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240" windowWidth="19200" windowHeight="10455" tabRatio="930"/>
  </bookViews>
  <sheets>
    <sheet name="Përmbajtja" sheetId="207" r:id="rId1"/>
    <sheet name="F20_21Pkon" sheetId="240" r:id="rId2"/>
    <sheet name="F20_21Pkon_Valutor" sheetId="241" r:id="rId3"/>
    <sheet name="F33A" sheetId="242" r:id="rId4"/>
    <sheet name="F33B" sheetId="243" r:id="rId5"/>
    <sheet name="F33B1" sheetId="244" r:id="rId6"/>
    <sheet name="F33B3" sheetId="245" r:id="rId7"/>
    <sheet name="F34" sheetId="246" r:id="rId8"/>
    <sheet name="F34.1" sheetId="247" r:id="rId9"/>
    <sheet name="F34.2" sheetId="248" r:id="rId10"/>
    <sheet name="F35" sheetId="249" r:id="rId11"/>
    <sheet name="F35.2" sheetId="250" r:id="rId12"/>
    <sheet name="F36.1" sheetId="251" r:id="rId13"/>
    <sheet name="F36.2" sheetId="252" r:id="rId14"/>
    <sheet name="F8.1" sheetId="253" r:id="rId15"/>
    <sheet name="F8.2" sheetId="254" r:id="rId16"/>
    <sheet name="F8.3" sheetId="255" r:id="rId17"/>
    <sheet name="F8.4" sheetId="256" r:id="rId18"/>
    <sheet name="F31.1" sheetId="257" r:id="rId19"/>
    <sheet name="Data types" sheetId="377" state="hidden" r:id="rId20"/>
    <sheet name="F35.1" sheetId="258" r:id="rId21"/>
    <sheet name="F20_21" sheetId="259" r:id="rId22"/>
    <sheet name="F22" sheetId="260" r:id="rId23"/>
    <sheet name="F22_1" sheetId="261" r:id="rId24"/>
    <sheet name="F23" sheetId="262" r:id="rId25"/>
    <sheet name="F26" sheetId="263" r:id="rId26"/>
    <sheet name="F27" sheetId="264" r:id="rId27"/>
    <sheet name="F28" sheetId="265" r:id="rId28"/>
    <sheet name="F29" sheetId="266" r:id="rId29"/>
    <sheet name="F30" sheetId="267" r:id="rId30"/>
    <sheet name="F30.1" sheetId="268" r:id="rId31"/>
    <sheet name="F30_31_31-1" sheetId="269" r:id="rId32"/>
    <sheet name="F16,16_1,16_2" sheetId="270" r:id="rId33"/>
    <sheet name="F17" sheetId="271" r:id="rId34"/>
    <sheet name="F37" sheetId="272" r:id="rId35"/>
    <sheet name="F37.1" sheetId="273" r:id="rId36"/>
    <sheet name="F37.2" sheetId="274" r:id="rId37"/>
    <sheet name="F37.3" sheetId="275" r:id="rId38"/>
    <sheet name="F37.4" sheetId="276" r:id="rId39"/>
    <sheet name="F37.5" sheetId="277" r:id="rId40"/>
    <sheet name="F37.6" sheetId="278" r:id="rId41"/>
    <sheet name="F37.7" sheetId="279" r:id="rId42"/>
    <sheet name="F44" sheetId="280" r:id="rId43"/>
    <sheet name="F45" sheetId="281" r:id="rId44"/>
    <sheet name="F46.ALL" sheetId="282" r:id="rId45"/>
    <sheet name="F46.USD" sheetId="283" r:id="rId46"/>
    <sheet name="F46.EUR" sheetId="284" r:id="rId47"/>
    <sheet name="F46.GBP" sheetId="285" r:id="rId48"/>
    <sheet name="F46.CHF" sheetId="286" r:id="rId49"/>
    <sheet name="F46.CAD" sheetId="287" r:id="rId50"/>
    <sheet name="F46.SEK" sheetId="288" r:id="rId51"/>
    <sheet name="F46.AUD" sheetId="289" r:id="rId52"/>
    <sheet name="F46.JPY" sheetId="290" r:id="rId53"/>
    <sheet name="F46.DKK" sheetId="291" r:id="rId54"/>
    <sheet name="F46.NOK" sheetId="292" r:id="rId55"/>
    <sheet name="F46.TRY" sheetId="293" r:id="rId56"/>
    <sheet name="F46.XAU" sheetId="294" r:id="rId57"/>
    <sheet name="F46.CNY" sheetId="295" r:id="rId58"/>
    <sheet name="F46.OTHER" sheetId="296" r:id="rId59"/>
    <sheet name="F47.ALL" sheetId="297" r:id="rId60"/>
    <sheet name="F47.USD" sheetId="298" r:id="rId61"/>
    <sheet name="F47.EUR" sheetId="299" r:id="rId62"/>
    <sheet name="F47.GBP" sheetId="300" r:id="rId63"/>
    <sheet name="F47.CHF" sheetId="301" r:id="rId64"/>
    <sheet name="F47.CAD" sheetId="302" r:id="rId65"/>
    <sheet name="F47.SEK" sheetId="303" r:id="rId66"/>
    <sheet name="F47.AUD" sheetId="304" r:id="rId67"/>
    <sheet name="F47.JPY" sheetId="305" r:id="rId68"/>
    <sheet name="F47.DKK" sheetId="306" r:id="rId69"/>
    <sheet name="F47.NOK" sheetId="307" r:id="rId70"/>
    <sheet name="F47.TRY" sheetId="308" r:id="rId71"/>
    <sheet name="F47.XAU" sheetId="309" r:id="rId72"/>
    <sheet name="F47.CNY" sheetId="310" r:id="rId73"/>
    <sheet name="F47.OTHER" sheetId="311" r:id="rId74"/>
    <sheet name="F48" sheetId="312" r:id="rId75"/>
    <sheet name="F61" sheetId="313" r:id="rId76"/>
    <sheet name="F62" sheetId="314" r:id="rId77"/>
    <sheet name="Data Types2" sheetId="378" state="hidden" r:id="rId78"/>
    <sheet name="F6.DM" sheetId="315" r:id="rId79"/>
    <sheet name="F9.DM" sheetId="316" r:id="rId80"/>
    <sheet name="F5.DM" sheetId="317" r:id="rId81"/>
    <sheet name="F3.DM" sheetId="318" r:id="rId82"/>
    <sheet name="F100.1" sheetId="319" r:id="rId83"/>
    <sheet name="DataTypes3" sheetId="379" state="hidden" r:id="rId84"/>
    <sheet name="F61.2" sheetId="320" r:id="rId85"/>
    <sheet name="F60.1" sheetId="321" r:id="rId86"/>
    <sheet name="37.4" sheetId="322" r:id="rId87"/>
    <sheet name="37.5" sheetId="323" r:id="rId88"/>
    <sheet name="37.6" sheetId="324" r:id="rId89"/>
    <sheet name="37.7" sheetId="325" r:id="rId90"/>
    <sheet name="37.9" sheetId="326" r:id="rId91"/>
    <sheet name="37" sheetId="327" r:id="rId92"/>
    <sheet name="37.1" sheetId="328" r:id="rId93"/>
    <sheet name="37.2" sheetId="329" r:id="rId94"/>
    <sheet name="37.3" sheetId="330" r:id="rId95"/>
    <sheet name="37.8" sheetId="331" r:id="rId96"/>
    <sheet name="F2.DM" sheetId="332" r:id="rId97"/>
    <sheet name="F7.DM" sheetId="333" r:id="rId98"/>
    <sheet name="F10.DM" sheetId="334" r:id="rId99"/>
    <sheet name="F11.DM" sheetId="335" r:id="rId100"/>
    <sheet name="F12.DM" sheetId="336" r:id="rId101"/>
    <sheet name="DataTypes4" sheetId="380" state="hidden" r:id="rId102"/>
    <sheet name="F18" sheetId="337" r:id="rId103"/>
    <sheet name="F18.a" sheetId="338" r:id="rId104"/>
    <sheet name="F18.1" sheetId="339" r:id="rId105"/>
    <sheet name="F18.1a" sheetId="340" r:id="rId106"/>
    <sheet name="F18.2" sheetId="341" r:id="rId107"/>
    <sheet name="F18.2a" sheetId="342" r:id="rId108"/>
    <sheet name="F18.3" sheetId="343" r:id="rId109"/>
    <sheet name="F18.3a" sheetId="344" r:id="rId110"/>
    <sheet name="F18.4" sheetId="345" r:id="rId111"/>
    <sheet name="F18.4a" sheetId="346" r:id="rId112"/>
    <sheet name="MKR_SA_TDI" sheetId="347" r:id="rId113"/>
    <sheet name="MKR_SA_EQU" sheetId="348" r:id="rId114"/>
    <sheet name="F49" sheetId="349" r:id="rId115"/>
    <sheet name="CAR" sheetId="350" r:id="rId116"/>
    <sheet name="CR_SA_(1)" sheetId="351" r:id="rId117"/>
    <sheet name="CR_SA_(2)" sheetId="352" r:id="rId118"/>
    <sheet name="CR_SA_(3)" sheetId="353" r:id="rId119"/>
    <sheet name="CR_SA_(4)" sheetId="354" r:id="rId120"/>
    <sheet name="CR_SA_(5)" sheetId="355" r:id="rId121"/>
    <sheet name="CR_SA_(6)" sheetId="356" r:id="rId122"/>
    <sheet name="CR_SA_(7)" sheetId="357" r:id="rId123"/>
    <sheet name="CR_SA_(8)" sheetId="358" r:id="rId124"/>
    <sheet name="CR_SA_(9)" sheetId="359" r:id="rId125"/>
    <sheet name="CR_SA_(10)" sheetId="360" r:id="rId126"/>
    <sheet name="CR_SA_(11)" sheetId="361" r:id="rId127"/>
    <sheet name="CR_SA_(12)" sheetId="362" r:id="rId128"/>
    <sheet name="CR_SA_(13)" sheetId="363" r:id="rId129"/>
    <sheet name="CR_SA_(14)" sheetId="364" r:id="rId130"/>
    <sheet name="CR_SA_(15) " sheetId="365" r:id="rId131"/>
    <sheet name="CR_SEC_SA" sheetId="366" r:id="rId132"/>
    <sheet name="MKR_SA_TDI_(usd)" sheetId="367" r:id="rId133"/>
    <sheet name="MKR_SA_TDI_(eur)" sheetId="368" r:id="rId134"/>
    <sheet name="MKR_SA_TDI_(ALL)" sheetId="369" r:id="rId135"/>
    <sheet name="MKR_SA_TDI_(monedha_te_tjera)" sheetId="370" r:id="rId136"/>
    <sheet name="MKR_SA_TDI_(total)" sheetId="371" r:id="rId137"/>
    <sheet name="MKR_SA_EQU (2)" sheetId="372" r:id="rId138"/>
    <sheet name="CR_TB_SETT" sheetId="373" r:id="rId139"/>
    <sheet name="MKR_SA_COM" sheetId="374" r:id="rId140"/>
    <sheet name="MKR_SA_FX" sheetId="375" r:id="rId141"/>
    <sheet name="OPR" sheetId="376" r:id="rId142"/>
  </sheets>
  <externalReferences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</externalReferences>
  <definedNames>
    <definedName name="_xlnm._FilterDatabase" localSheetId="99" hidden="1">F11.DM!$A$7:$P$134</definedName>
    <definedName name="_xlnm._FilterDatabase" localSheetId="100" hidden="1">F12.DM!$A$7:$AE$8</definedName>
    <definedName name="_xlnm._FilterDatabase" localSheetId="14" hidden="1">F8.1!$A$7:$AE$10</definedName>
    <definedName name="_xlnm._FilterDatabase" localSheetId="0" hidden="1">Përmbajtja!$A$2:$XEZ$21</definedName>
    <definedName name="_ftnref1_50" localSheetId="116">'[1]Table 39_'!#REF!</definedName>
    <definedName name="_ftnref1_50" localSheetId="125">'[1]Table 39_'!#REF!</definedName>
    <definedName name="_ftnref1_50" localSheetId="126">'[1]Table 39_'!#REF!</definedName>
    <definedName name="_ftnref1_50" localSheetId="127">'[1]Table 39_'!#REF!</definedName>
    <definedName name="_ftnref1_50" localSheetId="128">'[1]Table 39_'!#REF!</definedName>
    <definedName name="_ftnref1_50" localSheetId="129">'[1]Table 39_'!#REF!</definedName>
    <definedName name="_ftnref1_50" localSheetId="130">'[1]Table 39_'!#REF!</definedName>
    <definedName name="_ftnref1_50" localSheetId="117">'[1]Table 39_'!#REF!</definedName>
    <definedName name="_ftnref1_50" localSheetId="118">'[1]Table 39_'!#REF!</definedName>
    <definedName name="_ftnref1_50" localSheetId="119">'[1]Table 39_'!#REF!</definedName>
    <definedName name="_ftnref1_50" localSheetId="120">'[1]Table 39_'!#REF!</definedName>
    <definedName name="_ftnref1_50" localSheetId="121">'[1]Table 39_'!#REF!</definedName>
    <definedName name="_ftnref1_50" localSheetId="122">'[1]Table 39_'!#REF!</definedName>
    <definedName name="_ftnref1_50" localSheetId="123">'[1]Table 39_'!#REF!</definedName>
    <definedName name="_ftnref1_50" localSheetId="124">'[1]Table 39_'!#REF!</definedName>
    <definedName name="_ftnref1_50" localSheetId="83">'[2]Table 39_'!#REF!</definedName>
    <definedName name="_ftnref1_50" localSheetId="101">'[3]Table 39_'!#REF!</definedName>
    <definedName name="_ftnref1_50" localSheetId="113">'[2]Table 39_'!#REF!</definedName>
    <definedName name="_ftnref1_50" localSheetId="112">'[2]Table 39_'!#REF!</definedName>
    <definedName name="_ftnref1_50" localSheetId="135">'[3]Table 39_'!#REF!</definedName>
    <definedName name="_ftnref1_50" localSheetId="141">'[3]Table 39_'!#REF!</definedName>
    <definedName name="_ftnref1_50">'[2]Table 39_'!#REF!</definedName>
    <definedName name="_ftnref1_50_10" localSheetId="83">'[4]Table 39_'!#REF!</definedName>
    <definedName name="_ftnref1_50_10" localSheetId="101">'[5]Table 39_'!#REF!</definedName>
    <definedName name="_ftnref1_50_10" localSheetId="113">'[4]Table 39_'!#REF!</definedName>
    <definedName name="_ftnref1_50_10" localSheetId="112">'[4]Table 39_'!#REF!</definedName>
    <definedName name="_ftnref1_50_10" localSheetId="135">'[5]Table 39_'!#REF!</definedName>
    <definedName name="_ftnref1_50_10" localSheetId="141">'[5]Table 39_'!#REF!</definedName>
    <definedName name="_ftnref1_50_10">'[4]Table 39_'!#REF!</definedName>
    <definedName name="_ftnref1_50_15" localSheetId="83">'[4]Table 39_'!#REF!</definedName>
    <definedName name="_ftnref1_50_15" localSheetId="101">'[5]Table 39_'!#REF!</definedName>
    <definedName name="_ftnref1_50_15" localSheetId="113">'[4]Table 39_'!#REF!</definedName>
    <definedName name="_ftnref1_50_15" localSheetId="112">'[4]Table 39_'!#REF!</definedName>
    <definedName name="_ftnref1_50_15" localSheetId="135">'[5]Table 39_'!#REF!</definedName>
    <definedName name="_ftnref1_50_15" localSheetId="141">'[5]Table 39_'!#REF!</definedName>
    <definedName name="_ftnref1_50_15">'[4]Table 39_'!#REF!</definedName>
    <definedName name="_ftnref1_50_18" localSheetId="83">'[4]Table 39_'!#REF!</definedName>
    <definedName name="_ftnref1_50_18" localSheetId="101">'[5]Table 39_'!#REF!</definedName>
    <definedName name="_ftnref1_50_18" localSheetId="113">'[4]Table 39_'!#REF!</definedName>
    <definedName name="_ftnref1_50_18" localSheetId="112">'[4]Table 39_'!#REF!</definedName>
    <definedName name="_ftnref1_50_18" localSheetId="135">'[5]Table 39_'!#REF!</definedName>
    <definedName name="_ftnref1_50_18" localSheetId="141">'[5]Table 39_'!#REF!</definedName>
    <definedName name="_ftnref1_50_18">'[4]Table 39_'!#REF!</definedName>
    <definedName name="_ftnref1_50_19" localSheetId="83">'[4]Table 39_'!#REF!</definedName>
    <definedName name="_ftnref1_50_19" localSheetId="101">'[5]Table 39_'!#REF!</definedName>
    <definedName name="_ftnref1_50_19" localSheetId="113">'[4]Table 39_'!#REF!</definedName>
    <definedName name="_ftnref1_50_19" localSheetId="112">'[4]Table 39_'!#REF!</definedName>
    <definedName name="_ftnref1_50_19" localSheetId="135">'[5]Table 39_'!#REF!</definedName>
    <definedName name="_ftnref1_50_19" localSheetId="141">'[5]Table 39_'!#REF!</definedName>
    <definedName name="_ftnref1_50_19">'[4]Table 39_'!#REF!</definedName>
    <definedName name="_ftnref1_50_20" localSheetId="83">'[4]Table 39_'!#REF!</definedName>
    <definedName name="_ftnref1_50_20" localSheetId="101">'[5]Table 39_'!#REF!</definedName>
    <definedName name="_ftnref1_50_20" localSheetId="113">'[4]Table 39_'!#REF!</definedName>
    <definedName name="_ftnref1_50_20" localSheetId="112">'[4]Table 39_'!#REF!</definedName>
    <definedName name="_ftnref1_50_20" localSheetId="135">'[5]Table 39_'!#REF!</definedName>
    <definedName name="_ftnref1_50_20" localSheetId="141">'[5]Table 39_'!#REF!</definedName>
    <definedName name="_ftnref1_50_20">'[4]Table 39_'!#REF!</definedName>
    <definedName name="_ftnref1_50_21" localSheetId="83">'[4]Table 39_'!#REF!</definedName>
    <definedName name="_ftnref1_50_21" localSheetId="101">'[5]Table 39_'!#REF!</definedName>
    <definedName name="_ftnref1_50_21" localSheetId="113">'[4]Table 39_'!#REF!</definedName>
    <definedName name="_ftnref1_50_21" localSheetId="112">'[4]Table 39_'!#REF!</definedName>
    <definedName name="_ftnref1_50_21" localSheetId="135">'[5]Table 39_'!#REF!</definedName>
    <definedName name="_ftnref1_50_21" localSheetId="141">'[5]Table 39_'!#REF!</definedName>
    <definedName name="_ftnref1_50_21">'[4]Table 39_'!#REF!</definedName>
    <definedName name="_ftnref1_50_23" localSheetId="83">'[4]Table 39_'!#REF!</definedName>
    <definedName name="_ftnref1_50_23" localSheetId="101">'[5]Table 39_'!#REF!</definedName>
    <definedName name="_ftnref1_50_23" localSheetId="113">'[4]Table 39_'!#REF!</definedName>
    <definedName name="_ftnref1_50_23" localSheetId="112">'[4]Table 39_'!#REF!</definedName>
    <definedName name="_ftnref1_50_23" localSheetId="135">'[5]Table 39_'!#REF!</definedName>
    <definedName name="_ftnref1_50_23" localSheetId="141">'[5]Table 39_'!#REF!</definedName>
    <definedName name="_ftnref1_50_23">'[4]Table 39_'!#REF!</definedName>
    <definedName name="_ftnref1_50_24" localSheetId="83">'[4]Table 39_'!#REF!</definedName>
    <definedName name="_ftnref1_50_24" localSheetId="101">'[5]Table 39_'!#REF!</definedName>
    <definedName name="_ftnref1_50_24" localSheetId="113">'[4]Table 39_'!#REF!</definedName>
    <definedName name="_ftnref1_50_24" localSheetId="112">'[4]Table 39_'!#REF!</definedName>
    <definedName name="_ftnref1_50_24" localSheetId="135">'[5]Table 39_'!#REF!</definedName>
    <definedName name="_ftnref1_50_24" localSheetId="141">'[5]Table 39_'!#REF!</definedName>
    <definedName name="_ftnref1_50_24">'[4]Table 39_'!#REF!</definedName>
    <definedName name="_ftnref1_50_27" localSheetId="83">'[6]Table 39_'!#REF!</definedName>
    <definedName name="_ftnref1_50_27" localSheetId="101">'[7]Table 39_'!#REF!</definedName>
    <definedName name="_ftnref1_50_27" localSheetId="113">'[6]Table 39_'!#REF!</definedName>
    <definedName name="_ftnref1_50_27" localSheetId="112">'[6]Table 39_'!#REF!</definedName>
    <definedName name="_ftnref1_50_27" localSheetId="135">'[7]Table 39_'!#REF!</definedName>
    <definedName name="_ftnref1_50_27" localSheetId="141">'[7]Table 39_'!#REF!</definedName>
    <definedName name="_ftnref1_50_27">'[6]Table 39_'!#REF!</definedName>
    <definedName name="_ftnref1_50_28" localSheetId="83">'[6]Table 39_'!#REF!</definedName>
    <definedName name="_ftnref1_50_28" localSheetId="101">'[7]Table 39_'!#REF!</definedName>
    <definedName name="_ftnref1_50_28" localSheetId="113">'[6]Table 39_'!#REF!</definedName>
    <definedName name="_ftnref1_50_28" localSheetId="112">'[6]Table 39_'!#REF!</definedName>
    <definedName name="_ftnref1_50_28" localSheetId="135">'[7]Table 39_'!#REF!</definedName>
    <definedName name="_ftnref1_50_28" localSheetId="141">'[7]Table 39_'!#REF!</definedName>
    <definedName name="_ftnref1_50_28">'[6]Table 39_'!#REF!</definedName>
    <definedName name="_ftnref1_50_4" localSheetId="83">'[4]Table 39_'!#REF!</definedName>
    <definedName name="_ftnref1_50_4" localSheetId="101">'[5]Table 39_'!#REF!</definedName>
    <definedName name="_ftnref1_50_4" localSheetId="113">'[4]Table 39_'!#REF!</definedName>
    <definedName name="_ftnref1_50_4" localSheetId="112">'[4]Table 39_'!#REF!</definedName>
    <definedName name="_ftnref1_50_4" localSheetId="135">'[5]Table 39_'!#REF!</definedName>
    <definedName name="_ftnref1_50_4" localSheetId="141">'[5]Table 39_'!#REF!</definedName>
    <definedName name="_ftnref1_50_4">'[4]Table 39_'!#REF!</definedName>
    <definedName name="_ftnref1_50_5" localSheetId="83">'[4]Table 39_'!#REF!</definedName>
    <definedName name="_ftnref1_50_5" localSheetId="101">'[5]Table 39_'!#REF!</definedName>
    <definedName name="_ftnref1_50_5" localSheetId="113">'[4]Table 39_'!#REF!</definedName>
    <definedName name="_ftnref1_50_5" localSheetId="112">'[4]Table 39_'!#REF!</definedName>
    <definedName name="_ftnref1_50_5" localSheetId="135">'[5]Table 39_'!#REF!</definedName>
    <definedName name="_ftnref1_50_5" localSheetId="141">'[5]Table 39_'!#REF!</definedName>
    <definedName name="_ftnref1_50_5">'[4]Table 39_'!#REF!</definedName>
    <definedName name="_ftnref1_50_9" localSheetId="83">'[6]Table 39_'!#REF!</definedName>
    <definedName name="_ftnref1_50_9" localSheetId="101">'[7]Table 39_'!#REF!</definedName>
    <definedName name="_ftnref1_50_9" localSheetId="113">'[6]Table 39_'!#REF!</definedName>
    <definedName name="_ftnref1_50_9" localSheetId="112">'[6]Table 39_'!#REF!</definedName>
    <definedName name="_ftnref1_50_9" localSheetId="135">'[7]Table 39_'!#REF!</definedName>
    <definedName name="_ftnref1_50_9" localSheetId="141">'[7]Table 39_'!#REF!</definedName>
    <definedName name="_ftnref1_50_9">'[6]Table 39_'!#REF!</definedName>
    <definedName name="_ftnref1_51" localSheetId="116">'[1]Table 39_'!#REF!</definedName>
    <definedName name="_ftnref1_51" localSheetId="125">'[1]Table 39_'!#REF!</definedName>
    <definedName name="_ftnref1_51" localSheetId="126">'[1]Table 39_'!#REF!</definedName>
    <definedName name="_ftnref1_51" localSheetId="127">'[1]Table 39_'!#REF!</definedName>
    <definedName name="_ftnref1_51" localSheetId="128">'[1]Table 39_'!#REF!</definedName>
    <definedName name="_ftnref1_51" localSheetId="129">'[1]Table 39_'!#REF!</definedName>
    <definedName name="_ftnref1_51" localSheetId="130">'[1]Table 39_'!#REF!</definedName>
    <definedName name="_ftnref1_51" localSheetId="117">'[1]Table 39_'!#REF!</definedName>
    <definedName name="_ftnref1_51" localSheetId="118">'[1]Table 39_'!#REF!</definedName>
    <definedName name="_ftnref1_51" localSheetId="119">'[1]Table 39_'!#REF!</definedName>
    <definedName name="_ftnref1_51" localSheetId="120">'[1]Table 39_'!#REF!</definedName>
    <definedName name="_ftnref1_51" localSheetId="121">'[1]Table 39_'!#REF!</definedName>
    <definedName name="_ftnref1_51" localSheetId="122">'[1]Table 39_'!#REF!</definedName>
    <definedName name="_ftnref1_51" localSheetId="123">'[1]Table 39_'!#REF!</definedName>
    <definedName name="_ftnref1_51" localSheetId="124">'[1]Table 39_'!#REF!</definedName>
    <definedName name="_ftnref1_51" localSheetId="83">'[2]Table 39_'!#REF!</definedName>
    <definedName name="_ftnref1_51" localSheetId="101">'[3]Table 39_'!#REF!</definedName>
    <definedName name="_ftnref1_51" localSheetId="113">'[2]Table 39_'!#REF!</definedName>
    <definedName name="_ftnref1_51" localSheetId="112">'[2]Table 39_'!#REF!</definedName>
    <definedName name="_ftnref1_51" localSheetId="135">'[3]Table 39_'!#REF!</definedName>
    <definedName name="_ftnref1_51" localSheetId="141">'[3]Table 39_'!#REF!</definedName>
    <definedName name="_ftnref1_51">'[2]Table 39_'!#REF!</definedName>
    <definedName name="_ftnref1_51_10" localSheetId="83">'[4]Table 39_'!#REF!</definedName>
    <definedName name="_ftnref1_51_10" localSheetId="101">'[5]Table 39_'!#REF!</definedName>
    <definedName name="_ftnref1_51_10" localSheetId="113">'[4]Table 39_'!#REF!</definedName>
    <definedName name="_ftnref1_51_10" localSheetId="112">'[4]Table 39_'!#REF!</definedName>
    <definedName name="_ftnref1_51_10" localSheetId="135">'[5]Table 39_'!#REF!</definedName>
    <definedName name="_ftnref1_51_10" localSheetId="141">'[5]Table 39_'!#REF!</definedName>
    <definedName name="_ftnref1_51_10">'[4]Table 39_'!#REF!</definedName>
    <definedName name="_ftnref1_51_15" localSheetId="83">'[4]Table 39_'!#REF!</definedName>
    <definedName name="_ftnref1_51_15" localSheetId="101">'[5]Table 39_'!#REF!</definedName>
    <definedName name="_ftnref1_51_15" localSheetId="113">'[4]Table 39_'!#REF!</definedName>
    <definedName name="_ftnref1_51_15" localSheetId="112">'[4]Table 39_'!#REF!</definedName>
    <definedName name="_ftnref1_51_15" localSheetId="135">'[5]Table 39_'!#REF!</definedName>
    <definedName name="_ftnref1_51_15" localSheetId="141">'[5]Table 39_'!#REF!</definedName>
    <definedName name="_ftnref1_51_15">'[4]Table 39_'!#REF!</definedName>
    <definedName name="_ftnref1_51_18" localSheetId="83">'[4]Table 39_'!#REF!</definedName>
    <definedName name="_ftnref1_51_18" localSheetId="101">'[5]Table 39_'!#REF!</definedName>
    <definedName name="_ftnref1_51_18" localSheetId="113">'[4]Table 39_'!#REF!</definedName>
    <definedName name="_ftnref1_51_18" localSheetId="112">'[4]Table 39_'!#REF!</definedName>
    <definedName name="_ftnref1_51_18" localSheetId="135">'[5]Table 39_'!#REF!</definedName>
    <definedName name="_ftnref1_51_18" localSheetId="141">'[5]Table 39_'!#REF!</definedName>
    <definedName name="_ftnref1_51_18">'[4]Table 39_'!#REF!</definedName>
    <definedName name="_ftnref1_51_19" localSheetId="83">'[4]Table 39_'!#REF!</definedName>
    <definedName name="_ftnref1_51_19" localSheetId="101">'[5]Table 39_'!#REF!</definedName>
    <definedName name="_ftnref1_51_19" localSheetId="113">'[4]Table 39_'!#REF!</definedName>
    <definedName name="_ftnref1_51_19" localSheetId="112">'[4]Table 39_'!#REF!</definedName>
    <definedName name="_ftnref1_51_19" localSheetId="135">'[5]Table 39_'!#REF!</definedName>
    <definedName name="_ftnref1_51_19" localSheetId="141">'[5]Table 39_'!#REF!</definedName>
    <definedName name="_ftnref1_51_19">'[4]Table 39_'!#REF!</definedName>
    <definedName name="_ftnref1_51_20" localSheetId="83">'[4]Table 39_'!#REF!</definedName>
    <definedName name="_ftnref1_51_20" localSheetId="101">'[5]Table 39_'!#REF!</definedName>
    <definedName name="_ftnref1_51_20" localSheetId="113">'[4]Table 39_'!#REF!</definedName>
    <definedName name="_ftnref1_51_20" localSheetId="112">'[4]Table 39_'!#REF!</definedName>
    <definedName name="_ftnref1_51_20" localSheetId="135">'[5]Table 39_'!#REF!</definedName>
    <definedName name="_ftnref1_51_20" localSheetId="141">'[5]Table 39_'!#REF!</definedName>
    <definedName name="_ftnref1_51_20">'[4]Table 39_'!#REF!</definedName>
    <definedName name="_ftnref1_51_21" localSheetId="83">'[4]Table 39_'!#REF!</definedName>
    <definedName name="_ftnref1_51_21" localSheetId="101">'[5]Table 39_'!#REF!</definedName>
    <definedName name="_ftnref1_51_21" localSheetId="113">'[4]Table 39_'!#REF!</definedName>
    <definedName name="_ftnref1_51_21" localSheetId="112">'[4]Table 39_'!#REF!</definedName>
    <definedName name="_ftnref1_51_21" localSheetId="135">'[5]Table 39_'!#REF!</definedName>
    <definedName name="_ftnref1_51_21" localSheetId="141">'[5]Table 39_'!#REF!</definedName>
    <definedName name="_ftnref1_51_21">'[4]Table 39_'!#REF!</definedName>
    <definedName name="_ftnref1_51_23" localSheetId="83">'[4]Table 39_'!#REF!</definedName>
    <definedName name="_ftnref1_51_23" localSheetId="101">'[5]Table 39_'!#REF!</definedName>
    <definedName name="_ftnref1_51_23" localSheetId="113">'[4]Table 39_'!#REF!</definedName>
    <definedName name="_ftnref1_51_23" localSheetId="112">'[4]Table 39_'!#REF!</definedName>
    <definedName name="_ftnref1_51_23" localSheetId="135">'[5]Table 39_'!#REF!</definedName>
    <definedName name="_ftnref1_51_23" localSheetId="141">'[5]Table 39_'!#REF!</definedName>
    <definedName name="_ftnref1_51_23">'[4]Table 39_'!#REF!</definedName>
    <definedName name="_ftnref1_51_24" localSheetId="83">'[4]Table 39_'!#REF!</definedName>
    <definedName name="_ftnref1_51_24" localSheetId="101">'[5]Table 39_'!#REF!</definedName>
    <definedName name="_ftnref1_51_24" localSheetId="113">'[4]Table 39_'!#REF!</definedName>
    <definedName name="_ftnref1_51_24" localSheetId="112">'[4]Table 39_'!#REF!</definedName>
    <definedName name="_ftnref1_51_24" localSheetId="135">'[5]Table 39_'!#REF!</definedName>
    <definedName name="_ftnref1_51_24" localSheetId="141">'[5]Table 39_'!#REF!</definedName>
    <definedName name="_ftnref1_51_24">'[4]Table 39_'!#REF!</definedName>
    <definedName name="_ftnref1_51_4" localSheetId="83">'[4]Table 39_'!#REF!</definedName>
    <definedName name="_ftnref1_51_4" localSheetId="101">'[5]Table 39_'!#REF!</definedName>
    <definedName name="_ftnref1_51_4" localSheetId="113">'[4]Table 39_'!#REF!</definedName>
    <definedName name="_ftnref1_51_4" localSheetId="112">'[4]Table 39_'!#REF!</definedName>
    <definedName name="_ftnref1_51_4" localSheetId="135">'[5]Table 39_'!#REF!</definedName>
    <definedName name="_ftnref1_51_4" localSheetId="141">'[5]Table 39_'!#REF!</definedName>
    <definedName name="_ftnref1_51_4">'[4]Table 39_'!#REF!</definedName>
    <definedName name="_ftnref1_51_5" localSheetId="83">'[4]Table 39_'!#REF!</definedName>
    <definedName name="_ftnref1_51_5" localSheetId="101">'[5]Table 39_'!#REF!</definedName>
    <definedName name="_ftnref1_51_5" localSheetId="113">'[4]Table 39_'!#REF!</definedName>
    <definedName name="_ftnref1_51_5" localSheetId="112">'[4]Table 39_'!#REF!</definedName>
    <definedName name="_ftnref1_51_5" localSheetId="135">'[5]Table 39_'!#REF!</definedName>
    <definedName name="_ftnref1_51_5" localSheetId="141">'[5]Table 39_'!#REF!</definedName>
    <definedName name="_ftnref1_51_5">'[4]Table 39_'!#REF!</definedName>
    <definedName name="_h" localSheetId="83">'[4]Table 39_'!#REF!</definedName>
    <definedName name="_h" localSheetId="101">'[5]Table 39_'!#REF!</definedName>
    <definedName name="_h" localSheetId="113">'[4]Table 39_'!#REF!</definedName>
    <definedName name="_h" localSheetId="112">'[4]Table 39_'!#REF!</definedName>
    <definedName name="_h" localSheetId="135">'[5]Table 39_'!#REF!</definedName>
    <definedName name="_h" localSheetId="141">'[5]Table 39_'!#REF!</definedName>
    <definedName name="_h">'[4]Table 39_'!#REF!</definedName>
    <definedName name="A">#REF!</definedName>
    <definedName name="AccDigits">#REF!</definedName>
    <definedName name="AccDigitsForAssets">#REF!</definedName>
    <definedName name="AccDigitsForLiabilities">#REF!</definedName>
    <definedName name="AccDigitsForOffBalance">#REF!</definedName>
    <definedName name="AccDigitsForPL">#REF!</definedName>
    <definedName name="afatet" localSheetId="83">DataTypes3!#REF!</definedName>
    <definedName name="afatet" localSheetId="101">DataTypes4!$C$158:$C$159</definedName>
    <definedName name="afatet" localSheetId="81">'[8]Data Types'!$C$152:$C$153</definedName>
    <definedName name="afatet" localSheetId="80">'[8]Data Types'!$C$152:$C$153</definedName>
    <definedName name="afatet" localSheetId="78">'[8]Data Types'!$C$152:$C$153</definedName>
    <definedName name="afatet" localSheetId="79">'[8]Data Types'!$C$152:$C$153</definedName>
    <definedName name="afatet" localSheetId="113">'[9]Data Types'!$C$158:$C$159</definedName>
    <definedName name="afatet" localSheetId="112">'[9]Data Types'!$C$158:$C$159</definedName>
    <definedName name="afatet">#REF!</definedName>
    <definedName name="App" localSheetId="101">[10]Lists!$A$27:$A$29</definedName>
    <definedName name="App" localSheetId="141">[10]Lists!$A$27:$A$29</definedName>
    <definedName name="App">[11]Lists!$A$27:$A$29</definedName>
    <definedName name="AUD">#REF!</definedName>
    <definedName name="BankName">#REF!</definedName>
    <definedName name="BranchName">#REF!</definedName>
    <definedName name="CAD">#REF!</definedName>
    <definedName name="Carlos" localSheetId="116">#REF!</definedName>
    <definedName name="Carlos" localSheetId="125">#REF!</definedName>
    <definedName name="Carlos" localSheetId="126">#REF!</definedName>
    <definedName name="Carlos" localSheetId="127">#REF!</definedName>
    <definedName name="Carlos" localSheetId="128">#REF!</definedName>
    <definedName name="Carlos" localSheetId="129">#REF!</definedName>
    <definedName name="Carlos" localSheetId="130">#REF!</definedName>
    <definedName name="Carlos" localSheetId="117">#REF!</definedName>
    <definedName name="Carlos" localSheetId="118">#REF!</definedName>
    <definedName name="Carlos" localSheetId="119">#REF!</definedName>
    <definedName name="Carlos" localSheetId="120">#REF!</definedName>
    <definedName name="Carlos" localSheetId="121">#REF!</definedName>
    <definedName name="Carlos" localSheetId="122">#REF!</definedName>
    <definedName name="Carlos" localSheetId="123">#REF!</definedName>
    <definedName name="Carlos" localSheetId="124">#REF!</definedName>
    <definedName name="Carlos" localSheetId="83">#REF!</definedName>
    <definedName name="Carlos" localSheetId="101">#REF!</definedName>
    <definedName name="Carlos" localSheetId="134">#REF!</definedName>
    <definedName name="Carlos" localSheetId="133">#REF!</definedName>
    <definedName name="Carlos" localSheetId="135">#REF!</definedName>
    <definedName name="Carlos" localSheetId="136">#REF!</definedName>
    <definedName name="Carlos" localSheetId="132">#REF!</definedName>
    <definedName name="Carlos" localSheetId="141">#REF!</definedName>
    <definedName name="Carlos">#REF!</definedName>
    <definedName name="CHF">#REF!</definedName>
    <definedName name="class_of_instrument" localSheetId="101">[12]Sheet1!$B$9:$B$11</definedName>
    <definedName name="class_of_instrument" localSheetId="113">[13]Sheet1!$B$9:$B$11</definedName>
    <definedName name="class_of_instrument" localSheetId="112">[13]Sheet1!$B$9:$B$11</definedName>
    <definedName name="class_of_instrument">[13]Sheet1!$B$9:$B$11</definedName>
    <definedName name="Country_codes" localSheetId="101">[12]Sheet1!$E$2:$E$244</definedName>
    <definedName name="Country_codes" localSheetId="113">[13]Sheet1!$E$2:$E$244</definedName>
    <definedName name="Country_codes" localSheetId="112">[13]Sheet1!$E$2:$E$244</definedName>
    <definedName name="Country_codes">[13]Sheet1!$E$2:$E$244</definedName>
    <definedName name="Currency_codes" localSheetId="101">[12]Sheet1!$H$2:$H$13</definedName>
    <definedName name="Currency_codes" localSheetId="113">[13]Sheet1!$H$2:$H$13</definedName>
    <definedName name="Currency_codes" localSheetId="112">[13]Sheet1!$H$2:$H$13</definedName>
    <definedName name="Currency_codes">[13]Sheet1!$H$2:$H$13</definedName>
    <definedName name="DatabasePath">[14]General!$F$13</definedName>
    <definedName name="DatabasePathe">[14]General!$F$13</definedName>
    <definedName name="DBPATH">#REF!</definedName>
    <definedName name="Destinacioni" localSheetId="83">DataTypes3!#REF!</definedName>
    <definedName name="Destinacioni" localSheetId="101">DataTypes4!$C$75:$C$78</definedName>
    <definedName name="Destinacioni" localSheetId="81">'[8]Data Types'!$C$72:$C$75</definedName>
    <definedName name="Destinacioni" localSheetId="80">'[8]Data Types'!$C$72:$C$75</definedName>
    <definedName name="Destinacioni" localSheetId="78">'[8]Data Types'!$C$72:$C$75</definedName>
    <definedName name="Destinacioni" localSheetId="79">'[8]Data Types'!$C$72:$C$75</definedName>
    <definedName name="Destinacioni" localSheetId="113">'[9]Data Types'!$C$76:$C$79</definedName>
    <definedName name="Destinacioni" localSheetId="112">'[9]Data Types'!$C$76:$C$79</definedName>
    <definedName name="Destinacioni">#REF!</definedName>
    <definedName name="dsa" localSheetId="116">#REF!</definedName>
    <definedName name="dsa" localSheetId="125">#REF!</definedName>
    <definedName name="dsa" localSheetId="126">#REF!</definedName>
    <definedName name="dsa" localSheetId="127">#REF!</definedName>
    <definedName name="dsa" localSheetId="128">#REF!</definedName>
    <definedName name="dsa" localSheetId="129">#REF!</definedName>
    <definedName name="dsa" localSheetId="130">#REF!</definedName>
    <definedName name="dsa" localSheetId="117">#REF!</definedName>
    <definedName name="dsa" localSheetId="118">#REF!</definedName>
    <definedName name="dsa" localSheetId="119">#REF!</definedName>
    <definedName name="dsa" localSheetId="120">#REF!</definedName>
    <definedName name="dsa" localSheetId="121">#REF!</definedName>
    <definedName name="dsa" localSheetId="122">#REF!</definedName>
    <definedName name="dsa" localSheetId="123">#REF!</definedName>
    <definedName name="dsa" localSheetId="124">#REF!</definedName>
    <definedName name="dsa" localSheetId="83">#REF!</definedName>
    <definedName name="dsa" localSheetId="101">#REF!</definedName>
    <definedName name="dsa" localSheetId="134">#REF!</definedName>
    <definedName name="dsa" localSheetId="133">#REF!</definedName>
    <definedName name="dsa" localSheetId="135">#REF!</definedName>
    <definedName name="dsa" localSheetId="136">#REF!</definedName>
    <definedName name="dsa" localSheetId="132">#REF!</definedName>
    <definedName name="dsa" localSheetId="141">#REF!</definedName>
    <definedName name="dsa">#REF!</definedName>
    <definedName name="Ekzekutim_kolateral" localSheetId="101">DataTypes4!$C$355:$C$358</definedName>
    <definedName name="Ekzekutim_kolateral" localSheetId="113">'[9]Data Types'!$C$283:$C$286</definedName>
    <definedName name="Ekzekutim_kolateral" localSheetId="112">'[9]Data Types'!$C$283:$C$286</definedName>
    <definedName name="Ekzekutim_kolateral">#REF!</definedName>
    <definedName name="Emetuesi" localSheetId="77">'Data Types2'!$C$78:$C$87</definedName>
    <definedName name="Emetuesi" localSheetId="83">DataTypes3!$C$42:$C$56</definedName>
    <definedName name="Emetuesi" localSheetId="101">DataTypes4!$C$324:$C$338</definedName>
    <definedName name="Emetuesi">#REF!</definedName>
    <definedName name="ExternalData">#REF!</definedName>
    <definedName name="F100Level">[14]General!#REF!</definedName>
    <definedName name="FACTOR">#REF!</definedName>
    <definedName name="Faya" localSheetId="83">DataTypes3!#REF!</definedName>
    <definedName name="Faya" localSheetId="101">DataTypes4!$C$136:$C$155</definedName>
    <definedName name="Faya" localSheetId="81">'[8]Data Types'!$C$130:$C$149</definedName>
    <definedName name="Faya" localSheetId="80">'[8]Data Types'!$C$130:$C$149</definedName>
    <definedName name="Faya" localSheetId="78">'[8]Data Types'!$C$130:$C$149</definedName>
    <definedName name="Faya" localSheetId="79">'[8]Data Types'!$C$130:$C$149</definedName>
    <definedName name="Faya" localSheetId="113">'[9]Data Types'!$C$136:$C$155</definedName>
    <definedName name="Faya" localSheetId="112">'[9]Data Types'!$C$136:$C$155</definedName>
    <definedName name="Faya">#REF!</definedName>
    <definedName name="Faza" localSheetId="83">DataTypes3!#REF!</definedName>
    <definedName name="Faza" localSheetId="101">DataTypes4!$C$136:$C$155</definedName>
    <definedName name="Faza">#REF!</definedName>
    <definedName name="fdsg" localSheetId="116">'[1]Table 39_'!#REF!</definedName>
    <definedName name="fdsg" localSheetId="125">'[1]Table 39_'!#REF!</definedName>
    <definedName name="fdsg" localSheetId="126">'[1]Table 39_'!#REF!</definedName>
    <definedName name="fdsg" localSheetId="127">'[1]Table 39_'!#REF!</definedName>
    <definedName name="fdsg" localSheetId="128">'[1]Table 39_'!#REF!</definedName>
    <definedName name="fdsg" localSheetId="129">'[1]Table 39_'!#REF!</definedName>
    <definedName name="fdsg" localSheetId="130">'[1]Table 39_'!#REF!</definedName>
    <definedName name="fdsg" localSheetId="117">'[1]Table 39_'!#REF!</definedName>
    <definedName name="fdsg" localSheetId="118">'[1]Table 39_'!#REF!</definedName>
    <definedName name="fdsg" localSheetId="119">'[1]Table 39_'!#REF!</definedName>
    <definedName name="fdsg" localSheetId="120">'[1]Table 39_'!#REF!</definedName>
    <definedName name="fdsg" localSheetId="121">'[1]Table 39_'!#REF!</definedName>
    <definedName name="fdsg" localSheetId="122">'[1]Table 39_'!#REF!</definedName>
    <definedName name="fdsg" localSheetId="123">'[1]Table 39_'!#REF!</definedName>
    <definedName name="fdsg" localSheetId="124">'[1]Table 39_'!#REF!</definedName>
    <definedName name="fdsg" localSheetId="101">'[3]Table 39_'!#REF!</definedName>
    <definedName name="fdsg" localSheetId="113">'[2]Table 39_'!#REF!</definedName>
    <definedName name="fdsg" localSheetId="112">'[2]Table 39_'!#REF!</definedName>
    <definedName name="fdsg" localSheetId="135">'[3]Table 39_'!#REF!</definedName>
    <definedName name="fdsg" localSheetId="141">'[3]Table 39_'!#REF!</definedName>
    <definedName name="fdsg">'[15]Table 39_'!#REF!</definedName>
    <definedName name="fgf" localSheetId="116">'[7]Table 39_'!#REF!</definedName>
    <definedName name="fgf" localSheetId="125">'[7]Table 39_'!#REF!</definedName>
    <definedName name="fgf" localSheetId="126">'[7]Table 39_'!#REF!</definedName>
    <definedName name="fgf" localSheetId="127">'[7]Table 39_'!#REF!</definedName>
    <definedName name="fgf" localSheetId="128">'[7]Table 39_'!#REF!</definedName>
    <definedName name="fgf" localSheetId="129">'[7]Table 39_'!#REF!</definedName>
    <definedName name="fgf" localSheetId="130">'[7]Table 39_'!#REF!</definedName>
    <definedName name="fgf" localSheetId="117">'[7]Table 39_'!#REF!</definedName>
    <definedName name="fgf" localSheetId="118">'[7]Table 39_'!#REF!</definedName>
    <definedName name="fgf" localSheetId="119">'[7]Table 39_'!#REF!</definedName>
    <definedName name="fgf" localSheetId="120">'[7]Table 39_'!#REF!</definedName>
    <definedName name="fgf" localSheetId="121">'[7]Table 39_'!#REF!</definedName>
    <definedName name="fgf" localSheetId="122">'[7]Table 39_'!#REF!</definedName>
    <definedName name="fgf" localSheetId="123">'[7]Table 39_'!#REF!</definedName>
    <definedName name="fgf" localSheetId="124">'[7]Table 39_'!#REF!</definedName>
    <definedName name="fgf" localSheetId="101">'[7]Table 39_'!#REF!</definedName>
    <definedName name="fgf" localSheetId="113">'[6]Table 39_'!#REF!</definedName>
    <definedName name="fgf" localSheetId="112">'[6]Table 39_'!#REF!</definedName>
    <definedName name="fgf" localSheetId="135">'[7]Table 39_'!#REF!</definedName>
    <definedName name="fgf" localSheetId="141">'[7]Table 39_'!#REF!</definedName>
    <definedName name="fgf">'[16]Table 39_'!#REF!</definedName>
    <definedName name="Forma" localSheetId="101">[12]Udhëzues!$A$79:$A$89</definedName>
    <definedName name="Forma" localSheetId="113">[13]Udhëzues!$A$79:$A$89</definedName>
    <definedName name="Forma" localSheetId="112">[13]Udhëzues!$A$79:$A$89</definedName>
    <definedName name="Forma">[13]Udhëzues!$A$79:$A$89</definedName>
    <definedName name="Forma_Rist" localSheetId="83">DataTypes3!#REF!</definedName>
    <definedName name="Forma_Rist" localSheetId="101">DataTypes4!$C$96:$C$106</definedName>
    <definedName name="Forma_Rist">#REF!</definedName>
    <definedName name="Forma_ristrukt" localSheetId="101">DataTypes4!$C$96:$C$107</definedName>
    <definedName name="Forma_ristrukt" localSheetId="113">'[9]Data Types'!$C$97:$C$108</definedName>
    <definedName name="Forma_ristrukt" localSheetId="112">'[9]Data Types'!$C$97:$C$108</definedName>
    <definedName name="Forma_ristrukt">'[8]Data Types'!$C$92:$C$103</definedName>
    <definedName name="Forma_ristruktu" localSheetId="83">#REF!</definedName>
    <definedName name="Forma_ristruktu" localSheetId="101">#REF!</definedName>
    <definedName name="Forma_ristruktu" localSheetId="81">#REF!</definedName>
    <definedName name="Forma_ristruktu" localSheetId="80">#REF!</definedName>
    <definedName name="Forma_ristruktu" localSheetId="78">#REF!</definedName>
    <definedName name="Forma_ristruktu" localSheetId="79">#REF!</definedName>
    <definedName name="Forma_ristruktu">#REF!</definedName>
    <definedName name="Frequency" localSheetId="101">[10]Lists!$A$21:$A$25</definedName>
    <definedName name="Frequency" localSheetId="141">[10]Lists!$A$21:$A$25</definedName>
    <definedName name="Frequency">[11]Lists!$A$21:$A$25</definedName>
    <definedName name="hhhhh" localSheetId="83">#REF!</definedName>
    <definedName name="hhhhh" localSheetId="101">#REF!</definedName>
    <definedName name="hhhhh" localSheetId="135">#REF!</definedName>
    <definedName name="hhhhh" localSheetId="141">#REF!</definedName>
    <definedName name="hhhhh">#REF!</definedName>
    <definedName name="ho" localSheetId="116">#REF!</definedName>
    <definedName name="ho" localSheetId="125">#REF!</definedName>
    <definedName name="ho" localSheetId="126">#REF!</definedName>
    <definedName name="ho" localSheetId="127">#REF!</definedName>
    <definedName name="ho" localSheetId="128">#REF!</definedName>
    <definedName name="ho" localSheetId="129">#REF!</definedName>
    <definedName name="ho" localSheetId="130">#REF!</definedName>
    <definedName name="ho" localSheetId="117">#REF!</definedName>
    <definedName name="ho" localSheetId="118">#REF!</definedName>
    <definedName name="ho" localSheetId="119">#REF!</definedName>
    <definedName name="ho" localSheetId="120">#REF!</definedName>
    <definedName name="ho" localSheetId="121">#REF!</definedName>
    <definedName name="ho" localSheetId="122">#REF!</definedName>
    <definedName name="ho" localSheetId="123">#REF!</definedName>
    <definedName name="ho" localSheetId="124">#REF!</definedName>
    <definedName name="ho" localSheetId="83">#REF!</definedName>
    <definedName name="ho" localSheetId="101">#REF!</definedName>
    <definedName name="ho" localSheetId="134">#REF!</definedName>
    <definedName name="ho" localSheetId="133">#REF!</definedName>
    <definedName name="ho" localSheetId="135">#REF!</definedName>
    <definedName name="ho" localSheetId="136">#REF!</definedName>
    <definedName name="ho" localSheetId="132">#REF!</definedName>
    <definedName name="ho" localSheetId="141">#REF!</definedName>
    <definedName name="ho">#REF!</definedName>
    <definedName name="Instrument_type" localSheetId="101">[12]Sheet1!$B$2:$B$6</definedName>
    <definedName name="Instrument_type" localSheetId="113">[13]Sheet1!$B$2:$B$6</definedName>
    <definedName name="Instrument_type" localSheetId="112">[13]Sheet1!$B$2:$B$6</definedName>
    <definedName name="Instrument_type">[13]Sheet1!$B$2:$B$6</definedName>
    <definedName name="Instrumenti" localSheetId="83">DataTypes3!$C$33:$C$39</definedName>
    <definedName name="Instrumenti">#REF!</definedName>
    <definedName name="JedenRadekPodSestavou" localSheetId="116">#REF!</definedName>
    <definedName name="JedenRadekPodSestavou" localSheetId="125">#REF!</definedName>
    <definedName name="JedenRadekPodSestavou" localSheetId="126">#REF!</definedName>
    <definedName name="JedenRadekPodSestavou" localSheetId="127">#REF!</definedName>
    <definedName name="JedenRadekPodSestavou" localSheetId="128">#REF!</definedName>
    <definedName name="JedenRadekPodSestavou" localSheetId="129">#REF!</definedName>
    <definedName name="JedenRadekPodSestavou" localSheetId="130">#REF!</definedName>
    <definedName name="JedenRadekPodSestavou" localSheetId="117">#REF!</definedName>
    <definedName name="JedenRadekPodSestavou" localSheetId="118">#REF!</definedName>
    <definedName name="JedenRadekPodSestavou" localSheetId="119">#REF!</definedName>
    <definedName name="JedenRadekPodSestavou" localSheetId="120">#REF!</definedName>
    <definedName name="JedenRadekPodSestavou" localSheetId="121">#REF!</definedName>
    <definedName name="JedenRadekPodSestavou" localSheetId="122">#REF!</definedName>
    <definedName name="JedenRadekPodSestavou" localSheetId="123">#REF!</definedName>
    <definedName name="JedenRadekPodSestavou" localSheetId="124">#REF!</definedName>
    <definedName name="JedenRadekPodSestavou" localSheetId="83">#REF!</definedName>
    <definedName name="JedenRadekPodSestavou" localSheetId="101">#REF!</definedName>
    <definedName name="JedenRadekPodSestavou" localSheetId="134">#REF!</definedName>
    <definedName name="JedenRadekPodSestavou" localSheetId="133">#REF!</definedName>
    <definedName name="JedenRadekPodSestavou" localSheetId="135">#REF!</definedName>
    <definedName name="JedenRadekPodSestavou" localSheetId="136">#REF!</definedName>
    <definedName name="JedenRadekPodSestavou" localSheetId="132">#REF!</definedName>
    <definedName name="JedenRadekPodSestavou" localSheetId="141">#REF!</definedName>
    <definedName name="JedenRadekPodSestavou">#REF!</definedName>
    <definedName name="JedenRadekPodSestavou_11" localSheetId="116">#REF!</definedName>
    <definedName name="JedenRadekPodSestavou_11" localSheetId="125">#REF!</definedName>
    <definedName name="JedenRadekPodSestavou_11" localSheetId="126">#REF!</definedName>
    <definedName name="JedenRadekPodSestavou_11" localSheetId="127">#REF!</definedName>
    <definedName name="JedenRadekPodSestavou_11" localSheetId="128">#REF!</definedName>
    <definedName name="JedenRadekPodSestavou_11" localSheetId="129">#REF!</definedName>
    <definedName name="JedenRadekPodSestavou_11" localSheetId="130">#REF!</definedName>
    <definedName name="JedenRadekPodSestavou_11" localSheetId="117">#REF!</definedName>
    <definedName name="JedenRadekPodSestavou_11" localSheetId="118">#REF!</definedName>
    <definedName name="JedenRadekPodSestavou_11" localSheetId="119">#REF!</definedName>
    <definedName name="JedenRadekPodSestavou_11" localSheetId="120">#REF!</definedName>
    <definedName name="JedenRadekPodSestavou_11" localSheetId="121">#REF!</definedName>
    <definedName name="JedenRadekPodSestavou_11" localSheetId="122">#REF!</definedName>
    <definedName name="JedenRadekPodSestavou_11" localSheetId="123">#REF!</definedName>
    <definedName name="JedenRadekPodSestavou_11" localSheetId="124">#REF!</definedName>
    <definedName name="JedenRadekPodSestavou_11" localSheetId="83">#REF!</definedName>
    <definedName name="JedenRadekPodSestavou_11" localSheetId="101">#REF!</definedName>
    <definedName name="JedenRadekPodSestavou_11" localSheetId="134">#REF!</definedName>
    <definedName name="JedenRadekPodSestavou_11" localSheetId="133">#REF!</definedName>
    <definedName name="JedenRadekPodSestavou_11" localSheetId="135">#REF!</definedName>
    <definedName name="JedenRadekPodSestavou_11" localSheetId="136">#REF!</definedName>
    <definedName name="JedenRadekPodSestavou_11" localSheetId="132">#REF!</definedName>
    <definedName name="JedenRadekPodSestavou_11" localSheetId="141">#REF!</definedName>
    <definedName name="JedenRadekPodSestavou_11">#REF!</definedName>
    <definedName name="JedenRadekPodSestavou_2" localSheetId="116">#REF!</definedName>
    <definedName name="JedenRadekPodSestavou_2" localSheetId="125">#REF!</definedName>
    <definedName name="JedenRadekPodSestavou_2" localSheetId="126">#REF!</definedName>
    <definedName name="JedenRadekPodSestavou_2" localSheetId="127">#REF!</definedName>
    <definedName name="JedenRadekPodSestavou_2" localSheetId="128">#REF!</definedName>
    <definedName name="JedenRadekPodSestavou_2" localSheetId="129">#REF!</definedName>
    <definedName name="JedenRadekPodSestavou_2" localSheetId="130">#REF!</definedName>
    <definedName name="JedenRadekPodSestavou_2" localSheetId="117">#REF!</definedName>
    <definedName name="JedenRadekPodSestavou_2" localSheetId="118">#REF!</definedName>
    <definedName name="JedenRadekPodSestavou_2" localSheetId="119">#REF!</definedName>
    <definedName name="JedenRadekPodSestavou_2" localSheetId="120">#REF!</definedName>
    <definedName name="JedenRadekPodSestavou_2" localSheetId="121">#REF!</definedName>
    <definedName name="JedenRadekPodSestavou_2" localSheetId="122">#REF!</definedName>
    <definedName name="JedenRadekPodSestavou_2" localSheetId="123">#REF!</definedName>
    <definedName name="JedenRadekPodSestavou_2" localSheetId="124">#REF!</definedName>
    <definedName name="JedenRadekPodSestavou_2" localSheetId="83">#REF!</definedName>
    <definedName name="JedenRadekPodSestavou_2" localSheetId="101">#REF!</definedName>
    <definedName name="JedenRadekPodSestavou_2" localSheetId="134">#REF!</definedName>
    <definedName name="JedenRadekPodSestavou_2" localSheetId="133">#REF!</definedName>
    <definedName name="JedenRadekPodSestavou_2" localSheetId="135">#REF!</definedName>
    <definedName name="JedenRadekPodSestavou_2" localSheetId="136">#REF!</definedName>
    <definedName name="JedenRadekPodSestavou_2" localSheetId="132">#REF!</definedName>
    <definedName name="JedenRadekPodSestavou_2" localSheetId="141">#REF!</definedName>
    <definedName name="JedenRadekPodSestavou_2">#REF!</definedName>
    <definedName name="JedenRadekPodSestavou_28" localSheetId="116">#REF!</definedName>
    <definedName name="JedenRadekPodSestavou_28" localSheetId="125">#REF!</definedName>
    <definedName name="JedenRadekPodSestavou_28" localSheetId="126">#REF!</definedName>
    <definedName name="JedenRadekPodSestavou_28" localSheetId="127">#REF!</definedName>
    <definedName name="JedenRadekPodSestavou_28" localSheetId="128">#REF!</definedName>
    <definedName name="JedenRadekPodSestavou_28" localSheetId="129">#REF!</definedName>
    <definedName name="JedenRadekPodSestavou_28" localSheetId="130">#REF!</definedName>
    <definedName name="JedenRadekPodSestavou_28" localSheetId="117">#REF!</definedName>
    <definedName name="JedenRadekPodSestavou_28" localSheetId="118">#REF!</definedName>
    <definedName name="JedenRadekPodSestavou_28" localSheetId="119">#REF!</definedName>
    <definedName name="JedenRadekPodSestavou_28" localSheetId="120">#REF!</definedName>
    <definedName name="JedenRadekPodSestavou_28" localSheetId="121">#REF!</definedName>
    <definedName name="JedenRadekPodSestavou_28" localSheetId="122">#REF!</definedName>
    <definedName name="JedenRadekPodSestavou_28" localSheetId="123">#REF!</definedName>
    <definedName name="JedenRadekPodSestavou_28" localSheetId="124">#REF!</definedName>
    <definedName name="JedenRadekPodSestavou_28" localSheetId="83">#REF!</definedName>
    <definedName name="JedenRadekPodSestavou_28" localSheetId="101">#REF!</definedName>
    <definedName name="JedenRadekPodSestavou_28" localSheetId="134">#REF!</definedName>
    <definedName name="JedenRadekPodSestavou_28" localSheetId="133">#REF!</definedName>
    <definedName name="JedenRadekPodSestavou_28" localSheetId="135">#REF!</definedName>
    <definedName name="JedenRadekPodSestavou_28" localSheetId="136">#REF!</definedName>
    <definedName name="JedenRadekPodSestavou_28" localSheetId="132">#REF!</definedName>
    <definedName name="JedenRadekPodSestavou_28" localSheetId="141">#REF!</definedName>
    <definedName name="JedenRadekPodSestavou_28">#REF!</definedName>
    <definedName name="JedenRadekVedleSestavy" localSheetId="116">#REF!</definedName>
    <definedName name="JedenRadekVedleSestavy" localSheetId="125">#REF!</definedName>
    <definedName name="JedenRadekVedleSestavy" localSheetId="126">#REF!</definedName>
    <definedName name="JedenRadekVedleSestavy" localSheetId="127">#REF!</definedName>
    <definedName name="JedenRadekVedleSestavy" localSheetId="128">#REF!</definedName>
    <definedName name="JedenRadekVedleSestavy" localSheetId="129">#REF!</definedName>
    <definedName name="JedenRadekVedleSestavy" localSheetId="130">#REF!</definedName>
    <definedName name="JedenRadekVedleSestavy" localSheetId="117">#REF!</definedName>
    <definedName name="JedenRadekVedleSestavy" localSheetId="118">#REF!</definedName>
    <definedName name="JedenRadekVedleSestavy" localSheetId="119">#REF!</definedName>
    <definedName name="JedenRadekVedleSestavy" localSheetId="120">#REF!</definedName>
    <definedName name="JedenRadekVedleSestavy" localSheetId="121">#REF!</definedName>
    <definedName name="JedenRadekVedleSestavy" localSheetId="122">#REF!</definedName>
    <definedName name="JedenRadekVedleSestavy" localSheetId="123">#REF!</definedName>
    <definedName name="JedenRadekVedleSestavy" localSheetId="124">#REF!</definedName>
    <definedName name="JedenRadekVedleSestavy" localSheetId="83">#REF!</definedName>
    <definedName name="JedenRadekVedleSestavy" localSheetId="101">#REF!</definedName>
    <definedName name="JedenRadekVedleSestavy" localSheetId="134">#REF!</definedName>
    <definedName name="JedenRadekVedleSestavy" localSheetId="133">#REF!</definedName>
    <definedName name="JedenRadekVedleSestavy" localSheetId="135">#REF!</definedName>
    <definedName name="JedenRadekVedleSestavy" localSheetId="136">#REF!</definedName>
    <definedName name="JedenRadekVedleSestavy" localSheetId="132">#REF!</definedName>
    <definedName name="JedenRadekVedleSestavy" localSheetId="141">#REF!</definedName>
    <definedName name="JedenRadekVedleSestavy">#REF!</definedName>
    <definedName name="JedenRadekVedleSestavy_11" localSheetId="116">#REF!</definedName>
    <definedName name="JedenRadekVedleSestavy_11" localSheetId="125">#REF!</definedName>
    <definedName name="JedenRadekVedleSestavy_11" localSheetId="126">#REF!</definedName>
    <definedName name="JedenRadekVedleSestavy_11" localSheetId="127">#REF!</definedName>
    <definedName name="JedenRadekVedleSestavy_11" localSheetId="128">#REF!</definedName>
    <definedName name="JedenRadekVedleSestavy_11" localSheetId="129">#REF!</definedName>
    <definedName name="JedenRadekVedleSestavy_11" localSheetId="130">#REF!</definedName>
    <definedName name="JedenRadekVedleSestavy_11" localSheetId="117">#REF!</definedName>
    <definedName name="JedenRadekVedleSestavy_11" localSheetId="118">#REF!</definedName>
    <definedName name="JedenRadekVedleSestavy_11" localSheetId="119">#REF!</definedName>
    <definedName name="JedenRadekVedleSestavy_11" localSheetId="120">#REF!</definedName>
    <definedName name="JedenRadekVedleSestavy_11" localSheetId="121">#REF!</definedName>
    <definedName name="JedenRadekVedleSestavy_11" localSheetId="122">#REF!</definedName>
    <definedName name="JedenRadekVedleSestavy_11" localSheetId="123">#REF!</definedName>
    <definedName name="JedenRadekVedleSestavy_11" localSheetId="124">#REF!</definedName>
    <definedName name="JedenRadekVedleSestavy_11" localSheetId="83">#REF!</definedName>
    <definedName name="JedenRadekVedleSestavy_11" localSheetId="101">#REF!</definedName>
    <definedName name="JedenRadekVedleSestavy_11" localSheetId="134">#REF!</definedName>
    <definedName name="JedenRadekVedleSestavy_11" localSheetId="133">#REF!</definedName>
    <definedName name="JedenRadekVedleSestavy_11" localSheetId="135">#REF!</definedName>
    <definedName name="JedenRadekVedleSestavy_11" localSheetId="136">#REF!</definedName>
    <definedName name="JedenRadekVedleSestavy_11" localSheetId="132">#REF!</definedName>
    <definedName name="JedenRadekVedleSestavy_11" localSheetId="141">#REF!</definedName>
    <definedName name="JedenRadekVedleSestavy_11">#REF!</definedName>
    <definedName name="JedenRadekVedleSestavy_2" localSheetId="116">#REF!</definedName>
    <definedName name="JedenRadekVedleSestavy_2" localSheetId="125">#REF!</definedName>
    <definedName name="JedenRadekVedleSestavy_2" localSheetId="126">#REF!</definedName>
    <definedName name="JedenRadekVedleSestavy_2" localSheetId="127">#REF!</definedName>
    <definedName name="JedenRadekVedleSestavy_2" localSheetId="128">#REF!</definedName>
    <definedName name="JedenRadekVedleSestavy_2" localSheetId="129">#REF!</definedName>
    <definedName name="JedenRadekVedleSestavy_2" localSheetId="130">#REF!</definedName>
    <definedName name="JedenRadekVedleSestavy_2" localSheetId="117">#REF!</definedName>
    <definedName name="JedenRadekVedleSestavy_2" localSheetId="118">#REF!</definedName>
    <definedName name="JedenRadekVedleSestavy_2" localSheetId="119">#REF!</definedName>
    <definedName name="JedenRadekVedleSestavy_2" localSheetId="120">#REF!</definedName>
    <definedName name="JedenRadekVedleSestavy_2" localSheetId="121">#REF!</definedName>
    <definedName name="JedenRadekVedleSestavy_2" localSheetId="122">#REF!</definedName>
    <definedName name="JedenRadekVedleSestavy_2" localSheetId="123">#REF!</definedName>
    <definedName name="JedenRadekVedleSestavy_2" localSheetId="124">#REF!</definedName>
    <definedName name="JedenRadekVedleSestavy_2" localSheetId="83">#REF!</definedName>
    <definedName name="JedenRadekVedleSestavy_2" localSheetId="101">#REF!</definedName>
    <definedName name="JedenRadekVedleSestavy_2" localSheetId="134">#REF!</definedName>
    <definedName name="JedenRadekVedleSestavy_2" localSheetId="133">#REF!</definedName>
    <definedName name="JedenRadekVedleSestavy_2" localSheetId="135">#REF!</definedName>
    <definedName name="JedenRadekVedleSestavy_2" localSheetId="136">#REF!</definedName>
    <definedName name="JedenRadekVedleSestavy_2" localSheetId="132">#REF!</definedName>
    <definedName name="JedenRadekVedleSestavy_2" localSheetId="141">#REF!</definedName>
    <definedName name="JedenRadekVedleSestavy_2">#REF!</definedName>
    <definedName name="JedenRadekVedleSestavy_28" localSheetId="116">#REF!</definedName>
    <definedName name="JedenRadekVedleSestavy_28" localSheetId="125">#REF!</definedName>
    <definedName name="JedenRadekVedleSestavy_28" localSheetId="126">#REF!</definedName>
    <definedName name="JedenRadekVedleSestavy_28" localSheetId="127">#REF!</definedName>
    <definedName name="JedenRadekVedleSestavy_28" localSheetId="128">#REF!</definedName>
    <definedName name="JedenRadekVedleSestavy_28" localSheetId="129">#REF!</definedName>
    <definedName name="JedenRadekVedleSestavy_28" localSheetId="130">#REF!</definedName>
    <definedName name="JedenRadekVedleSestavy_28" localSheetId="117">#REF!</definedName>
    <definedName name="JedenRadekVedleSestavy_28" localSheetId="118">#REF!</definedName>
    <definedName name="JedenRadekVedleSestavy_28" localSheetId="119">#REF!</definedName>
    <definedName name="JedenRadekVedleSestavy_28" localSheetId="120">#REF!</definedName>
    <definedName name="JedenRadekVedleSestavy_28" localSheetId="121">#REF!</definedName>
    <definedName name="JedenRadekVedleSestavy_28" localSheetId="122">#REF!</definedName>
    <definedName name="JedenRadekVedleSestavy_28" localSheetId="123">#REF!</definedName>
    <definedName name="JedenRadekVedleSestavy_28" localSheetId="124">#REF!</definedName>
    <definedName name="JedenRadekVedleSestavy_28" localSheetId="83">#REF!</definedName>
    <definedName name="JedenRadekVedleSestavy_28" localSheetId="101">#REF!</definedName>
    <definedName name="JedenRadekVedleSestavy_28" localSheetId="134">#REF!</definedName>
    <definedName name="JedenRadekVedleSestavy_28" localSheetId="133">#REF!</definedName>
    <definedName name="JedenRadekVedleSestavy_28" localSheetId="135">#REF!</definedName>
    <definedName name="JedenRadekVedleSestavy_28" localSheetId="136">#REF!</definedName>
    <definedName name="JedenRadekVedleSestavy_28" localSheetId="132">#REF!</definedName>
    <definedName name="JedenRadekVedleSestavy_28" localSheetId="141">#REF!</definedName>
    <definedName name="JedenRadekVedleSestavy_28">#REF!</definedName>
    <definedName name="Keste" localSheetId="83">DataTypes3!#REF!</definedName>
    <definedName name="Keste" localSheetId="101">DataTypes4!$C$85:$C$94</definedName>
    <definedName name="Keste">#REF!</definedName>
    <definedName name="kk" localSheetId="101">'[17]List details'!$C$5:$C$8</definedName>
    <definedName name="kk" localSheetId="141">'[17]List details'!$C$5:$C$8</definedName>
    <definedName name="kk">'[18]List details'!$C$5:$C$8</definedName>
    <definedName name="kl" localSheetId="101">DataTypes4!$C$116:$C$120</definedName>
    <definedName name="kl">#REF!</definedName>
    <definedName name="Klas" localSheetId="101">DataTypes4!$C$116:$C$120</definedName>
    <definedName name="Klas">#REF!</definedName>
    <definedName name="Klas_pas" localSheetId="101">DataTypes4!$C$116:$C$122</definedName>
    <definedName name="Klas_pas" localSheetId="113">'[9]Data Types'!$C$116:$C$122</definedName>
    <definedName name="Klas_pas" localSheetId="112">'[9]Data Types'!$C$116:$C$122</definedName>
    <definedName name="Klas_pas">'[8]Data Types'!$C$111:$C$117</definedName>
    <definedName name="Klasa" localSheetId="19">'[19]Data Types'!$C$96:$C$99</definedName>
    <definedName name="Klasa" localSheetId="77">'Data Types2'!$C$90:$C$92</definedName>
    <definedName name="Klasa" localSheetId="83">DataTypes3!$C$59:$C$61</definedName>
    <definedName name="Klasa" localSheetId="101">DataTypes4!$C$341:$C$343</definedName>
    <definedName name="Klasa">#REF!</definedName>
    <definedName name="Klasifik_kredimarresi" localSheetId="101">DataTypes4!$C$162:$C$166</definedName>
    <definedName name="Klasifik_kredimarresi">#REF!</definedName>
    <definedName name="Klasifik_perpara" localSheetId="101">DataTypes4!$C$109:$C$113</definedName>
    <definedName name="Klasifik_perpara" localSheetId="113">'[9]Data Types'!$C$110:$C$114</definedName>
    <definedName name="Klasifik_perpara" localSheetId="112">'[9]Data Types'!$C$110:$C$114</definedName>
    <definedName name="Klasifik_perpara">#REF!</definedName>
    <definedName name="klasifikimi" localSheetId="101">[12]Udhëzues!$A$93:$A$97</definedName>
    <definedName name="klasifikimi" localSheetId="113">[13]Udhëzues!$A$93:$A$97</definedName>
    <definedName name="klasifikimi" localSheetId="112">[13]Udhëzues!$A$93:$A$97</definedName>
    <definedName name="klasifikimi">[13]Udhëzues!$A$93:$A$97</definedName>
    <definedName name="klasifikimi_para" localSheetId="83">#REF!</definedName>
    <definedName name="klasifikimi_para" localSheetId="101">#REF!</definedName>
    <definedName name="klasifikimi_para" localSheetId="81">#REF!</definedName>
    <definedName name="klasifikimi_para" localSheetId="80">#REF!</definedName>
    <definedName name="klasifikimi_para" localSheetId="78">#REF!</definedName>
    <definedName name="klasifikimi_para" localSheetId="79">#REF!</definedName>
    <definedName name="klasifikimi_para">#REF!</definedName>
    <definedName name="Klasifikimi_pas" localSheetId="83">DataTypes3!#REF!</definedName>
    <definedName name="Klasifikimi_pas" localSheetId="101">DataTypes4!$C$116:$C$120</definedName>
    <definedName name="Klasifikimi_pas">#REF!</definedName>
    <definedName name="Klasifikimi2" localSheetId="83">DataTypes3!#REF!</definedName>
    <definedName name="Klasifikimi2" localSheetId="101">DataTypes4!$C$162:$C$165</definedName>
    <definedName name="Klasifikimi2" localSheetId="81">'[8]Data Types'!$C$156:$C$159</definedName>
    <definedName name="Klasifikimi2" localSheetId="80">'[8]Data Types'!$C$156:$C$159</definedName>
    <definedName name="Klasifikimi2" localSheetId="78">'[8]Data Types'!$C$156:$C$159</definedName>
    <definedName name="Klasifikimi2" localSheetId="79">'[8]Data Types'!$C$156:$C$159</definedName>
    <definedName name="Klasifikimi2">#REF!</definedName>
    <definedName name="Kodi" localSheetId="83">DataTypes3!$B$9:$B$19</definedName>
    <definedName name="Kodi" localSheetId="101">DataTypes4!$B$9:$B$19</definedName>
    <definedName name="Kodi">#REF!</definedName>
    <definedName name="Kodi_i_produktit" localSheetId="83">DataTypes3!$B$9:$B$19</definedName>
    <definedName name="Kodi_i_produktit" localSheetId="101">DataTypes4!$B$9:$B$19</definedName>
    <definedName name="Kodi_i_produktit">#REF!</definedName>
    <definedName name="Kodi_Monedha" localSheetId="19">'[20]Data Types'!$B$111:$B$130</definedName>
    <definedName name="Kodi_Monedha" localSheetId="77">'Data Types2'!$B$104:$B$123</definedName>
    <definedName name="Kodi_Monedha" localSheetId="83">DataTypes3!$B$73:$B$92</definedName>
    <definedName name="Kodi_Monedha" localSheetId="101">DataTypes4!$B$361:$B$380</definedName>
    <definedName name="Kodi_Monedha" localSheetId="81">'[8]Data Types'!$B$231:$B$249</definedName>
    <definedName name="Kodi_Monedha" localSheetId="80">'[8]Data Types'!$B$231:$B$249</definedName>
    <definedName name="Kodi_Monedha" localSheetId="78">'[8]Data Types'!$B$231:$B$249</definedName>
    <definedName name="Kodi_Monedha" localSheetId="79">'[8]Data Types'!$B$231:$B$249</definedName>
    <definedName name="Kodi_Monedha" localSheetId="113">'[9]Data Types'!$B$289:$B$308</definedName>
    <definedName name="Kodi_Monedha" localSheetId="112">'[9]Data Types'!$B$289:$B$308</definedName>
    <definedName name="Kodi_Monedha">#REF!</definedName>
    <definedName name="Kodi_Shteti" localSheetId="19">'[19]Data Types'!$B$132:$B$368</definedName>
    <definedName name="Kodi_Shteti" localSheetId="77">'Data Types2'!$B$126:$B$362</definedName>
    <definedName name="Kodi_Shteti" localSheetId="83">DataTypes3!$B$95:$B$330</definedName>
    <definedName name="Kodi_Shteti" localSheetId="101">DataTypes4!$B$384:$B$620</definedName>
    <definedName name="Kodi_Shteti">#REF!</definedName>
    <definedName name="Kodi1" localSheetId="77">'Data Types2'!$B$10:$B$20</definedName>
    <definedName name="Kodi1">#REF!</definedName>
    <definedName name="Kodi2" localSheetId="77">'Data Types2'!$B$22:$B$30</definedName>
    <definedName name="Kodi2" localSheetId="83">DataTypes3!$B$21:$B$29</definedName>
    <definedName name="Kodi2" localSheetId="101">DataTypes4!$B$20:$B$28</definedName>
    <definedName name="Kodi2">#REF!</definedName>
    <definedName name="kredimarresi" localSheetId="101">[12]Udhëzues!$A$27:$A$31</definedName>
    <definedName name="kredimarresi" localSheetId="113">[13]Udhëzues!$A$27:$A$31</definedName>
    <definedName name="kredimarresi" localSheetId="112">[13]Udhëzues!$A$27:$A$31</definedName>
    <definedName name="kredimarresi">[13]Udhëzues!$A$27:$A$31</definedName>
    <definedName name="Linje_Kredie" localSheetId="83">DataTypes3!$B$31</definedName>
    <definedName name="Linje_Kredie">#REF!</definedName>
    <definedName name="Listimi_i_titujve_në_bursë" comment="I listuar" localSheetId="19">#REF!</definedName>
    <definedName name="Listimi_i_titujve_në_bursë" comment="I listuar" localSheetId="2">#REF!</definedName>
    <definedName name="Listimi_i_titujve_në_bursë" comment="I listuar" localSheetId="18">#REF!</definedName>
    <definedName name="Listimi_i_titujve_në_bursë" comment="I listuar" localSheetId="20">#REF!</definedName>
    <definedName name="Listimi_i_titujve_në_bursë" comment="I listuar">#REF!</definedName>
    <definedName name="ll" localSheetId="101">'[17]List details'!$C$5:$C$8</definedName>
    <definedName name="ll" localSheetId="141">'[17]List details'!$C$5:$C$8</definedName>
    <definedName name="ll">'[18]List details'!$C$5:$C$8</definedName>
    <definedName name="lloji" localSheetId="19">'[19]Data Types'!$C$35:$C$42</definedName>
    <definedName name="lloji" localSheetId="77">'Data Types2'!$C$34:$C$40</definedName>
    <definedName name="lloji">#REF!</definedName>
    <definedName name="Lloji_inst" localSheetId="77">'Data Types2'!$C$41:$C$41</definedName>
    <definedName name="Lloji_inst">#REF!</definedName>
    <definedName name="Lloji_kol" localSheetId="83">DataTypes3!#REF!</definedName>
    <definedName name="Lloji_kol" localSheetId="101">DataTypes4!$C$309:$C$320</definedName>
    <definedName name="Lloji_kol" localSheetId="81">'[8]Data Types'!$C$185:$C$196</definedName>
    <definedName name="Lloji_kol" localSheetId="80">'[8]Data Types'!$C$185:$C$196</definedName>
    <definedName name="Lloji_kol" localSheetId="78">'[8]Data Types'!$C$185:$C$196</definedName>
    <definedName name="Lloji_kol" localSheetId="79">'[8]Data Types'!$C$185:$C$196</definedName>
    <definedName name="Lloji_kol" localSheetId="113">'[9]Data Types'!$C$237:$C$248</definedName>
    <definedName name="Lloji_kol" localSheetId="112">'[9]Data Types'!$C$237:$C$248</definedName>
    <definedName name="Lloji_kol">#REF!</definedName>
    <definedName name="Lloji_produktit" localSheetId="83">DataTypes3!#REF!</definedName>
    <definedName name="Lloji_produktit" localSheetId="101">DataTypes4!$C$69:$C$73</definedName>
    <definedName name="Lloji_produktit" localSheetId="81">'[8]Data Types'!$C$67:$C$70</definedName>
    <definedName name="Lloji_produktit" localSheetId="80">'[8]Data Types'!$C$67:$C$70</definedName>
    <definedName name="Lloji_produktit" localSheetId="78">'[8]Data Types'!$C$67:$C$70</definedName>
    <definedName name="Lloji_produktit" localSheetId="79">'[8]Data Types'!$C$67:$C$70</definedName>
    <definedName name="Lloji_produktit" localSheetId="113">'[9]Data Types'!$C$70:$C$74</definedName>
    <definedName name="Lloji_produktit" localSheetId="112">'[9]Data Types'!$C$70:$C$74</definedName>
    <definedName name="Lloji_produktit">#REF!</definedName>
    <definedName name="Lloji_Produktit2" localSheetId="83">#REF!</definedName>
    <definedName name="Lloji_Produktit2" localSheetId="101">#REF!</definedName>
    <definedName name="Lloji_Produktit2" localSheetId="81">#REF!</definedName>
    <definedName name="Lloji_Produktit2" localSheetId="80">#REF!</definedName>
    <definedName name="Lloji_Produktit2" localSheetId="78">#REF!</definedName>
    <definedName name="Lloji_Produktit2" localSheetId="79">#REF!</definedName>
    <definedName name="Lloji_Produktit2">#REF!</definedName>
    <definedName name="MaxOblastTabulky" localSheetId="116">#REF!</definedName>
    <definedName name="MaxOblastTabulky" localSheetId="125">#REF!</definedName>
    <definedName name="MaxOblastTabulky" localSheetId="126">#REF!</definedName>
    <definedName name="MaxOblastTabulky" localSheetId="127">#REF!</definedName>
    <definedName name="MaxOblastTabulky" localSheetId="128">#REF!</definedName>
    <definedName name="MaxOblastTabulky" localSheetId="129">#REF!</definedName>
    <definedName name="MaxOblastTabulky" localSheetId="130">#REF!</definedName>
    <definedName name="MaxOblastTabulky" localSheetId="117">#REF!</definedName>
    <definedName name="MaxOblastTabulky" localSheetId="118">#REF!</definedName>
    <definedName name="MaxOblastTabulky" localSheetId="119">#REF!</definedName>
    <definedName name="MaxOblastTabulky" localSheetId="120">#REF!</definedName>
    <definedName name="MaxOblastTabulky" localSheetId="121">#REF!</definedName>
    <definedName name="MaxOblastTabulky" localSheetId="122">#REF!</definedName>
    <definedName name="MaxOblastTabulky" localSheetId="123">#REF!</definedName>
    <definedName name="MaxOblastTabulky" localSheetId="124">#REF!</definedName>
    <definedName name="MaxOblastTabulky" localSheetId="83">#REF!</definedName>
    <definedName name="MaxOblastTabulky" localSheetId="101">#REF!</definedName>
    <definedName name="MaxOblastTabulky" localSheetId="134">#REF!</definedName>
    <definedName name="MaxOblastTabulky" localSheetId="133">#REF!</definedName>
    <definedName name="MaxOblastTabulky" localSheetId="135">#REF!</definedName>
    <definedName name="MaxOblastTabulky" localSheetId="136">#REF!</definedName>
    <definedName name="MaxOblastTabulky" localSheetId="132">#REF!</definedName>
    <definedName name="MaxOblastTabulky" localSheetId="141">#REF!</definedName>
    <definedName name="MaxOblastTabulky">#REF!</definedName>
    <definedName name="MaxOblastTabulky_11" localSheetId="116">#REF!</definedName>
    <definedName name="MaxOblastTabulky_11" localSheetId="125">#REF!</definedName>
    <definedName name="MaxOblastTabulky_11" localSheetId="126">#REF!</definedName>
    <definedName name="MaxOblastTabulky_11" localSheetId="127">#REF!</definedName>
    <definedName name="MaxOblastTabulky_11" localSheetId="128">#REF!</definedName>
    <definedName name="MaxOblastTabulky_11" localSheetId="129">#REF!</definedName>
    <definedName name="MaxOblastTabulky_11" localSheetId="130">#REF!</definedName>
    <definedName name="MaxOblastTabulky_11" localSheetId="117">#REF!</definedName>
    <definedName name="MaxOblastTabulky_11" localSheetId="118">#REF!</definedName>
    <definedName name="MaxOblastTabulky_11" localSheetId="119">#REF!</definedName>
    <definedName name="MaxOblastTabulky_11" localSheetId="120">#REF!</definedName>
    <definedName name="MaxOblastTabulky_11" localSheetId="121">#REF!</definedName>
    <definedName name="MaxOblastTabulky_11" localSheetId="122">#REF!</definedName>
    <definedName name="MaxOblastTabulky_11" localSheetId="123">#REF!</definedName>
    <definedName name="MaxOblastTabulky_11" localSheetId="124">#REF!</definedName>
    <definedName name="MaxOblastTabulky_11" localSheetId="83">#REF!</definedName>
    <definedName name="MaxOblastTabulky_11" localSheetId="101">#REF!</definedName>
    <definedName name="MaxOblastTabulky_11" localSheetId="134">#REF!</definedName>
    <definedName name="MaxOblastTabulky_11" localSheetId="133">#REF!</definedName>
    <definedName name="MaxOblastTabulky_11" localSheetId="135">#REF!</definedName>
    <definedName name="MaxOblastTabulky_11" localSheetId="136">#REF!</definedName>
    <definedName name="MaxOblastTabulky_11" localSheetId="132">#REF!</definedName>
    <definedName name="MaxOblastTabulky_11" localSheetId="141">#REF!</definedName>
    <definedName name="MaxOblastTabulky_11">#REF!</definedName>
    <definedName name="MaxOblastTabulky_2" localSheetId="116">#REF!</definedName>
    <definedName name="MaxOblastTabulky_2" localSheetId="125">#REF!</definedName>
    <definedName name="MaxOblastTabulky_2" localSheetId="126">#REF!</definedName>
    <definedName name="MaxOblastTabulky_2" localSheetId="127">#REF!</definedName>
    <definedName name="MaxOblastTabulky_2" localSheetId="128">#REF!</definedName>
    <definedName name="MaxOblastTabulky_2" localSheetId="129">#REF!</definedName>
    <definedName name="MaxOblastTabulky_2" localSheetId="130">#REF!</definedName>
    <definedName name="MaxOblastTabulky_2" localSheetId="117">#REF!</definedName>
    <definedName name="MaxOblastTabulky_2" localSheetId="118">#REF!</definedName>
    <definedName name="MaxOblastTabulky_2" localSheetId="119">#REF!</definedName>
    <definedName name="MaxOblastTabulky_2" localSheetId="120">#REF!</definedName>
    <definedName name="MaxOblastTabulky_2" localSheetId="121">#REF!</definedName>
    <definedName name="MaxOblastTabulky_2" localSheetId="122">#REF!</definedName>
    <definedName name="MaxOblastTabulky_2" localSheetId="123">#REF!</definedName>
    <definedName name="MaxOblastTabulky_2" localSheetId="124">#REF!</definedName>
    <definedName name="MaxOblastTabulky_2" localSheetId="83">#REF!</definedName>
    <definedName name="MaxOblastTabulky_2" localSheetId="101">#REF!</definedName>
    <definedName name="MaxOblastTabulky_2" localSheetId="134">#REF!</definedName>
    <definedName name="MaxOblastTabulky_2" localSheetId="133">#REF!</definedName>
    <definedName name="MaxOblastTabulky_2" localSheetId="135">#REF!</definedName>
    <definedName name="MaxOblastTabulky_2" localSheetId="136">#REF!</definedName>
    <definedName name="MaxOblastTabulky_2" localSheetId="132">#REF!</definedName>
    <definedName name="MaxOblastTabulky_2" localSheetId="141">#REF!</definedName>
    <definedName name="MaxOblastTabulky_2">#REF!</definedName>
    <definedName name="MaxOblastTabulky_28" localSheetId="116">#REF!</definedName>
    <definedName name="MaxOblastTabulky_28" localSheetId="125">#REF!</definedName>
    <definedName name="MaxOblastTabulky_28" localSheetId="126">#REF!</definedName>
    <definedName name="MaxOblastTabulky_28" localSheetId="127">#REF!</definedName>
    <definedName name="MaxOblastTabulky_28" localSheetId="128">#REF!</definedName>
    <definedName name="MaxOblastTabulky_28" localSheetId="129">#REF!</definedName>
    <definedName name="MaxOblastTabulky_28" localSheetId="130">#REF!</definedName>
    <definedName name="MaxOblastTabulky_28" localSheetId="117">#REF!</definedName>
    <definedName name="MaxOblastTabulky_28" localSheetId="118">#REF!</definedName>
    <definedName name="MaxOblastTabulky_28" localSheetId="119">#REF!</definedName>
    <definedName name="MaxOblastTabulky_28" localSheetId="120">#REF!</definedName>
    <definedName name="MaxOblastTabulky_28" localSheetId="121">#REF!</definedName>
    <definedName name="MaxOblastTabulky_28" localSheetId="122">#REF!</definedName>
    <definedName name="MaxOblastTabulky_28" localSheetId="123">#REF!</definedName>
    <definedName name="MaxOblastTabulky_28" localSheetId="124">#REF!</definedName>
    <definedName name="MaxOblastTabulky_28" localSheetId="83">#REF!</definedName>
    <definedName name="MaxOblastTabulky_28" localSheetId="101">#REF!</definedName>
    <definedName name="MaxOblastTabulky_28" localSheetId="134">#REF!</definedName>
    <definedName name="MaxOblastTabulky_28" localSheetId="133">#REF!</definedName>
    <definedName name="MaxOblastTabulky_28" localSheetId="135">#REF!</definedName>
    <definedName name="MaxOblastTabulky_28" localSheetId="136">#REF!</definedName>
    <definedName name="MaxOblastTabulky_28" localSheetId="132">#REF!</definedName>
    <definedName name="MaxOblastTabulky_28" localSheetId="141">#REF!</definedName>
    <definedName name="MaxOblastTabulky_28">#REF!</definedName>
    <definedName name="Monedha" localSheetId="77">'Data Types2'!$C$104:$C$122</definedName>
    <definedName name="Monedha" localSheetId="83">DataTypes3!$C$73:$C$91</definedName>
    <definedName name="monedha" localSheetId="101">[12]Udhëzues!$A$53:$A$56</definedName>
    <definedName name="monedha" localSheetId="81">[13]Udhëzues!$A$53:$A$56</definedName>
    <definedName name="monedha" localSheetId="80">[13]Udhëzues!$A$53:$A$56</definedName>
    <definedName name="monedha" localSheetId="78">[13]Udhëzues!$A$53:$A$56</definedName>
    <definedName name="monedha" localSheetId="79">[13]Udhëzues!$A$53:$A$56</definedName>
    <definedName name="monedha" localSheetId="113">[13]Udhëzues!$A$53:$A$56</definedName>
    <definedName name="monedha" localSheetId="112">[13]Udhëzues!$A$53:$A$56</definedName>
    <definedName name="Monedha">#REF!</definedName>
    <definedName name="Monedha1" localSheetId="83">'[8]Data Types'!#REF!</definedName>
    <definedName name="Monedha1" localSheetId="101">DataTypes4!#REF!</definedName>
    <definedName name="Monedha1" localSheetId="113">'[9]Data Types'!#REF!</definedName>
    <definedName name="Monedha1" localSheetId="112">'[9]Data Types'!#REF!</definedName>
    <definedName name="Monedha1">'[8]Data Types'!#REF!</definedName>
    <definedName name="Nisja_Rist" localSheetId="83">DataTypes3!#REF!</definedName>
    <definedName name="Nisja_Rist" localSheetId="101">DataTypes4!$C$81:$C$82</definedName>
    <definedName name="Nisja_Rist" localSheetId="81">'[8]Data Types'!$C$77:$C$78</definedName>
    <definedName name="Nisja_Rist" localSheetId="80">'[8]Data Types'!$C$77:$C$78</definedName>
    <definedName name="Nisja_Rist" localSheetId="78">'[8]Data Types'!$C$77:$C$78</definedName>
    <definedName name="Nisja_Rist" localSheetId="79">'[8]Data Types'!$C$77:$C$78</definedName>
    <definedName name="Nisja_Rist" localSheetId="113">'[9]Data Types'!$C$82:$C$83</definedName>
    <definedName name="Nisja_Rist" localSheetId="112">'[9]Data Types'!$C$82:$C$83</definedName>
    <definedName name="Nisja_Rist">#REF!</definedName>
    <definedName name="Norma" localSheetId="77">'Data Types2'!$C$99:$C$100</definedName>
    <definedName name="Norma" localSheetId="83">DataTypes3!$C$68:$C$70</definedName>
    <definedName name="Norma">#REF!</definedName>
    <definedName name="Norma_int" localSheetId="77">'Data Types2'!$C$99:$C$101</definedName>
    <definedName name="Norma_int" localSheetId="83">DataTypes3!$C$68:$C$69</definedName>
    <definedName name="Norma_int" localSheetId="101">DataTypes4!$C$350:$C$351</definedName>
    <definedName name="Norma_int">#REF!</definedName>
    <definedName name="Nr_Kesteve" localSheetId="101">DataTypes4!$C$84:$C$94</definedName>
    <definedName name="Nr_Kesteve" localSheetId="113">'[9]Data Types'!$C$85:$C$95</definedName>
    <definedName name="Nr_Kesteve" localSheetId="112">'[9]Data Types'!$C$85:$C$95</definedName>
    <definedName name="Nr_Kesteve">'[8]Data Types'!$C$80:$C$90</definedName>
    <definedName name="Nr_kol" localSheetId="83">DataTypes3!#REF!</definedName>
    <definedName name="Nr_kol" localSheetId="101">DataTypes4!$C$186:$C$235</definedName>
    <definedName name="Nr_kol" localSheetId="81">'[8]Data Types'!$C$177:$C$183</definedName>
    <definedName name="Nr_kol" localSheetId="80">'[8]Data Types'!$C$177:$C$183</definedName>
    <definedName name="Nr_kol" localSheetId="78">'[8]Data Types'!$C$177:$C$183</definedName>
    <definedName name="Nr_kol" localSheetId="79">'[8]Data Types'!$C$177:$C$183</definedName>
    <definedName name="Nr_kol" localSheetId="113">'[9]Data Types'!$C$185:$C$234</definedName>
    <definedName name="Nr_kol" localSheetId="112">'[9]Data Types'!$C$185:$C$234</definedName>
    <definedName name="Nr_kol">#REF!</definedName>
    <definedName name="Nr_prod" localSheetId="83">DataTypes3!#REF!</definedName>
    <definedName name="Nr_prod" localSheetId="101">DataTypes4!$C$176:$C$182</definedName>
    <definedName name="Nr_prod" localSheetId="81">'[8]Data Types'!$C$169:$C$175</definedName>
    <definedName name="Nr_prod" localSheetId="80">'[8]Data Types'!$C$169:$C$175</definedName>
    <definedName name="Nr_prod" localSheetId="78">'[8]Data Types'!$C$169:$C$175</definedName>
    <definedName name="Nr_prod" localSheetId="79">'[8]Data Types'!$C$169:$C$175</definedName>
    <definedName name="Nr_prod" localSheetId="113">'[9]Data Types'!$C$176:$C$182</definedName>
    <definedName name="Nr_prod" localSheetId="112">'[9]Data Types'!$C$176:$C$182</definedName>
    <definedName name="Nr_prod">#REF!</definedName>
    <definedName name="Nr_produktit" localSheetId="83">#REF!</definedName>
    <definedName name="Nr_produktit" localSheetId="101">#REF!</definedName>
    <definedName name="Nr_produktit" localSheetId="81">#REF!</definedName>
    <definedName name="Nr_produktit" localSheetId="80">#REF!</definedName>
    <definedName name="Nr_produktit" localSheetId="78">#REF!</definedName>
    <definedName name="Nr_produktit" localSheetId="79">#REF!</definedName>
    <definedName name="Nr_produktit">#REF!</definedName>
    <definedName name="OblastDat2" localSheetId="116">#REF!</definedName>
    <definedName name="OblastDat2" localSheetId="125">#REF!</definedName>
    <definedName name="OblastDat2" localSheetId="126">#REF!</definedName>
    <definedName name="OblastDat2" localSheetId="127">#REF!</definedName>
    <definedName name="OblastDat2" localSheetId="128">#REF!</definedName>
    <definedName name="OblastDat2" localSheetId="129">#REF!</definedName>
    <definedName name="OblastDat2" localSheetId="130">#REF!</definedName>
    <definedName name="OblastDat2" localSheetId="117">#REF!</definedName>
    <definedName name="OblastDat2" localSheetId="118">#REF!</definedName>
    <definedName name="OblastDat2" localSheetId="119">#REF!</definedName>
    <definedName name="OblastDat2" localSheetId="120">#REF!</definedName>
    <definedName name="OblastDat2" localSheetId="121">#REF!</definedName>
    <definedName name="OblastDat2" localSheetId="122">#REF!</definedName>
    <definedName name="OblastDat2" localSheetId="123">#REF!</definedName>
    <definedName name="OblastDat2" localSheetId="124">#REF!</definedName>
    <definedName name="OblastDat2" localSheetId="83">#REF!</definedName>
    <definedName name="OblastDat2" localSheetId="101">#REF!</definedName>
    <definedName name="OblastDat2" localSheetId="134">#REF!</definedName>
    <definedName name="OblastDat2" localSheetId="133">#REF!</definedName>
    <definedName name="OblastDat2" localSheetId="135">#REF!</definedName>
    <definedName name="OblastDat2" localSheetId="136">#REF!</definedName>
    <definedName name="OblastDat2" localSheetId="132">#REF!</definedName>
    <definedName name="OblastDat2" localSheetId="141">#REF!</definedName>
    <definedName name="OblastDat2">#REF!</definedName>
    <definedName name="OblastDat2_11" localSheetId="116">#REF!</definedName>
    <definedName name="OblastDat2_11" localSheetId="125">#REF!</definedName>
    <definedName name="OblastDat2_11" localSheetId="126">#REF!</definedName>
    <definedName name="OblastDat2_11" localSheetId="127">#REF!</definedName>
    <definedName name="OblastDat2_11" localSheetId="128">#REF!</definedName>
    <definedName name="OblastDat2_11" localSheetId="129">#REF!</definedName>
    <definedName name="OblastDat2_11" localSheetId="130">#REF!</definedName>
    <definedName name="OblastDat2_11" localSheetId="117">#REF!</definedName>
    <definedName name="OblastDat2_11" localSheetId="118">#REF!</definedName>
    <definedName name="OblastDat2_11" localSheetId="119">#REF!</definedName>
    <definedName name="OblastDat2_11" localSheetId="120">#REF!</definedName>
    <definedName name="OblastDat2_11" localSheetId="121">#REF!</definedName>
    <definedName name="OblastDat2_11" localSheetId="122">#REF!</definedName>
    <definedName name="OblastDat2_11" localSheetId="123">#REF!</definedName>
    <definedName name="OblastDat2_11" localSheetId="124">#REF!</definedName>
    <definedName name="OblastDat2_11" localSheetId="83">#REF!</definedName>
    <definedName name="OblastDat2_11" localSheetId="101">#REF!</definedName>
    <definedName name="OblastDat2_11" localSheetId="134">#REF!</definedName>
    <definedName name="OblastDat2_11" localSheetId="133">#REF!</definedName>
    <definedName name="OblastDat2_11" localSheetId="135">#REF!</definedName>
    <definedName name="OblastDat2_11" localSheetId="136">#REF!</definedName>
    <definedName name="OblastDat2_11" localSheetId="132">#REF!</definedName>
    <definedName name="OblastDat2_11" localSheetId="141">#REF!</definedName>
    <definedName name="OblastDat2_11">#REF!</definedName>
    <definedName name="OblastDat2_2" localSheetId="116">#REF!</definedName>
    <definedName name="OblastDat2_2" localSheetId="125">#REF!</definedName>
    <definedName name="OblastDat2_2" localSheetId="126">#REF!</definedName>
    <definedName name="OblastDat2_2" localSheetId="127">#REF!</definedName>
    <definedName name="OblastDat2_2" localSheetId="128">#REF!</definedName>
    <definedName name="OblastDat2_2" localSheetId="129">#REF!</definedName>
    <definedName name="OblastDat2_2" localSheetId="130">#REF!</definedName>
    <definedName name="OblastDat2_2" localSheetId="117">#REF!</definedName>
    <definedName name="OblastDat2_2" localSheetId="118">#REF!</definedName>
    <definedName name="OblastDat2_2" localSheetId="119">#REF!</definedName>
    <definedName name="OblastDat2_2" localSheetId="120">#REF!</definedName>
    <definedName name="OblastDat2_2" localSheetId="121">#REF!</definedName>
    <definedName name="OblastDat2_2" localSheetId="122">#REF!</definedName>
    <definedName name="OblastDat2_2" localSheetId="123">#REF!</definedName>
    <definedName name="OblastDat2_2" localSheetId="124">#REF!</definedName>
    <definedName name="OblastDat2_2" localSheetId="83">#REF!</definedName>
    <definedName name="OblastDat2_2" localSheetId="101">#REF!</definedName>
    <definedName name="OblastDat2_2" localSheetId="134">#REF!</definedName>
    <definedName name="OblastDat2_2" localSheetId="133">#REF!</definedName>
    <definedName name="OblastDat2_2" localSheetId="135">#REF!</definedName>
    <definedName name="OblastDat2_2" localSheetId="136">#REF!</definedName>
    <definedName name="OblastDat2_2" localSheetId="132">#REF!</definedName>
    <definedName name="OblastDat2_2" localSheetId="141">#REF!</definedName>
    <definedName name="OblastDat2_2">#REF!</definedName>
    <definedName name="OblastDat2_28" localSheetId="116">#REF!</definedName>
    <definedName name="OblastDat2_28" localSheetId="125">#REF!</definedName>
    <definedName name="OblastDat2_28" localSheetId="126">#REF!</definedName>
    <definedName name="OblastDat2_28" localSheetId="127">#REF!</definedName>
    <definedName name="OblastDat2_28" localSheetId="128">#REF!</definedName>
    <definedName name="OblastDat2_28" localSheetId="129">#REF!</definedName>
    <definedName name="OblastDat2_28" localSheetId="130">#REF!</definedName>
    <definedName name="OblastDat2_28" localSheetId="117">#REF!</definedName>
    <definedName name="OblastDat2_28" localSheetId="118">#REF!</definedName>
    <definedName name="OblastDat2_28" localSheetId="119">#REF!</definedName>
    <definedName name="OblastDat2_28" localSheetId="120">#REF!</definedName>
    <definedName name="OblastDat2_28" localSheetId="121">#REF!</definedName>
    <definedName name="OblastDat2_28" localSheetId="122">#REF!</definedName>
    <definedName name="OblastDat2_28" localSheetId="123">#REF!</definedName>
    <definedName name="OblastDat2_28" localSheetId="124">#REF!</definedName>
    <definedName name="OblastDat2_28" localSheetId="83">#REF!</definedName>
    <definedName name="OblastDat2_28" localSheetId="101">#REF!</definedName>
    <definedName name="OblastDat2_28" localSheetId="134">#REF!</definedName>
    <definedName name="OblastDat2_28" localSheetId="133">#REF!</definedName>
    <definedName name="OblastDat2_28" localSheetId="135">#REF!</definedName>
    <definedName name="OblastDat2_28" localSheetId="136">#REF!</definedName>
    <definedName name="OblastDat2_28" localSheetId="132">#REF!</definedName>
    <definedName name="OblastDat2_28" localSheetId="141">#REF!</definedName>
    <definedName name="OblastDat2_28">#REF!</definedName>
    <definedName name="OblastNadpisuRadku" localSheetId="116">#REF!</definedName>
    <definedName name="OblastNadpisuRadku" localSheetId="125">#REF!</definedName>
    <definedName name="OblastNadpisuRadku" localSheetId="126">#REF!</definedName>
    <definedName name="OblastNadpisuRadku" localSheetId="127">#REF!</definedName>
    <definedName name="OblastNadpisuRadku" localSheetId="128">#REF!</definedName>
    <definedName name="OblastNadpisuRadku" localSheetId="129">#REF!</definedName>
    <definedName name="OblastNadpisuRadku" localSheetId="130">#REF!</definedName>
    <definedName name="OblastNadpisuRadku" localSheetId="117">#REF!</definedName>
    <definedName name="OblastNadpisuRadku" localSheetId="118">#REF!</definedName>
    <definedName name="OblastNadpisuRadku" localSheetId="119">#REF!</definedName>
    <definedName name="OblastNadpisuRadku" localSheetId="120">#REF!</definedName>
    <definedName name="OblastNadpisuRadku" localSheetId="121">#REF!</definedName>
    <definedName name="OblastNadpisuRadku" localSheetId="122">#REF!</definedName>
    <definedName name="OblastNadpisuRadku" localSheetId="123">#REF!</definedName>
    <definedName name="OblastNadpisuRadku" localSheetId="124">#REF!</definedName>
    <definedName name="OblastNadpisuRadku" localSheetId="83">#REF!</definedName>
    <definedName name="OblastNadpisuRadku" localSheetId="101">#REF!</definedName>
    <definedName name="OblastNadpisuRadku" localSheetId="134">#REF!</definedName>
    <definedName name="OblastNadpisuRadku" localSheetId="133">#REF!</definedName>
    <definedName name="OblastNadpisuRadku" localSheetId="135">#REF!</definedName>
    <definedName name="OblastNadpisuRadku" localSheetId="136">#REF!</definedName>
    <definedName name="OblastNadpisuRadku" localSheetId="132">#REF!</definedName>
    <definedName name="OblastNadpisuRadku" localSheetId="141">#REF!</definedName>
    <definedName name="OblastNadpisuRadku">#REF!</definedName>
    <definedName name="OblastNadpisuRadku_11" localSheetId="116">#REF!</definedName>
    <definedName name="OblastNadpisuRadku_11" localSheetId="125">#REF!</definedName>
    <definedName name="OblastNadpisuRadku_11" localSheetId="126">#REF!</definedName>
    <definedName name="OblastNadpisuRadku_11" localSheetId="127">#REF!</definedName>
    <definedName name="OblastNadpisuRadku_11" localSheetId="128">#REF!</definedName>
    <definedName name="OblastNadpisuRadku_11" localSheetId="129">#REF!</definedName>
    <definedName name="OblastNadpisuRadku_11" localSheetId="130">#REF!</definedName>
    <definedName name="OblastNadpisuRadku_11" localSheetId="117">#REF!</definedName>
    <definedName name="OblastNadpisuRadku_11" localSheetId="118">#REF!</definedName>
    <definedName name="OblastNadpisuRadku_11" localSheetId="119">#REF!</definedName>
    <definedName name="OblastNadpisuRadku_11" localSheetId="120">#REF!</definedName>
    <definedName name="OblastNadpisuRadku_11" localSheetId="121">#REF!</definedName>
    <definedName name="OblastNadpisuRadku_11" localSheetId="122">#REF!</definedName>
    <definedName name="OblastNadpisuRadku_11" localSheetId="123">#REF!</definedName>
    <definedName name="OblastNadpisuRadku_11" localSheetId="124">#REF!</definedName>
    <definedName name="OblastNadpisuRadku_11" localSheetId="83">#REF!</definedName>
    <definedName name="OblastNadpisuRadku_11" localSheetId="101">#REF!</definedName>
    <definedName name="OblastNadpisuRadku_11" localSheetId="134">#REF!</definedName>
    <definedName name="OblastNadpisuRadku_11" localSheetId="133">#REF!</definedName>
    <definedName name="OblastNadpisuRadku_11" localSheetId="135">#REF!</definedName>
    <definedName name="OblastNadpisuRadku_11" localSheetId="136">#REF!</definedName>
    <definedName name="OblastNadpisuRadku_11" localSheetId="132">#REF!</definedName>
    <definedName name="OblastNadpisuRadku_11" localSheetId="141">#REF!</definedName>
    <definedName name="OblastNadpisuRadku_11">#REF!</definedName>
    <definedName name="OblastNadpisuRadku_2" localSheetId="116">#REF!</definedName>
    <definedName name="OblastNadpisuRadku_2" localSheetId="125">#REF!</definedName>
    <definedName name="OblastNadpisuRadku_2" localSheetId="126">#REF!</definedName>
    <definedName name="OblastNadpisuRadku_2" localSheetId="127">#REF!</definedName>
    <definedName name="OblastNadpisuRadku_2" localSheetId="128">#REF!</definedName>
    <definedName name="OblastNadpisuRadku_2" localSheetId="129">#REF!</definedName>
    <definedName name="OblastNadpisuRadku_2" localSheetId="130">#REF!</definedName>
    <definedName name="OblastNadpisuRadku_2" localSheetId="117">#REF!</definedName>
    <definedName name="OblastNadpisuRadku_2" localSheetId="118">#REF!</definedName>
    <definedName name="OblastNadpisuRadku_2" localSheetId="119">#REF!</definedName>
    <definedName name="OblastNadpisuRadku_2" localSheetId="120">#REF!</definedName>
    <definedName name="OblastNadpisuRadku_2" localSheetId="121">#REF!</definedName>
    <definedName name="OblastNadpisuRadku_2" localSheetId="122">#REF!</definedName>
    <definedName name="OblastNadpisuRadku_2" localSheetId="123">#REF!</definedName>
    <definedName name="OblastNadpisuRadku_2" localSheetId="124">#REF!</definedName>
    <definedName name="OblastNadpisuRadku_2" localSheetId="83">#REF!</definedName>
    <definedName name="OblastNadpisuRadku_2" localSheetId="101">#REF!</definedName>
    <definedName name="OblastNadpisuRadku_2" localSheetId="134">#REF!</definedName>
    <definedName name="OblastNadpisuRadku_2" localSheetId="133">#REF!</definedName>
    <definedName name="OblastNadpisuRadku_2" localSheetId="135">#REF!</definedName>
    <definedName name="OblastNadpisuRadku_2" localSheetId="136">#REF!</definedName>
    <definedName name="OblastNadpisuRadku_2" localSheetId="132">#REF!</definedName>
    <definedName name="OblastNadpisuRadku_2" localSheetId="141">#REF!</definedName>
    <definedName name="OblastNadpisuRadku_2">#REF!</definedName>
    <definedName name="OblastNadpisuRadku_28" localSheetId="116">#REF!</definedName>
    <definedName name="OblastNadpisuRadku_28" localSheetId="125">#REF!</definedName>
    <definedName name="OblastNadpisuRadku_28" localSheetId="126">#REF!</definedName>
    <definedName name="OblastNadpisuRadku_28" localSheetId="127">#REF!</definedName>
    <definedName name="OblastNadpisuRadku_28" localSheetId="128">#REF!</definedName>
    <definedName name="OblastNadpisuRadku_28" localSheetId="129">#REF!</definedName>
    <definedName name="OblastNadpisuRadku_28" localSheetId="130">#REF!</definedName>
    <definedName name="OblastNadpisuRadku_28" localSheetId="117">#REF!</definedName>
    <definedName name="OblastNadpisuRadku_28" localSheetId="118">#REF!</definedName>
    <definedName name="OblastNadpisuRadku_28" localSheetId="119">#REF!</definedName>
    <definedName name="OblastNadpisuRadku_28" localSheetId="120">#REF!</definedName>
    <definedName name="OblastNadpisuRadku_28" localSheetId="121">#REF!</definedName>
    <definedName name="OblastNadpisuRadku_28" localSheetId="122">#REF!</definedName>
    <definedName name="OblastNadpisuRadku_28" localSheetId="123">#REF!</definedName>
    <definedName name="OblastNadpisuRadku_28" localSheetId="124">#REF!</definedName>
    <definedName name="OblastNadpisuRadku_28" localSheetId="83">#REF!</definedName>
    <definedName name="OblastNadpisuRadku_28" localSheetId="101">#REF!</definedName>
    <definedName name="OblastNadpisuRadku_28" localSheetId="134">#REF!</definedName>
    <definedName name="OblastNadpisuRadku_28" localSheetId="133">#REF!</definedName>
    <definedName name="OblastNadpisuRadku_28" localSheetId="135">#REF!</definedName>
    <definedName name="OblastNadpisuRadku_28" localSheetId="136">#REF!</definedName>
    <definedName name="OblastNadpisuRadku_28" localSheetId="132">#REF!</definedName>
    <definedName name="OblastNadpisuRadku_28" localSheetId="141">#REF!</definedName>
    <definedName name="OblastNadpisuRadku_28">#REF!</definedName>
    <definedName name="OblastNadpisuSloupcu" localSheetId="116">#REF!</definedName>
    <definedName name="OblastNadpisuSloupcu" localSheetId="125">#REF!</definedName>
    <definedName name="OblastNadpisuSloupcu" localSheetId="126">#REF!</definedName>
    <definedName name="OblastNadpisuSloupcu" localSheetId="127">#REF!</definedName>
    <definedName name="OblastNadpisuSloupcu" localSheetId="128">#REF!</definedName>
    <definedName name="OblastNadpisuSloupcu" localSheetId="129">#REF!</definedName>
    <definedName name="OblastNadpisuSloupcu" localSheetId="130">#REF!</definedName>
    <definedName name="OblastNadpisuSloupcu" localSheetId="117">#REF!</definedName>
    <definedName name="OblastNadpisuSloupcu" localSheetId="118">#REF!</definedName>
    <definedName name="OblastNadpisuSloupcu" localSheetId="119">#REF!</definedName>
    <definedName name="OblastNadpisuSloupcu" localSheetId="120">#REF!</definedName>
    <definedName name="OblastNadpisuSloupcu" localSheetId="121">#REF!</definedName>
    <definedName name="OblastNadpisuSloupcu" localSheetId="122">#REF!</definedName>
    <definedName name="OblastNadpisuSloupcu" localSheetId="123">#REF!</definedName>
    <definedName name="OblastNadpisuSloupcu" localSheetId="124">#REF!</definedName>
    <definedName name="OblastNadpisuSloupcu" localSheetId="83">#REF!</definedName>
    <definedName name="OblastNadpisuSloupcu" localSheetId="101">#REF!</definedName>
    <definedName name="OblastNadpisuSloupcu" localSheetId="134">#REF!</definedName>
    <definedName name="OblastNadpisuSloupcu" localSheetId="133">#REF!</definedName>
    <definedName name="OblastNadpisuSloupcu" localSheetId="135">#REF!</definedName>
    <definedName name="OblastNadpisuSloupcu" localSheetId="136">#REF!</definedName>
    <definedName name="OblastNadpisuSloupcu" localSheetId="132">#REF!</definedName>
    <definedName name="OblastNadpisuSloupcu" localSheetId="141">#REF!</definedName>
    <definedName name="OblastNadpisuSloupcu">#REF!</definedName>
    <definedName name="OblastNadpisuSloupcu_11" localSheetId="116">#REF!</definedName>
    <definedName name="OblastNadpisuSloupcu_11" localSheetId="125">#REF!</definedName>
    <definedName name="OblastNadpisuSloupcu_11" localSheetId="126">#REF!</definedName>
    <definedName name="OblastNadpisuSloupcu_11" localSheetId="127">#REF!</definedName>
    <definedName name="OblastNadpisuSloupcu_11" localSheetId="128">#REF!</definedName>
    <definedName name="OblastNadpisuSloupcu_11" localSheetId="129">#REF!</definedName>
    <definedName name="OblastNadpisuSloupcu_11" localSheetId="130">#REF!</definedName>
    <definedName name="OblastNadpisuSloupcu_11" localSheetId="117">#REF!</definedName>
    <definedName name="OblastNadpisuSloupcu_11" localSheetId="118">#REF!</definedName>
    <definedName name="OblastNadpisuSloupcu_11" localSheetId="119">#REF!</definedName>
    <definedName name="OblastNadpisuSloupcu_11" localSheetId="120">#REF!</definedName>
    <definedName name="OblastNadpisuSloupcu_11" localSheetId="121">#REF!</definedName>
    <definedName name="OblastNadpisuSloupcu_11" localSheetId="122">#REF!</definedName>
    <definedName name="OblastNadpisuSloupcu_11" localSheetId="123">#REF!</definedName>
    <definedName name="OblastNadpisuSloupcu_11" localSheetId="124">#REF!</definedName>
    <definedName name="OblastNadpisuSloupcu_11" localSheetId="83">#REF!</definedName>
    <definedName name="OblastNadpisuSloupcu_11" localSheetId="101">#REF!</definedName>
    <definedName name="OblastNadpisuSloupcu_11" localSheetId="134">#REF!</definedName>
    <definedName name="OblastNadpisuSloupcu_11" localSheetId="133">#REF!</definedName>
    <definedName name="OblastNadpisuSloupcu_11" localSheetId="135">#REF!</definedName>
    <definedName name="OblastNadpisuSloupcu_11" localSheetId="136">#REF!</definedName>
    <definedName name="OblastNadpisuSloupcu_11" localSheetId="132">#REF!</definedName>
    <definedName name="OblastNadpisuSloupcu_11" localSheetId="141">#REF!</definedName>
    <definedName name="OblastNadpisuSloupcu_11">#REF!</definedName>
    <definedName name="OblastNadpisuSloupcu_2" localSheetId="116">#REF!</definedName>
    <definedName name="OblastNadpisuSloupcu_2" localSheetId="125">#REF!</definedName>
    <definedName name="OblastNadpisuSloupcu_2" localSheetId="126">#REF!</definedName>
    <definedName name="OblastNadpisuSloupcu_2" localSheetId="127">#REF!</definedName>
    <definedName name="OblastNadpisuSloupcu_2" localSheetId="128">#REF!</definedName>
    <definedName name="OblastNadpisuSloupcu_2" localSheetId="129">#REF!</definedName>
    <definedName name="OblastNadpisuSloupcu_2" localSheetId="130">#REF!</definedName>
    <definedName name="OblastNadpisuSloupcu_2" localSheetId="117">#REF!</definedName>
    <definedName name="OblastNadpisuSloupcu_2" localSheetId="118">#REF!</definedName>
    <definedName name="OblastNadpisuSloupcu_2" localSheetId="119">#REF!</definedName>
    <definedName name="OblastNadpisuSloupcu_2" localSheetId="120">#REF!</definedName>
    <definedName name="OblastNadpisuSloupcu_2" localSheetId="121">#REF!</definedName>
    <definedName name="OblastNadpisuSloupcu_2" localSheetId="122">#REF!</definedName>
    <definedName name="OblastNadpisuSloupcu_2" localSheetId="123">#REF!</definedName>
    <definedName name="OblastNadpisuSloupcu_2" localSheetId="124">#REF!</definedName>
    <definedName name="OblastNadpisuSloupcu_2" localSheetId="83">#REF!</definedName>
    <definedName name="OblastNadpisuSloupcu_2" localSheetId="101">#REF!</definedName>
    <definedName name="OblastNadpisuSloupcu_2" localSheetId="134">#REF!</definedName>
    <definedName name="OblastNadpisuSloupcu_2" localSheetId="133">#REF!</definedName>
    <definedName name="OblastNadpisuSloupcu_2" localSheetId="135">#REF!</definedName>
    <definedName name="OblastNadpisuSloupcu_2" localSheetId="136">#REF!</definedName>
    <definedName name="OblastNadpisuSloupcu_2" localSheetId="132">#REF!</definedName>
    <definedName name="OblastNadpisuSloupcu_2" localSheetId="141">#REF!</definedName>
    <definedName name="OblastNadpisuSloupcu_2">#REF!</definedName>
    <definedName name="OblastNadpisuSloupcu_28" localSheetId="116">#REF!</definedName>
    <definedName name="OblastNadpisuSloupcu_28" localSheetId="125">#REF!</definedName>
    <definedName name="OblastNadpisuSloupcu_28" localSheetId="126">#REF!</definedName>
    <definedName name="OblastNadpisuSloupcu_28" localSheetId="127">#REF!</definedName>
    <definedName name="OblastNadpisuSloupcu_28" localSheetId="128">#REF!</definedName>
    <definedName name="OblastNadpisuSloupcu_28" localSheetId="129">#REF!</definedName>
    <definedName name="OblastNadpisuSloupcu_28" localSheetId="130">#REF!</definedName>
    <definedName name="OblastNadpisuSloupcu_28" localSheetId="117">#REF!</definedName>
    <definedName name="OblastNadpisuSloupcu_28" localSheetId="118">#REF!</definedName>
    <definedName name="OblastNadpisuSloupcu_28" localSheetId="119">#REF!</definedName>
    <definedName name="OblastNadpisuSloupcu_28" localSheetId="120">#REF!</definedName>
    <definedName name="OblastNadpisuSloupcu_28" localSheetId="121">#REF!</definedName>
    <definedName name="OblastNadpisuSloupcu_28" localSheetId="122">#REF!</definedName>
    <definedName name="OblastNadpisuSloupcu_28" localSheetId="123">#REF!</definedName>
    <definedName name="OblastNadpisuSloupcu_28" localSheetId="124">#REF!</definedName>
    <definedName name="OblastNadpisuSloupcu_28" localSheetId="83">#REF!</definedName>
    <definedName name="OblastNadpisuSloupcu_28" localSheetId="101">#REF!</definedName>
    <definedName name="OblastNadpisuSloupcu_28" localSheetId="134">#REF!</definedName>
    <definedName name="OblastNadpisuSloupcu_28" localSheetId="133">#REF!</definedName>
    <definedName name="OblastNadpisuSloupcu_28" localSheetId="135">#REF!</definedName>
    <definedName name="OblastNadpisuSloupcu_28" localSheetId="136">#REF!</definedName>
    <definedName name="OblastNadpisuSloupcu_28" localSheetId="132">#REF!</definedName>
    <definedName name="OblastNadpisuSloupcu_28" localSheetId="141">#REF!</definedName>
    <definedName name="OblastNadpisuSloupcu_28">#REF!</definedName>
    <definedName name="Obligacione_dhe_dëftesa" localSheetId="19">[21]F8.1!#REF!</definedName>
    <definedName name="Obligacione_dhe_dëftesa">[21]F8.1!#REF!</definedName>
    <definedName name="Pershkrimi" localSheetId="77">'Data Types2'!$C$22:$C$31</definedName>
    <definedName name="Pershkrimi" localSheetId="83">DataTypes3!$C$9:$C$20</definedName>
    <definedName name="Pershkrimi" localSheetId="101">DataTypes4!$C$9:$C$19</definedName>
    <definedName name="Pershkrimi">#REF!</definedName>
    <definedName name="Pershkrimi1" localSheetId="77">'Data Types2'!$C$9:$C$21</definedName>
    <definedName name="Pershkrimi1" localSheetId="83">DataTypes3!$C$9:$C$19</definedName>
    <definedName name="Pershkrimi1" localSheetId="101">DataTypes4!$C$9:$C$19</definedName>
    <definedName name="Pershkrimi1">#REF!</definedName>
    <definedName name="Pershkrimi11" localSheetId="83">DataTypes3!$C$21:$C$29</definedName>
    <definedName name="Pershkrimi11" localSheetId="101">DataTypes4!$C$20:$C$28</definedName>
    <definedName name="Pershkrimi11">#REF!</definedName>
    <definedName name="Pershkrimi2" localSheetId="83">DataTypes3!$C$19:$C$29</definedName>
    <definedName name="Pershkrimi2" localSheetId="101">DataTypes4!$C$19:$C$28</definedName>
    <definedName name="Pershkrimi2">#REF!</definedName>
    <definedName name="Pershkrimi3" localSheetId="83">DataTypes3!#REF!</definedName>
    <definedName name="Pershkrimi3" localSheetId="101">DataTypes4!$C$31:$C$37</definedName>
    <definedName name="Pershkrimi3">#REF!</definedName>
    <definedName name="_xlnm.Print_Area" localSheetId="95">'37.8'!$A$1:$M$46</definedName>
    <definedName name="_xlnm.Print_Area" localSheetId="90">'37.9'!$1:$52</definedName>
    <definedName name="_xlnm.Print_Area" localSheetId="116">'CR_SA_(1)'!$A$1:$Z$44</definedName>
    <definedName name="_xlnm.Print_Area" localSheetId="125">'CR_SA_(10)'!$A$1:$Z$6</definedName>
    <definedName name="_xlnm.Print_Area" localSheetId="126">'CR_SA_(11)'!$A$1:$Z$6</definedName>
    <definedName name="_xlnm.Print_Area" localSheetId="127">'CR_SA_(12)'!$A$1:$Z$6</definedName>
    <definedName name="_xlnm.Print_Area" localSheetId="128">'CR_SA_(13)'!$A$1:$Z$6</definedName>
    <definedName name="_xlnm.Print_Area" localSheetId="129">'CR_SA_(14)'!$A$1:$Z$6</definedName>
    <definedName name="_xlnm.Print_Area" localSheetId="130">'CR_SA_(15) '!$A$1:$Z$6</definedName>
    <definedName name="_xlnm.Print_Area" localSheetId="117">'CR_SA_(2)'!$A$1:$Z$6</definedName>
    <definedName name="_xlnm.Print_Area" localSheetId="118">'CR_SA_(3)'!$A$1:$Z$6</definedName>
    <definedName name="_xlnm.Print_Area" localSheetId="119">'CR_SA_(4)'!$A$1:$Z$6</definedName>
    <definedName name="_xlnm.Print_Area" localSheetId="120">'CR_SA_(5)'!$A$1:$Z$6</definedName>
    <definedName name="_xlnm.Print_Area" localSheetId="121">'CR_SA_(6)'!$A$1:$Z$6</definedName>
    <definedName name="_xlnm.Print_Area" localSheetId="122">'CR_SA_(7)'!$A$1:$Z$6</definedName>
    <definedName name="_xlnm.Print_Area" localSheetId="123">'CR_SA_(8)'!$A$1:$Z$6</definedName>
    <definedName name="_xlnm.Print_Area" localSheetId="124">'CR_SA_(9)'!$A$1:$Z$6</definedName>
    <definedName name="_xlnm.Print_Area" localSheetId="131">CR_SEC_SA!$B$1:$AK$28</definedName>
    <definedName name="_xlnm.Print_Area" localSheetId="138">CR_TB_SETT!$A$4:$F$16</definedName>
    <definedName name="_xlnm.Print_Area" localSheetId="98">F10.DM!$A$1:$H$19</definedName>
    <definedName name="_xlnm.Print_Area" localSheetId="10">'F35'!$A$1:$AC$220</definedName>
    <definedName name="_xlnm.Print_Area" localSheetId="44">F46.ALL!$A$7:$Q$78</definedName>
    <definedName name="_xlnm.Print_Area" localSheetId="14">F8.1!$A$5:$AA$10</definedName>
    <definedName name="_xlnm.Print_Area" localSheetId="15">F8.2!$A$1:$V$15</definedName>
    <definedName name="_xlnm.Print_Area" localSheetId="16">F8.3!$A$4:$R$10</definedName>
    <definedName name="_xlnm.Print_Area" localSheetId="17">F8.4!$A$4:$R$6</definedName>
    <definedName name="_xlnm.Print_Area" localSheetId="79">F9.DM!$A$1:$N$51</definedName>
    <definedName name="_xlnm.Print_Area" localSheetId="137">'MKR_SA_EQU (2)'!$A$1:$L$29</definedName>
    <definedName name="_xlnm.Print_Area" localSheetId="134">'MKR_SA_TDI_(ALL)'!$A$1:$J$57</definedName>
    <definedName name="_xlnm.Print_Area" localSheetId="133">'MKR_SA_TDI_(eur)'!$A$1:$J$57</definedName>
    <definedName name="_xlnm.Print_Area" localSheetId="135">'MKR_SA_TDI_(monedha_te_tjera)'!$A$1:$J$57</definedName>
    <definedName name="_xlnm.Print_Area" localSheetId="136">'MKR_SA_TDI_(total)'!$A$1:$J$57</definedName>
    <definedName name="_xlnm.Print_Area" localSheetId="132">'MKR_SA_TDI_(usd)'!$A$1:$J$57</definedName>
    <definedName name="_xlnm.Print_Area" localSheetId="0">Përmbajtja!$A$1:$F$21</definedName>
    <definedName name="Print_Area_MI" localSheetId="116">#REF!</definedName>
    <definedName name="Print_Area_MI" localSheetId="125">#REF!</definedName>
    <definedName name="Print_Area_MI" localSheetId="126">#REF!</definedName>
    <definedName name="Print_Area_MI" localSheetId="127">#REF!</definedName>
    <definedName name="Print_Area_MI" localSheetId="128">#REF!</definedName>
    <definedName name="Print_Area_MI" localSheetId="129">#REF!</definedName>
    <definedName name="Print_Area_MI" localSheetId="130">#REF!</definedName>
    <definedName name="Print_Area_MI" localSheetId="117">#REF!</definedName>
    <definedName name="Print_Area_MI" localSheetId="118">#REF!</definedName>
    <definedName name="Print_Area_MI" localSheetId="119">#REF!</definedName>
    <definedName name="Print_Area_MI" localSheetId="120">#REF!</definedName>
    <definedName name="Print_Area_MI" localSheetId="121">#REF!</definedName>
    <definedName name="Print_Area_MI" localSheetId="122">#REF!</definedName>
    <definedName name="Print_Area_MI" localSheetId="123">#REF!</definedName>
    <definedName name="Print_Area_MI" localSheetId="124">#REF!</definedName>
    <definedName name="Print_Area_MI" localSheetId="83">#REF!</definedName>
    <definedName name="Print_Area_MI" localSheetId="101">#REF!</definedName>
    <definedName name="Print_Area_MI" localSheetId="134">#REF!</definedName>
    <definedName name="Print_Area_MI" localSheetId="133">#REF!</definedName>
    <definedName name="Print_Area_MI" localSheetId="135">#REF!</definedName>
    <definedName name="Print_Area_MI" localSheetId="136">#REF!</definedName>
    <definedName name="Print_Area_MI" localSheetId="132">#REF!</definedName>
    <definedName name="Print_Area_MI" localSheetId="141">#REF!</definedName>
    <definedName name="Print_Area_MI">#REF!</definedName>
    <definedName name="Print_Area_MI_11" localSheetId="116">#REF!</definedName>
    <definedName name="Print_Area_MI_11" localSheetId="125">#REF!</definedName>
    <definedName name="Print_Area_MI_11" localSheetId="126">#REF!</definedName>
    <definedName name="Print_Area_MI_11" localSheetId="127">#REF!</definedName>
    <definedName name="Print_Area_MI_11" localSheetId="128">#REF!</definedName>
    <definedName name="Print_Area_MI_11" localSheetId="129">#REF!</definedName>
    <definedName name="Print_Area_MI_11" localSheetId="130">#REF!</definedName>
    <definedName name="Print_Area_MI_11" localSheetId="117">#REF!</definedName>
    <definedName name="Print_Area_MI_11" localSheetId="118">#REF!</definedName>
    <definedName name="Print_Area_MI_11" localSheetId="119">#REF!</definedName>
    <definedName name="Print_Area_MI_11" localSheetId="120">#REF!</definedName>
    <definedName name="Print_Area_MI_11" localSheetId="121">#REF!</definedName>
    <definedName name="Print_Area_MI_11" localSheetId="122">#REF!</definedName>
    <definedName name="Print_Area_MI_11" localSheetId="123">#REF!</definedName>
    <definedName name="Print_Area_MI_11" localSheetId="124">#REF!</definedName>
    <definedName name="Print_Area_MI_11" localSheetId="83">#REF!</definedName>
    <definedName name="Print_Area_MI_11" localSheetId="101">#REF!</definedName>
    <definedName name="Print_Area_MI_11" localSheetId="134">#REF!</definedName>
    <definedName name="Print_Area_MI_11" localSheetId="133">#REF!</definedName>
    <definedName name="Print_Area_MI_11" localSheetId="135">#REF!</definedName>
    <definedName name="Print_Area_MI_11" localSheetId="136">#REF!</definedName>
    <definedName name="Print_Area_MI_11" localSheetId="132">#REF!</definedName>
    <definedName name="Print_Area_MI_11" localSheetId="141">#REF!</definedName>
    <definedName name="Print_Area_MI_11">#REF!</definedName>
    <definedName name="Print_Area_MI_2" localSheetId="116">#REF!</definedName>
    <definedName name="Print_Area_MI_2" localSheetId="125">#REF!</definedName>
    <definedName name="Print_Area_MI_2" localSheetId="126">#REF!</definedName>
    <definedName name="Print_Area_MI_2" localSheetId="127">#REF!</definedName>
    <definedName name="Print_Area_MI_2" localSheetId="128">#REF!</definedName>
    <definedName name="Print_Area_MI_2" localSheetId="129">#REF!</definedName>
    <definedName name="Print_Area_MI_2" localSheetId="130">#REF!</definedName>
    <definedName name="Print_Area_MI_2" localSheetId="117">#REF!</definedName>
    <definedName name="Print_Area_MI_2" localSheetId="118">#REF!</definedName>
    <definedName name="Print_Area_MI_2" localSheetId="119">#REF!</definedName>
    <definedName name="Print_Area_MI_2" localSheetId="120">#REF!</definedName>
    <definedName name="Print_Area_MI_2" localSheetId="121">#REF!</definedName>
    <definedName name="Print_Area_MI_2" localSheetId="122">#REF!</definedName>
    <definedName name="Print_Area_MI_2" localSheetId="123">#REF!</definedName>
    <definedName name="Print_Area_MI_2" localSheetId="124">#REF!</definedName>
    <definedName name="Print_Area_MI_2" localSheetId="83">#REF!</definedName>
    <definedName name="Print_Area_MI_2" localSheetId="101">#REF!</definedName>
    <definedName name="Print_Area_MI_2" localSheetId="134">#REF!</definedName>
    <definedName name="Print_Area_MI_2" localSheetId="133">#REF!</definedName>
    <definedName name="Print_Area_MI_2" localSheetId="135">#REF!</definedName>
    <definedName name="Print_Area_MI_2" localSheetId="136">#REF!</definedName>
    <definedName name="Print_Area_MI_2" localSheetId="132">#REF!</definedName>
    <definedName name="Print_Area_MI_2" localSheetId="141">#REF!</definedName>
    <definedName name="Print_Area_MI_2">#REF!</definedName>
    <definedName name="Print_Area_MI_28" localSheetId="116">#REF!</definedName>
    <definedName name="Print_Area_MI_28" localSheetId="125">#REF!</definedName>
    <definedName name="Print_Area_MI_28" localSheetId="126">#REF!</definedName>
    <definedName name="Print_Area_MI_28" localSheetId="127">#REF!</definedName>
    <definedName name="Print_Area_MI_28" localSheetId="128">#REF!</definedName>
    <definedName name="Print_Area_MI_28" localSheetId="129">#REF!</definedName>
    <definedName name="Print_Area_MI_28" localSheetId="130">#REF!</definedName>
    <definedName name="Print_Area_MI_28" localSheetId="117">#REF!</definedName>
    <definedName name="Print_Area_MI_28" localSheetId="118">#REF!</definedName>
    <definedName name="Print_Area_MI_28" localSheetId="119">#REF!</definedName>
    <definedName name="Print_Area_MI_28" localSheetId="120">#REF!</definedName>
    <definedName name="Print_Area_MI_28" localSheetId="121">#REF!</definedName>
    <definedName name="Print_Area_MI_28" localSheetId="122">#REF!</definedName>
    <definedName name="Print_Area_MI_28" localSheetId="123">#REF!</definedName>
    <definedName name="Print_Area_MI_28" localSheetId="124">#REF!</definedName>
    <definedName name="Print_Area_MI_28" localSheetId="83">#REF!</definedName>
    <definedName name="Print_Area_MI_28" localSheetId="101">#REF!</definedName>
    <definedName name="Print_Area_MI_28" localSheetId="134">#REF!</definedName>
    <definedName name="Print_Area_MI_28" localSheetId="133">#REF!</definedName>
    <definedName name="Print_Area_MI_28" localSheetId="135">#REF!</definedName>
    <definedName name="Print_Area_MI_28" localSheetId="136">#REF!</definedName>
    <definedName name="Print_Area_MI_28" localSheetId="132">#REF!</definedName>
    <definedName name="Print_Area_MI_28" localSheetId="141">#REF!</definedName>
    <definedName name="Print_Area_MI_28">#REF!</definedName>
    <definedName name="_xlnm.Print_Titles" localSheetId="116">'CR_SA_(1)'!$A:$B,'CR_SA_(1)'!$7:$11</definedName>
    <definedName name="_xlnm.Print_Titles" localSheetId="125">'CR_SA_(10)'!$A:$B,'CR_SA_(10)'!#REF!</definedName>
    <definedName name="_xlnm.Print_Titles" localSheetId="126">'CR_SA_(11)'!$A:$B,'CR_SA_(11)'!#REF!</definedName>
    <definedName name="_xlnm.Print_Titles" localSheetId="127">'CR_SA_(12)'!$A:$B,'CR_SA_(12)'!#REF!</definedName>
    <definedName name="_xlnm.Print_Titles" localSheetId="128">'CR_SA_(13)'!$A:$B,'CR_SA_(13)'!#REF!</definedName>
    <definedName name="_xlnm.Print_Titles" localSheetId="129">'CR_SA_(14)'!$A:$B,'CR_SA_(14)'!#REF!</definedName>
    <definedName name="_xlnm.Print_Titles" localSheetId="130">'CR_SA_(15) '!$A:$B,'CR_SA_(15) '!#REF!</definedName>
    <definedName name="_xlnm.Print_Titles" localSheetId="117">'CR_SA_(2)'!$A:$B,'CR_SA_(2)'!#REF!</definedName>
    <definedName name="_xlnm.Print_Titles" localSheetId="118">'CR_SA_(3)'!$A:$B,'CR_SA_(3)'!#REF!</definedName>
    <definedName name="_xlnm.Print_Titles" localSheetId="119">'CR_SA_(4)'!$A:$B,'CR_SA_(4)'!#REF!</definedName>
    <definedName name="_xlnm.Print_Titles" localSheetId="120">'CR_SA_(5)'!$A:$B,'CR_SA_(5)'!#REF!</definedName>
    <definedName name="_xlnm.Print_Titles" localSheetId="121">'CR_SA_(6)'!$A:$B,'CR_SA_(6)'!#REF!</definedName>
    <definedName name="_xlnm.Print_Titles" localSheetId="122">'CR_SA_(7)'!$A:$B,'CR_SA_(7)'!#REF!</definedName>
    <definedName name="_xlnm.Print_Titles" localSheetId="123">'CR_SA_(8)'!$A:$B,'CR_SA_(8)'!#REF!</definedName>
    <definedName name="_xlnm.Print_Titles" localSheetId="124">'CR_SA_(9)'!$A:$B,'CR_SA_(9)'!#REF!</definedName>
    <definedName name="_xlnm.Print_Titles" localSheetId="0">Përmbajtja!$2:$2</definedName>
    <definedName name="Print_Titles_MI" localSheetId="116">#REF!</definedName>
    <definedName name="Print_Titles_MI" localSheetId="125">#REF!</definedName>
    <definedName name="Print_Titles_MI" localSheetId="126">#REF!</definedName>
    <definedName name="Print_Titles_MI" localSheetId="127">#REF!</definedName>
    <definedName name="Print_Titles_MI" localSheetId="128">#REF!</definedName>
    <definedName name="Print_Titles_MI" localSheetId="129">#REF!</definedName>
    <definedName name="Print_Titles_MI" localSheetId="130">#REF!</definedName>
    <definedName name="Print_Titles_MI" localSheetId="117">#REF!</definedName>
    <definedName name="Print_Titles_MI" localSheetId="118">#REF!</definedName>
    <definedName name="Print_Titles_MI" localSheetId="119">#REF!</definedName>
    <definedName name="Print_Titles_MI" localSheetId="120">#REF!</definedName>
    <definedName name="Print_Titles_MI" localSheetId="121">#REF!</definedName>
    <definedName name="Print_Titles_MI" localSheetId="122">#REF!</definedName>
    <definedName name="Print_Titles_MI" localSheetId="123">#REF!</definedName>
    <definedName name="Print_Titles_MI" localSheetId="124">#REF!</definedName>
    <definedName name="Print_Titles_MI" localSheetId="83">#REF!</definedName>
    <definedName name="Print_Titles_MI" localSheetId="101">#REF!</definedName>
    <definedName name="Print_Titles_MI" localSheetId="134">#REF!</definedName>
    <definedName name="Print_Titles_MI" localSheetId="133">#REF!</definedName>
    <definedName name="Print_Titles_MI" localSheetId="135">#REF!</definedName>
    <definedName name="Print_Titles_MI" localSheetId="136">#REF!</definedName>
    <definedName name="Print_Titles_MI" localSheetId="132">#REF!</definedName>
    <definedName name="Print_Titles_MI" localSheetId="141">#REF!</definedName>
    <definedName name="Print_Titles_MI">#REF!</definedName>
    <definedName name="Print_Titles_MI_11" localSheetId="116">#REF!</definedName>
    <definedName name="Print_Titles_MI_11" localSheetId="125">#REF!</definedName>
    <definedName name="Print_Titles_MI_11" localSheetId="126">#REF!</definedName>
    <definedName name="Print_Titles_MI_11" localSheetId="127">#REF!</definedName>
    <definedName name="Print_Titles_MI_11" localSheetId="128">#REF!</definedName>
    <definedName name="Print_Titles_MI_11" localSheetId="129">#REF!</definedName>
    <definedName name="Print_Titles_MI_11" localSheetId="130">#REF!</definedName>
    <definedName name="Print_Titles_MI_11" localSheetId="117">#REF!</definedName>
    <definedName name="Print_Titles_MI_11" localSheetId="118">#REF!</definedName>
    <definedName name="Print_Titles_MI_11" localSheetId="119">#REF!</definedName>
    <definedName name="Print_Titles_MI_11" localSheetId="120">#REF!</definedName>
    <definedName name="Print_Titles_MI_11" localSheetId="121">#REF!</definedName>
    <definedName name="Print_Titles_MI_11" localSheetId="122">#REF!</definedName>
    <definedName name="Print_Titles_MI_11" localSheetId="123">#REF!</definedName>
    <definedName name="Print_Titles_MI_11" localSheetId="124">#REF!</definedName>
    <definedName name="Print_Titles_MI_11" localSheetId="83">#REF!</definedName>
    <definedName name="Print_Titles_MI_11" localSheetId="101">#REF!</definedName>
    <definedName name="Print_Titles_MI_11" localSheetId="134">#REF!</definedName>
    <definedName name="Print_Titles_MI_11" localSheetId="133">#REF!</definedName>
    <definedName name="Print_Titles_MI_11" localSheetId="135">#REF!</definedName>
    <definedName name="Print_Titles_MI_11" localSheetId="136">#REF!</definedName>
    <definedName name="Print_Titles_MI_11" localSheetId="132">#REF!</definedName>
    <definedName name="Print_Titles_MI_11" localSheetId="141">#REF!</definedName>
    <definedName name="Print_Titles_MI_11">#REF!</definedName>
    <definedName name="Print_Titles_MI_2" localSheetId="116">#REF!</definedName>
    <definedName name="Print_Titles_MI_2" localSheetId="125">#REF!</definedName>
    <definedName name="Print_Titles_MI_2" localSheetId="126">#REF!</definedName>
    <definedName name="Print_Titles_MI_2" localSheetId="127">#REF!</definedName>
    <definedName name="Print_Titles_MI_2" localSheetId="128">#REF!</definedName>
    <definedName name="Print_Titles_MI_2" localSheetId="129">#REF!</definedName>
    <definedName name="Print_Titles_MI_2" localSheetId="130">#REF!</definedName>
    <definedName name="Print_Titles_MI_2" localSheetId="117">#REF!</definedName>
    <definedName name="Print_Titles_MI_2" localSheetId="118">#REF!</definedName>
    <definedName name="Print_Titles_MI_2" localSheetId="119">#REF!</definedName>
    <definedName name="Print_Titles_MI_2" localSheetId="120">#REF!</definedName>
    <definedName name="Print_Titles_MI_2" localSheetId="121">#REF!</definedName>
    <definedName name="Print_Titles_MI_2" localSheetId="122">#REF!</definedName>
    <definedName name="Print_Titles_MI_2" localSheetId="123">#REF!</definedName>
    <definedName name="Print_Titles_MI_2" localSheetId="124">#REF!</definedName>
    <definedName name="Print_Titles_MI_2" localSheetId="83">#REF!</definedName>
    <definedName name="Print_Titles_MI_2" localSheetId="101">#REF!</definedName>
    <definedName name="Print_Titles_MI_2" localSheetId="134">#REF!</definedName>
    <definedName name="Print_Titles_MI_2" localSheetId="133">#REF!</definedName>
    <definedName name="Print_Titles_MI_2" localSheetId="135">#REF!</definedName>
    <definedName name="Print_Titles_MI_2" localSheetId="136">#REF!</definedName>
    <definedName name="Print_Titles_MI_2" localSheetId="132">#REF!</definedName>
    <definedName name="Print_Titles_MI_2" localSheetId="141">#REF!</definedName>
    <definedName name="Print_Titles_MI_2">#REF!</definedName>
    <definedName name="Print_Titles_MI_28" localSheetId="116">#REF!</definedName>
    <definedName name="Print_Titles_MI_28" localSheetId="125">#REF!</definedName>
    <definedName name="Print_Titles_MI_28" localSheetId="126">#REF!</definedName>
    <definedName name="Print_Titles_MI_28" localSheetId="127">#REF!</definedName>
    <definedName name="Print_Titles_MI_28" localSheetId="128">#REF!</definedName>
    <definedName name="Print_Titles_MI_28" localSheetId="129">#REF!</definedName>
    <definedName name="Print_Titles_MI_28" localSheetId="130">#REF!</definedName>
    <definedName name="Print_Titles_MI_28" localSheetId="117">#REF!</definedName>
    <definedName name="Print_Titles_MI_28" localSheetId="118">#REF!</definedName>
    <definedName name="Print_Titles_MI_28" localSheetId="119">#REF!</definedName>
    <definedName name="Print_Titles_MI_28" localSheetId="120">#REF!</definedName>
    <definedName name="Print_Titles_MI_28" localSheetId="121">#REF!</definedName>
    <definedName name="Print_Titles_MI_28" localSheetId="122">#REF!</definedName>
    <definedName name="Print_Titles_MI_28" localSheetId="123">#REF!</definedName>
    <definedName name="Print_Titles_MI_28" localSheetId="124">#REF!</definedName>
    <definedName name="Print_Titles_MI_28" localSheetId="83">#REF!</definedName>
    <definedName name="Print_Titles_MI_28" localSheetId="101">#REF!</definedName>
    <definedName name="Print_Titles_MI_28" localSheetId="134">#REF!</definedName>
    <definedName name="Print_Titles_MI_28" localSheetId="133">#REF!</definedName>
    <definedName name="Print_Titles_MI_28" localSheetId="135">#REF!</definedName>
    <definedName name="Print_Titles_MI_28" localSheetId="136">#REF!</definedName>
    <definedName name="Print_Titles_MI_28" localSheetId="132">#REF!</definedName>
    <definedName name="Print_Titles_MI_28" localSheetId="141">#REF!</definedName>
    <definedName name="Print_Titles_MI_28">#REF!</definedName>
    <definedName name="procesi" localSheetId="101">[12]Udhëzues!$A$72:$A$73</definedName>
    <definedName name="procesi" localSheetId="113">[13]Udhëzues!$A$72:$A$73</definedName>
    <definedName name="procesi" localSheetId="112">[13]Udhëzues!$A$72:$A$73</definedName>
    <definedName name="procesi">[13]Udhëzues!$A$72:$A$73</definedName>
    <definedName name="Prod_desc_2" localSheetId="95">'[22]Data Types'!$C$20:$C$28</definedName>
    <definedName name="Prod_desc_2" localSheetId="90">'[22]Data Types'!$C$20:$C$28</definedName>
    <definedName name="Prod_desc_2" localSheetId="83">'[22]Data Types'!$C$20:$C$28</definedName>
    <definedName name="Prod_desc_2" localSheetId="101">'[23]Data Types'!$C$20:$C$28</definedName>
    <definedName name="Prod_desc_2" localSheetId="81">'[24]Data Types'!$C$20:$C$28</definedName>
    <definedName name="Prod_desc_2" localSheetId="80">'[24]Data Types'!$C$20:$C$28</definedName>
    <definedName name="Prod_desc_2" localSheetId="78">'[24]Data Types'!$C$20:$C$28</definedName>
    <definedName name="Prod_desc_2" localSheetId="79">'[24]Data Types'!$C$20:$C$28</definedName>
    <definedName name="Prod_desc_2" localSheetId="113">'[24]Data Types'!$C$20:$C$28</definedName>
    <definedName name="Prod_desc_2" localSheetId="112">'[24]Data Types'!$C$20:$C$28</definedName>
    <definedName name="Prod_desc_2">'[25]Data Types'!$C$20:$C$28</definedName>
    <definedName name="Prod_description_1" localSheetId="95">'[22]Data Types'!$C$9:$C$19</definedName>
    <definedName name="Prod_description_1" localSheetId="90">'[22]Data Types'!$C$9:$C$19</definedName>
    <definedName name="Prod_description_1" localSheetId="83">'[22]Data Types'!$C$9:$C$19</definedName>
    <definedName name="Prod_description_1" localSheetId="101">'[23]Data Types'!$C$9:$C$19</definedName>
    <definedName name="Prod_description_1" localSheetId="81">'[24]Data Types'!$C$9:$C$19</definedName>
    <definedName name="Prod_description_1" localSheetId="80">'[24]Data Types'!$C$9:$C$19</definedName>
    <definedName name="Prod_description_1" localSheetId="78">'[24]Data Types'!$C$9:$C$19</definedName>
    <definedName name="Prod_description_1" localSheetId="79">'[24]Data Types'!$C$9:$C$19</definedName>
    <definedName name="Prod_description_1" localSheetId="113">'[24]Data Types'!$C$9:$C$19</definedName>
    <definedName name="Prod_description_1" localSheetId="112">'[24]Data Types'!$C$9:$C$19</definedName>
    <definedName name="Prod_description_1">'[25]Data Types'!$C$9:$C$19</definedName>
    <definedName name="Produkti" localSheetId="83">DataTypes3!$C$9:$C$29</definedName>
    <definedName name="Produkti">#REF!</definedName>
    <definedName name="produkti_para" localSheetId="101">[12]Udhëzues!$A$59:$A$62</definedName>
    <definedName name="produkti_para" localSheetId="113">[13]Udhëzues!$A$59:$A$62</definedName>
    <definedName name="produkti_para" localSheetId="112">[13]Udhëzues!$A$59:$A$62</definedName>
    <definedName name="produkti_para">[13]Udhëzues!$A$59:$A$62</definedName>
    <definedName name="ReportDate">[14]General!$F$9</definedName>
    <definedName name="ReportedBy">[14]General!$F$11</definedName>
    <definedName name="residence" localSheetId="101">[12]Sheet1!$B$27:$B$28</definedName>
    <definedName name="residence" localSheetId="113">[13]Sheet1!$B$27:$B$28</definedName>
    <definedName name="residence" localSheetId="112">[13]Sheet1!$B$27:$B$28</definedName>
    <definedName name="residence">[13]Sheet1!$B$27:$B$28</definedName>
    <definedName name="Rezidenca" localSheetId="19">'[19]Data Types'!$C$102:$C$103</definedName>
    <definedName name="Rezidenca" localSheetId="77">'Data Types2'!$C$95:$C$96</definedName>
    <definedName name="Rezidenca" localSheetId="83">DataTypes3!$C$64:$C$65</definedName>
    <definedName name="Rezidenca" localSheetId="101">DataTypes4!$C$346:$C$347</definedName>
    <definedName name="Rezidenca">#REF!</definedName>
    <definedName name="rfgf" localSheetId="116">'[1]Table 39_'!#REF!</definedName>
    <definedName name="rfgf" localSheetId="125">'[1]Table 39_'!#REF!</definedName>
    <definedName name="rfgf" localSheetId="126">'[1]Table 39_'!#REF!</definedName>
    <definedName name="rfgf" localSheetId="127">'[1]Table 39_'!#REF!</definedName>
    <definedName name="rfgf" localSheetId="128">'[1]Table 39_'!#REF!</definedName>
    <definedName name="rfgf" localSheetId="129">'[1]Table 39_'!#REF!</definedName>
    <definedName name="rfgf" localSheetId="130">'[1]Table 39_'!#REF!</definedName>
    <definedName name="rfgf" localSheetId="117">'[1]Table 39_'!#REF!</definedName>
    <definedName name="rfgf" localSheetId="118">'[1]Table 39_'!#REF!</definedName>
    <definedName name="rfgf" localSheetId="119">'[1]Table 39_'!#REF!</definedName>
    <definedName name="rfgf" localSheetId="120">'[1]Table 39_'!#REF!</definedName>
    <definedName name="rfgf" localSheetId="121">'[1]Table 39_'!#REF!</definedName>
    <definedName name="rfgf" localSheetId="122">'[1]Table 39_'!#REF!</definedName>
    <definedName name="rfgf" localSheetId="123">'[1]Table 39_'!#REF!</definedName>
    <definedName name="rfgf" localSheetId="124">'[1]Table 39_'!#REF!</definedName>
    <definedName name="rfgf" localSheetId="83">'[15]Table 39_'!#REF!</definedName>
    <definedName name="rfgf" localSheetId="101">'[3]Table 39_'!#REF!</definedName>
    <definedName name="rfgf" localSheetId="113">'[2]Table 39_'!#REF!</definedName>
    <definedName name="rfgf" localSheetId="112">'[2]Table 39_'!#REF!</definedName>
    <definedName name="rfgf" localSheetId="135">'[3]Table 39_'!#REF!</definedName>
    <definedName name="rfgf" localSheetId="141">'[3]Table 39_'!#REF!</definedName>
    <definedName name="rfgf">'[15]Table 39_'!#REF!</definedName>
    <definedName name="ROUND">#REF!</definedName>
    <definedName name="sector_of_the_issuer" localSheetId="101">[12]Sheet1!$B$14:$B$24</definedName>
    <definedName name="sector_of_the_issuer" localSheetId="113">[13]Sheet1!$B$14:$B$24</definedName>
    <definedName name="sector_of_the_issuer" localSheetId="112">[13]Sheet1!$B$14:$B$24</definedName>
    <definedName name="sector_of_the_issuer">[13]Sheet1!$B$14:$B$24</definedName>
    <definedName name="Sektori" localSheetId="83">DataTypes3!$C$42:$C$56</definedName>
    <definedName name="Sektori" localSheetId="101">DataTypes4!$C$50:$C$66</definedName>
    <definedName name="Sektori" localSheetId="81">'[8]Data Types'!$C$49:$C$65</definedName>
    <definedName name="Sektori" localSheetId="80">'[8]Data Types'!$C$49:$C$65</definedName>
    <definedName name="Sektori" localSheetId="78">'[8]Data Types'!$C$49:$C$65</definedName>
    <definedName name="Sektori" localSheetId="79">'[8]Data Types'!$C$49:$C$65</definedName>
    <definedName name="Sektori" localSheetId="113">'[9]Data Types'!$C$51:$C$67</definedName>
    <definedName name="Sektori" localSheetId="112">'[9]Data Types'!$C$51:$C$67</definedName>
    <definedName name="Sektori">#REF!</definedName>
    <definedName name="Sektori_emetues" localSheetId="19">'[19]Data Types'!$C$75:$C$90</definedName>
    <definedName name="Sektori_emetues" localSheetId="77">'Data Types2'!$C$73:$C$87</definedName>
    <definedName name="Sektori_emetues">#REF!</definedName>
    <definedName name="Sektori2" localSheetId="83">#REF!</definedName>
    <definedName name="Sektori2" localSheetId="101">#REF!</definedName>
    <definedName name="Sektori2" localSheetId="81">#REF!</definedName>
    <definedName name="Sektori2" localSheetId="80">#REF!</definedName>
    <definedName name="Sektori2" localSheetId="78">#REF!</definedName>
    <definedName name="Sektori2" localSheetId="79">#REF!</definedName>
    <definedName name="Sektori2">#REF!</definedName>
    <definedName name="Statusi" localSheetId="101">[12]Udhëzues!$A$23:$A$24</definedName>
    <definedName name="Statusi" localSheetId="113">[13]Udhëzues!$A$23:$A$24</definedName>
    <definedName name="Statusi" localSheetId="112">[13]Udhëzues!$A$23:$A$24</definedName>
    <definedName name="Statusi">[13]Udhëzues!$A$23:$A$24</definedName>
    <definedName name="Statusi_exekutimit" localSheetId="83">#REF!</definedName>
    <definedName name="Statusi_exekutimit" localSheetId="101">#REF!</definedName>
    <definedName name="Statusi_exekutimit" localSheetId="81">#REF!</definedName>
    <definedName name="Statusi_exekutimit" localSheetId="80">#REF!</definedName>
    <definedName name="Statusi_exekutimit" localSheetId="78">#REF!</definedName>
    <definedName name="Statusi_exekutimit" localSheetId="79">#REF!</definedName>
    <definedName name="Statusi_exekutimit">#REF!</definedName>
    <definedName name="Statusi_Kredise" localSheetId="83">DataTypes3!#REF!</definedName>
    <definedName name="Statusi_Kredise" localSheetId="101">DataTypes4!$C$40:$C$42</definedName>
    <definedName name="Statusi_Kredise" localSheetId="81">'[8]Data Types'!$C$40:$C$41</definedName>
    <definedName name="Statusi_Kredise" localSheetId="80">'[8]Data Types'!$C$40:$C$41</definedName>
    <definedName name="Statusi_Kredise" localSheetId="78">'[8]Data Types'!$C$40:$C$41</definedName>
    <definedName name="Statusi_Kredise" localSheetId="79">'[8]Data Types'!$C$40:$C$41</definedName>
    <definedName name="Statusi_Kredise" localSheetId="113">'[9]Data Types'!$C$41:$C$43</definedName>
    <definedName name="Statusi_Kredise" localSheetId="112">'[9]Data Types'!$C$41:$C$43</definedName>
    <definedName name="Statusi_Kredise">#REF!</definedName>
    <definedName name="Statusi2" localSheetId="83">DataTypes3!#REF!</definedName>
    <definedName name="Statusi2" localSheetId="101">DataTypes4!$C$125:$C$128</definedName>
    <definedName name="Statusi2" localSheetId="81">'[8]Data Types'!$C$120:$C$123</definedName>
    <definedName name="Statusi2" localSheetId="80">'[8]Data Types'!$C$120:$C$123</definedName>
    <definedName name="Statusi2" localSheetId="78">'[8]Data Types'!$C$120:$C$123</definedName>
    <definedName name="Statusi2" localSheetId="79">'[8]Data Types'!$C$120:$C$123</definedName>
    <definedName name="Statusi2" localSheetId="113">'[9]Data Types'!$C$125:$C$128</definedName>
    <definedName name="Statusi2" localSheetId="112">'[9]Data Types'!$C$125:$C$128</definedName>
    <definedName name="Statusi2">#REF!</definedName>
    <definedName name="Subjekti" localSheetId="83">DataTypes3!#REF!</definedName>
    <definedName name="Subjekti" localSheetId="101">DataTypes4!$C$44:$C$48</definedName>
    <definedName name="Subjekti" localSheetId="81">'[8]Data Types'!$C$43:$C$47</definedName>
    <definedName name="Subjekti" localSheetId="80">'[8]Data Types'!$C$43:$C$47</definedName>
    <definedName name="Subjekti" localSheetId="78">'[8]Data Types'!$C$43:$C$47</definedName>
    <definedName name="Subjekti" localSheetId="79">'[8]Data Types'!$C$43:$C$47</definedName>
    <definedName name="Subjekti" localSheetId="113">'[9]Data Types'!$C$45:$C$49</definedName>
    <definedName name="Subjekti" localSheetId="112">'[9]Data Types'!$C$45:$C$49</definedName>
    <definedName name="Subjekti">#REF!</definedName>
    <definedName name="Subjekti2" localSheetId="83">#REF!</definedName>
    <definedName name="Subjekti2" localSheetId="101">#REF!</definedName>
    <definedName name="Subjekti2" localSheetId="81">#REF!</definedName>
    <definedName name="Subjekti2" localSheetId="80">#REF!</definedName>
    <definedName name="Subjekti2" localSheetId="78">#REF!</definedName>
    <definedName name="Subjekti2" localSheetId="79">#REF!</definedName>
    <definedName name="Subjekti2">#REF!</definedName>
    <definedName name="Sherbimi" localSheetId="83">DataTypes3!#REF!</definedName>
    <definedName name="Sherbimi" localSheetId="101">DataTypes4!$C$131:$C$133</definedName>
    <definedName name="Sherbimi" localSheetId="81">'[8]Data Types'!$C$126:$C$127</definedName>
    <definedName name="Sherbimi" localSheetId="80">'[8]Data Types'!$C$126:$C$127</definedName>
    <definedName name="Sherbimi" localSheetId="78">'[8]Data Types'!$C$126:$C$127</definedName>
    <definedName name="Sherbimi" localSheetId="79">'[8]Data Types'!$C$126:$C$127</definedName>
    <definedName name="Sherbimi" localSheetId="113">'[9]Data Types'!$C$131:$C$133</definedName>
    <definedName name="Sherbimi" localSheetId="112">'[9]Data Types'!$C$131:$C$133</definedName>
    <definedName name="Sherbimi">#REF!</definedName>
    <definedName name="Shteti" localSheetId="77">'Data Types2'!$C$126:$C$362</definedName>
    <definedName name="Shteti" localSheetId="83">DataTypes3!$C$95:$C$330</definedName>
    <definedName name="Shteti">#REF!</definedName>
    <definedName name="TBData">#REF!</definedName>
    <definedName name="TRL">#REF!</definedName>
    <definedName name="Types_of_int_rate" localSheetId="101">[12]Sheet1!$H$16:$H$17</definedName>
    <definedName name="Types_of_int_rate" localSheetId="113">[13]Sheet1!$H$16:$H$17</definedName>
    <definedName name="Types_of_int_rate" localSheetId="112">[13]Sheet1!$H$16:$H$17</definedName>
    <definedName name="Types_of_int_rate">[13]Sheet1!$H$16:$H$17</definedName>
    <definedName name="UE" localSheetId="83">DataTypes3!#REF!</definedName>
    <definedName name="UE" localSheetId="101">DataTypes4!$C$169:$C$173</definedName>
    <definedName name="UE" localSheetId="81">'[8]Data Types'!$C$163:$C$167</definedName>
    <definedName name="UE" localSheetId="80">'[8]Data Types'!$C$163:$C$167</definedName>
    <definedName name="UE" localSheetId="78">'[8]Data Types'!$C$163:$C$167</definedName>
    <definedName name="UE" localSheetId="79">'[8]Data Types'!$C$163:$C$167</definedName>
    <definedName name="UE" localSheetId="113">'[9]Data Types'!$C$169:$C$173</definedName>
    <definedName name="UE" localSheetId="112">'[9]Data Types'!$C$169:$C$173</definedName>
    <definedName name="UE">#REF!</definedName>
    <definedName name="Unit">[26]BalanceSheet!$K$5</definedName>
    <definedName name="Urdhri" localSheetId="83">#REF!</definedName>
    <definedName name="Urdhri" localSheetId="101">#REF!</definedName>
    <definedName name="Urdhri" localSheetId="81">#REF!</definedName>
    <definedName name="Urdhri" localSheetId="80">#REF!</definedName>
    <definedName name="Urdhri" localSheetId="78">#REF!</definedName>
    <definedName name="Urdhri" localSheetId="79">#REF!</definedName>
    <definedName name="Urdhri">#REF!</definedName>
    <definedName name="USD">#REF!</definedName>
    <definedName name="Valid1" localSheetId="116">#REF!</definedName>
    <definedName name="Valid1" localSheetId="125">#REF!</definedName>
    <definedName name="Valid1" localSheetId="126">#REF!</definedName>
    <definedName name="Valid1" localSheetId="127">#REF!</definedName>
    <definedName name="Valid1" localSheetId="128">#REF!</definedName>
    <definedName name="Valid1" localSheetId="129">#REF!</definedName>
    <definedName name="Valid1" localSheetId="130">#REF!</definedName>
    <definedName name="Valid1" localSheetId="117">#REF!</definedName>
    <definedName name="Valid1" localSheetId="118">#REF!</definedName>
    <definedName name="Valid1" localSheetId="119">#REF!</definedName>
    <definedName name="Valid1" localSheetId="120">#REF!</definedName>
    <definedName name="Valid1" localSheetId="121">#REF!</definedName>
    <definedName name="Valid1" localSheetId="122">#REF!</definedName>
    <definedName name="Valid1" localSheetId="123">#REF!</definedName>
    <definedName name="Valid1" localSheetId="124">#REF!</definedName>
    <definedName name="Valid1" localSheetId="83">#REF!</definedName>
    <definedName name="Valid1" localSheetId="101">#REF!</definedName>
    <definedName name="Valid1" localSheetId="140">#REF!</definedName>
    <definedName name="Valid1" localSheetId="134">#REF!</definedName>
    <definedName name="Valid1" localSheetId="133">#REF!</definedName>
    <definedName name="Valid1" localSheetId="135">#REF!</definedName>
    <definedName name="Valid1" localSheetId="136">#REF!</definedName>
    <definedName name="Valid1" localSheetId="132">#REF!</definedName>
    <definedName name="Valid1" localSheetId="141">#REF!</definedName>
    <definedName name="Valid1">#REF!</definedName>
    <definedName name="Valid2" localSheetId="116">#REF!</definedName>
    <definedName name="Valid2" localSheetId="125">#REF!</definedName>
    <definedName name="Valid2" localSheetId="126">#REF!</definedName>
    <definedName name="Valid2" localSheetId="127">#REF!</definedName>
    <definedName name="Valid2" localSheetId="128">#REF!</definedName>
    <definedName name="Valid2" localSheetId="129">#REF!</definedName>
    <definedName name="Valid2" localSheetId="130">#REF!</definedName>
    <definedName name="Valid2" localSheetId="117">#REF!</definedName>
    <definedName name="Valid2" localSheetId="118">#REF!</definedName>
    <definedName name="Valid2" localSheetId="119">#REF!</definedName>
    <definedName name="Valid2" localSheetId="120">#REF!</definedName>
    <definedName name="Valid2" localSheetId="121">#REF!</definedName>
    <definedName name="Valid2" localSheetId="122">#REF!</definedName>
    <definedName name="Valid2" localSheetId="123">#REF!</definedName>
    <definedName name="Valid2" localSheetId="124">#REF!</definedName>
    <definedName name="Valid2" localSheetId="83">#REF!</definedName>
    <definedName name="Valid2" localSheetId="101">#REF!</definedName>
    <definedName name="Valid2" localSheetId="140">#REF!</definedName>
    <definedName name="Valid2" localSheetId="134">#REF!</definedName>
    <definedName name="Valid2" localSheetId="133">#REF!</definedName>
    <definedName name="Valid2" localSheetId="135">#REF!</definedName>
    <definedName name="Valid2" localSheetId="136">#REF!</definedName>
    <definedName name="Valid2" localSheetId="132">#REF!</definedName>
    <definedName name="Valid2" localSheetId="141">#REF!</definedName>
    <definedName name="Valid2">#REF!</definedName>
    <definedName name="Valid3" localSheetId="116">#REF!</definedName>
    <definedName name="Valid3" localSheetId="125">#REF!</definedName>
    <definedName name="Valid3" localSheetId="126">#REF!</definedName>
    <definedName name="Valid3" localSheetId="127">#REF!</definedName>
    <definedName name="Valid3" localSheetId="128">#REF!</definedName>
    <definedName name="Valid3" localSheetId="129">#REF!</definedName>
    <definedName name="Valid3" localSheetId="130">#REF!</definedName>
    <definedName name="Valid3" localSheetId="117">#REF!</definedName>
    <definedName name="Valid3" localSheetId="118">#REF!</definedName>
    <definedName name="Valid3" localSheetId="119">#REF!</definedName>
    <definedName name="Valid3" localSheetId="120">#REF!</definedName>
    <definedName name="Valid3" localSheetId="121">#REF!</definedName>
    <definedName name="Valid3" localSheetId="122">#REF!</definedName>
    <definedName name="Valid3" localSheetId="123">#REF!</definedName>
    <definedName name="Valid3" localSheetId="124">#REF!</definedName>
    <definedName name="Valid3" localSheetId="83">#REF!</definedName>
    <definedName name="Valid3" localSheetId="101">#REF!</definedName>
    <definedName name="Valid3" localSheetId="140">#REF!</definedName>
    <definedName name="Valid3" localSheetId="134">#REF!</definedName>
    <definedName name="Valid3" localSheetId="133">#REF!</definedName>
    <definedName name="Valid3" localSheetId="135">#REF!</definedName>
    <definedName name="Valid3" localSheetId="136">#REF!</definedName>
    <definedName name="Valid3" localSheetId="132">#REF!</definedName>
    <definedName name="Valid3" localSheetId="141">#REF!</definedName>
    <definedName name="Valid3">#REF!</definedName>
    <definedName name="Valid4" localSheetId="116">#REF!</definedName>
    <definedName name="Valid4" localSheetId="125">#REF!</definedName>
    <definedName name="Valid4" localSheetId="126">#REF!</definedName>
    <definedName name="Valid4" localSheetId="127">#REF!</definedName>
    <definedName name="Valid4" localSheetId="128">#REF!</definedName>
    <definedName name="Valid4" localSheetId="129">#REF!</definedName>
    <definedName name="Valid4" localSheetId="130">#REF!</definedName>
    <definedName name="Valid4" localSheetId="117">#REF!</definedName>
    <definedName name="Valid4" localSheetId="118">#REF!</definedName>
    <definedName name="Valid4" localSheetId="119">#REF!</definedName>
    <definedName name="Valid4" localSheetId="120">#REF!</definedName>
    <definedName name="Valid4" localSheetId="121">#REF!</definedName>
    <definedName name="Valid4" localSheetId="122">#REF!</definedName>
    <definedName name="Valid4" localSheetId="123">#REF!</definedName>
    <definedName name="Valid4" localSheetId="124">#REF!</definedName>
    <definedName name="Valid4" localSheetId="83">#REF!</definedName>
    <definedName name="Valid4" localSheetId="101">#REF!</definedName>
    <definedName name="Valid4" localSheetId="140">#REF!</definedName>
    <definedName name="Valid4" localSheetId="134">#REF!</definedName>
    <definedName name="Valid4" localSheetId="133">#REF!</definedName>
    <definedName name="Valid4" localSheetId="135">#REF!</definedName>
    <definedName name="Valid4" localSheetId="136">#REF!</definedName>
    <definedName name="Valid4" localSheetId="132">#REF!</definedName>
    <definedName name="Valid4" localSheetId="141">#REF!</definedName>
    <definedName name="Valid4">#REF!</definedName>
    <definedName name="Valid5" localSheetId="116">#REF!</definedName>
    <definedName name="Valid5" localSheetId="125">#REF!</definedName>
    <definedName name="Valid5" localSheetId="126">#REF!</definedName>
    <definedName name="Valid5" localSheetId="127">#REF!</definedName>
    <definedName name="Valid5" localSheetId="128">#REF!</definedName>
    <definedName name="Valid5" localSheetId="129">#REF!</definedName>
    <definedName name="Valid5" localSheetId="130">#REF!</definedName>
    <definedName name="Valid5" localSheetId="117">#REF!</definedName>
    <definedName name="Valid5" localSheetId="118">#REF!</definedName>
    <definedName name="Valid5" localSheetId="119">#REF!</definedName>
    <definedName name="Valid5" localSheetId="120">#REF!</definedName>
    <definedName name="Valid5" localSheetId="121">#REF!</definedName>
    <definedName name="Valid5" localSheetId="122">#REF!</definedName>
    <definedName name="Valid5" localSheetId="123">#REF!</definedName>
    <definedName name="Valid5" localSheetId="124">#REF!</definedName>
    <definedName name="Valid5" localSheetId="83">#REF!</definedName>
    <definedName name="Valid5" localSheetId="101">#REF!</definedName>
    <definedName name="Valid5" localSheetId="140">#REF!</definedName>
    <definedName name="Valid5" localSheetId="134">#REF!</definedName>
    <definedName name="Valid5" localSheetId="133">#REF!</definedName>
    <definedName name="Valid5" localSheetId="135">#REF!</definedName>
    <definedName name="Valid5" localSheetId="136">#REF!</definedName>
    <definedName name="Valid5" localSheetId="132">#REF!</definedName>
    <definedName name="Valid5" localSheetId="141">#REF!</definedName>
    <definedName name="Valid5">#REF!</definedName>
    <definedName name="wewew" localSheetId="83">#REF!</definedName>
    <definedName name="wewew" localSheetId="101">#REF!</definedName>
    <definedName name="wewew" localSheetId="135">#REF!</definedName>
    <definedName name="wewew" localSheetId="141">#REF!</definedName>
    <definedName name="wewew">#REF!</definedName>
    <definedName name="XBRL" localSheetId="101">[10]Lists!$A$17:$A$19</definedName>
    <definedName name="XBRL" localSheetId="141">[10]Lists!$A$17:$A$19</definedName>
    <definedName name="XBRL">[11]Lists!$A$17:$A$19</definedName>
    <definedName name="Z_C9B0ABFC_3EEE_4FC4_8E02_796954F47727_.wvu.Cols" localSheetId="14" hidden="1">F8.1!$AI:$AR</definedName>
    <definedName name="Z_C9B0ABFC_3EEE_4FC4_8E02_796954F47727_.wvu.Cols" localSheetId="16" hidden="1">F8.3!$U:$BO</definedName>
    <definedName name="Z_C9B0ABFC_3EEE_4FC4_8E02_796954F47727_.wvu.Cols" localSheetId="17" hidden="1">F8.4!$W:$AJ</definedName>
    <definedName name="Z_C9B0ABFC_3EEE_4FC4_8E02_796954F47727_.wvu.FilterData" localSheetId="14" hidden="1">F8.1!$A$7:$AE$10</definedName>
    <definedName name="Z_C9B0ABFC_3EEE_4FC4_8E02_796954F47727_.wvu.PrintArea" localSheetId="10" hidden="1">'F35'!$A$1:$AC$220</definedName>
    <definedName name="Z_C9B0ABFC_3EEE_4FC4_8E02_796954F47727_.wvu.PrintArea" localSheetId="14" hidden="1">F8.1!$A$5:$AA$10</definedName>
    <definedName name="Z_C9B0ABFC_3EEE_4FC4_8E02_796954F47727_.wvu.PrintArea" localSheetId="15" hidden="1">F8.2!$A$1:$V$15</definedName>
    <definedName name="Z_C9B0ABFC_3EEE_4FC4_8E02_796954F47727_.wvu.PrintArea" localSheetId="16" hidden="1">F8.3!$A$4:$R$10</definedName>
    <definedName name="Z_C9B0ABFC_3EEE_4FC4_8E02_796954F47727_.wvu.PrintArea" localSheetId="17" hidden="1">F8.4!$A$4:$R$6</definedName>
    <definedName name="zxasdafsds" localSheetId="116">#REF!</definedName>
    <definedName name="zxasdafsds" localSheetId="125">#REF!</definedName>
    <definedName name="zxasdafsds" localSheetId="126">#REF!</definedName>
    <definedName name="zxasdafsds" localSheetId="127">#REF!</definedName>
    <definedName name="zxasdafsds" localSheetId="128">#REF!</definedName>
    <definedName name="zxasdafsds" localSheetId="129">#REF!</definedName>
    <definedName name="zxasdafsds" localSheetId="130">#REF!</definedName>
    <definedName name="zxasdafsds" localSheetId="117">#REF!</definedName>
    <definedName name="zxasdafsds" localSheetId="118">#REF!</definedName>
    <definedName name="zxasdafsds" localSheetId="119">#REF!</definedName>
    <definedName name="zxasdafsds" localSheetId="120">#REF!</definedName>
    <definedName name="zxasdafsds" localSheetId="121">#REF!</definedName>
    <definedName name="zxasdafsds" localSheetId="122">#REF!</definedName>
    <definedName name="zxasdafsds" localSheetId="123">#REF!</definedName>
    <definedName name="zxasdafsds" localSheetId="124">#REF!</definedName>
    <definedName name="zxasdafsds" localSheetId="83">#REF!</definedName>
    <definedName name="zxasdafsds" localSheetId="101">#REF!</definedName>
    <definedName name="zxasdafsds" localSheetId="134">#REF!</definedName>
    <definedName name="zxasdafsds" localSheetId="133">#REF!</definedName>
    <definedName name="zxasdafsds" localSheetId="135">#REF!</definedName>
    <definedName name="zxasdafsds" localSheetId="136">#REF!</definedName>
    <definedName name="zxasdafsds" localSheetId="132">#REF!</definedName>
    <definedName name="zxasdafsds" localSheetId="141">#REF!</definedName>
    <definedName name="zxasdafsds">#REF!</definedName>
  </definedNames>
  <calcPr calcId="145621"/>
  <customWorkbookViews>
    <customWorkbookView name="  - Personal View" guid="{C9B0ABFC-3EEE-4FC4-8E02-796954F47727}" mergeInterval="0" personalView="1" maximized="1" windowWidth="1276" windowHeight="761" tabRatio="931" activeSheetId="4"/>
  </customWorkbookViews>
</workbook>
</file>

<file path=xl/calcChain.xml><?xml version="1.0" encoding="utf-8"?>
<calcChain xmlns="http://schemas.openxmlformats.org/spreadsheetml/2006/main">
  <c r="J12" i="376" l="1"/>
  <c r="J11" i="376"/>
  <c r="N12" i="375" l="1"/>
  <c r="O12" i="375" s="1"/>
  <c r="G12" i="375"/>
  <c r="F12" i="375"/>
  <c r="E12" i="375"/>
  <c r="D12" i="375"/>
  <c r="I21" i="374"/>
  <c r="I12" i="374"/>
  <c r="J12" i="374" s="1"/>
  <c r="G12" i="374"/>
  <c r="F12" i="374"/>
  <c r="E12" i="374"/>
  <c r="D12" i="374"/>
  <c r="C12" i="374"/>
  <c r="E20" i="373"/>
  <c r="E19" i="373"/>
  <c r="E18" i="373"/>
  <c r="E17" i="373"/>
  <c r="E16" i="373"/>
  <c r="E15" i="373" s="1"/>
  <c r="F15" i="373" s="1"/>
  <c r="D15" i="373"/>
  <c r="C15" i="373"/>
  <c r="E14" i="373"/>
  <c r="E13" i="373"/>
  <c r="E12" i="373"/>
  <c r="E11" i="373"/>
  <c r="E10" i="373"/>
  <c r="D9" i="373"/>
  <c r="C9" i="373"/>
  <c r="I19" i="372"/>
  <c r="I17" i="372"/>
  <c r="I12" i="372"/>
  <c r="I11" i="372" s="1"/>
  <c r="J11" i="372" s="1"/>
  <c r="D12" i="372"/>
  <c r="C12" i="372"/>
  <c r="I51" i="371"/>
  <c r="I46" i="371"/>
  <c r="I45" i="371"/>
  <c r="I44" i="371"/>
  <c r="I43" i="371"/>
  <c r="I42" i="371"/>
  <c r="I40" i="371"/>
  <c r="I12" i="371"/>
  <c r="I51" i="370"/>
  <c r="I46" i="370"/>
  <c r="I45" i="370"/>
  <c r="I44" i="370"/>
  <c r="I43" i="370"/>
  <c r="I42" i="370"/>
  <c r="I41" i="370" s="1"/>
  <c r="I39" i="370" s="1"/>
  <c r="I38" i="370" s="1"/>
  <c r="I40" i="370"/>
  <c r="I12" i="370"/>
  <c r="I51" i="369"/>
  <c r="I46" i="369"/>
  <c r="I45" i="369"/>
  <c r="I44" i="369"/>
  <c r="I43" i="369"/>
  <c r="I42" i="369"/>
  <c r="I40" i="369"/>
  <c r="I12" i="369"/>
  <c r="I51" i="368"/>
  <c r="I46" i="368"/>
  <c r="I45" i="368"/>
  <c r="I44" i="368"/>
  <c r="I43" i="368"/>
  <c r="I42" i="368"/>
  <c r="I40" i="368"/>
  <c r="I12" i="368"/>
  <c r="I51" i="367"/>
  <c r="I46" i="367"/>
  <c r="I45" i="367"/>
  <c r="I44" i="367"/>
  <c r="I43" i="367"/>
  <c r="I42" i="367"/>
  <c r="I40" i="367"/>
  <c r="I12" i="367"/>
  <c r="I41" i="367" l="1"/>
  <c r="I41" i="369"/>
  <c r="E9" i="373"/>
  <c r="F9" i="373" s="1"/>
  <c r="I41" i="368"/>
  <c r="I39" i="368" s="1"/>
  <c r="I38" i="368" s="1"/>
  <c r="I11" i="368" s="1"/>
  <c r="J11" i="368" s="1"/>
  <c r="I41" i="371"/>
  <c r="I39" i="371" s="1"/>
  <c r="I38" i="371" s="1"/>
  <c r="I11" i="371" s="1"/>
  <c r="J11" i="371" s="1"/>
  <c r="I39" i="367"/>
  <c r="I38" i="367" s="1"/>
  <c r="I11" i="367" s="1"/>
  <c r="J11" i="367" s="1"/>
  <c r="I39" i="369"/>
  <c r="I38" i="369" s="1"/>
  <c r="I11" i="369" s="1"/>
  <c r="J11" i="369" s="1"/>
  <c r="I11" i="370"/>
  <c r="J11" i="370" s="1"/>
  <c r="V39" i="365" l="1"/>
  <c r="V38" i="365"/>
  <c r="X38" i="365" s="1"/>
  <c r="V37" i="365"/>
  <c r="X37" i="365" s="1"/>
  <c r="V36" i="365"/>
  <c r="X36" i="365" s="1"/>
  <c r="V35" i="365"/>
  <c r="X35" i="365" s="1"/>
  <c r="X34" i="365"/>
  <c r="V34" i="365"/>
  <c r="V33" i="365"/>
  <c r="X33" i="365" s="1"/>
  <c r="V32" i="365"/>
  <c r="X32" i="365" s="1"/>
  <c r="V31" i="365"/>
  <c r="X31" i="365" s="1"/>
  <c r="V30" i="365"/>
  <c r="X30" i="365" s="1"/>
  <c r="V29" i="365"/>
  <c r="X29" i="365" s="1"/>
  <c r="V28" i="365"/>
  <c r="X28" i="365" s="1"/>
  <c r="V27" i="365"/>
  <c r="X27" i="365" s="1"/>
  <c r="K23" i="365"/>
  <c r="M23" i="365" s="1"/>
  <c r="Q23" i="365" s="1"/>
  <c r="K21" i="365"/>
  <c r="M21" i="365" s="1"/>
  <c r="Q21" i="365" s="1"/>
  <c r="U19" i="365"/>
  <c r="T19" i="365"/>
  <c r="S19" i="365"/>
  <c r="R19" i="365"/>
  <c r="K19" i="365"/>
  <c r="M19" i="365" s="1"/>
  <c r="Q19" i="365" s="1"/>
  <c r="K18" i="365"/>
  <c r="M18" i="365" s="1"/>
  <c r="Q18" i="365" s="1"/>
  <c r="K12" i="365"/>
  <c r="M12" i="365" s="1"/>
  <c r="Q12" i="365" s="1"/>
  <c r="V12" i="365" s="1"/>
  <c r="V39" i="364"/>
  <c r="V38" i="364"/>
  <c r="X38" i="364" s="1"/>
  <c r="V37" i="364"/>
  <c r="X37" i="364" s="1"/>
  <c r="V36" i="364"/>
  <c r="X36" i="364" s="1"/>
  <c r="V35" i="364"/>
  <c r="X35" i="364" s="1"/>
  <c r="V34" i="364"/>
  <c r="X34" i="364" s="1"/>
  <c r="V33" i="364"/>
  <c r="X33" i="364" s="1"/>
  <c r="V32" i="364"/>
  <c r="X32" i="364" s="1"/>
  <c r="V31" i="364"/>
  <c r="X31" i="364" s="1"/>
  <c r="V30" i="364"/>
  <c r="X30" i="364" s="1"/>
  <c r="V29" i="364"/>
  <c r="X29" i="364" s="1"/>
  <c r="V28" i="364"/>
  <c r="X28" i="364" s="1"/>
  <c r="V27" i="364"/>
  <c r="X27" i="364" s="1"/>
  <c r="M23" i="364"/>
  <c r="Q23" i="364" s="1"/>
  <c r="K23" i="364"/>
  <c r="K21" i="364"/>
  <c r="M21" i="364" s="1"/>
  <c r="Q21" i="364" s="1"/>
  <c r="U19" i="364"/>
  <c r="T19" i="364"/>
  <c r="S19" i="364"/>
  <c r="R19" i="364"/>
  <c r="K19" i="364"/>
  <c r="M19" i="364" s="1"/>
  <c r="Q19" i="364" s="1"/>
  <c r="K18" i="364"/>
  <c r="M18" i="364" s="1"/>
  <c r="Q18" i="364" s="1"/>
  <c r="K12" i="364"/>
  <c r="M12" i="364" s="1"/>
  <c r="Q12" i="364" s="1"/>
  <c r="V12" i="364" s="1"/>
  <c r="V39" i="363"/>
  <c r="V38" i="363"/>
  <c r="X38" i="363" s="1"/>
  <c r="V37" i="363"/>
  <c r="X37" i="363" s="1"/>
  <c r="V36" i="363"/>
  <c r="X36" i="363" s="1"/>
  <c r="V35" i="363"/>
  <c r="X35" i="363" s="1"/>
  <c r="V34" i="363"/>
  <c r="X34" i="363" s="1"/>
  <c r="V33" i="363"/>
  <c r="X33" i="363" s="1"/>
  <c r="V32" i="363"/>
  <c r="X32" i="363" s="1"/>
  <c r="V31" i="363"/>
  <c r="X31" i="363" s="1"/>
  <c r="V30" i="363"/>
  <c r="X30" i="363" s="1"/>
  <c r="V29" i="363"/>
  <c r="X29" i="363" s="1"/>
  <c r="V28" i="363"/>
  <c r="X28" i="363" s="1"/>
  <c r="V27" i="363"/>
  <c r="X27" i="363" s="1"/>
  <c r="K23" i="363"/>
  <c r="M23" i="363" s="1"/>
  <c r="Q23" i="363" s="1"/>
  <c r="K21" i="363"/>
  <c r="M21" i="363" s="1"/>
  <c r="Q21" i="363" s="1"/>
  <c r="U19" i="363"/>
  <c r="T19" i="363"/>
  <c r="S19" i="363"/>
  <c r="R19" i="363"/>
  <c r="K19" i="363"/>
  <c r="M19" i="363" s="1"/>
  <c r="Q19" i="363" s="1"/>
  <c r="K18" i="363"/>
  <c r="M18" i="363" s="1"/>
  <c r="Q18" i="363" s="1"/>
  <c r="K12" i="363"/>
  <c r="M12" i="363" s="1"/>
  <c r="Q12" i="363" s="1"/>
  <c r="V12" i="363" s="1"/>
  <c r="V39" i="362"/>
  <c r="V38" i="362"/>
  <c r="X38" i="362" s="1"/>
  <c r="V37" i="362"/>
  <c r="X37" i="362" s="1"/>
  <c r="V36" i="362"/>
  <c r="X36" i="362" s="1"/>
  <c r="V35" i="362"/>
  <c r="X35" i="362" s="1"/>
  <c r="V34" i="362"/>
  <c r="X34" i="362" s="1"/>
  <c r="X33" i="362"/>
  <c r="V33" i="362"/>
  <c r="V32" i="362"/>
  <c r="X32" i="362" s="1"/>
  <c r="V31" i="362"/>
  <c r="X31" i="362" s="1"/>
  <c r="V30" i="362"/>
  <c r="X30" i="362" s="1"/>
  <c r="V29" i="362"/>
  <c r="X29" i="362" s="1"/>
  <c r="V28" i="362"/>
  <c r="X28" i="362" s="1"/>
  <c r="X27" i="362"/>
  <c r="V27" i="362"/>
  <c r="K23" i="362"/>
  <c r="M23" i="362" s="1"/>
  <c r="Q23" i="362" s="1"/>
  <c r="K21" i="362"/>
  <c r="M21" i="362" s="1"/>
  <c r="Q21" i="362" s="1"/>
  <c r="U19" i="362"/>
  <c r="T19" i="362"/>
  <c r="S19" i="362"/>
  <c r="R19" i="362"/>
  <c r="K19" i="362"/>
  <c r="M19" i="362" s="1"/>
  <c r="Q19" i="362" s="1"/>
  <c r="K18" i="362"/>
  <c r="M18" i="362" s="1"/>
  <c r="Q18" i="362" s="1"/>
  <c r="K12" i="362"/>
  <c r="M12" i="362" s="1"/>
  <c r="Q12" i="362" s="1"/>
  <c r="V12" i="362" s="1"/>
  <c r="V39" i="361"/>
  <c r="V38" i="361"/>
  <c r="X38" i="361" s="1"/>
  <c r="V37" i="361"/>
  <c r="X37" i="361" s="1"/>
  <c r="X36" i="361"/>
  <c r="V36" i="361"/>
  <c r="V35" i="361"/>
  <c r="X35" i="361" s="1"/>
  <c r="V34" i="361"/>
  <c r="X34" i="361" s="1"/>
  <c r="V33" i="361"/>
  <c r="X33" i="361" s="1"/>
  <c r="V32" i="361"/>
  <c r="X32" i="361" s="1"/>
  <c r="V31" i="361"/>
  <c r="X31" i="361" s="1"/>
  <c r="V30" i="361"/>
  <c r="X30" i="361" s="1"/>
  <c r="V29" i="361"/>
  <c r="X29" i="361" s="1"/>
  <c r="V28" i="361"/>
  <c r="X28" i="361" s="1"/>
  <c r="V27" i="361"/>
  <c r="X27" i="361" s="1"/>
  <c r="K23" i="361"/>
  <c r="M23" i="361" s="1"/>
  <c r="Q23" i="361" s="1"/>
  <c r="K21" i="361"/>
  <c r="M21" i="361" s="1"/>
  <c r="Q21" i="361" s="1"/>
  <c r="U19" i="361"/>
  <c r="T19" i="361"/>
  <c r="S19" i="361"/>
  <c r="R19" i="361"/>
  <c r="K19" i="361"/>
  <c r="M19" i="361" s="1"/>
  <c r="Q19" i="361" s="1"/>
  <c r="V19" i="361" s="1"/>
  <c r="K18" i="361"/>
  <c r="M18" i="361" s="1"/>
  <c r="Q18" i="361" s="1"/>
  <c r="K12" i="361"/>
  <c r="M12" i="361" s="1"/>
  <c r="Q12" i="361" s="1"/>
  <c r="V12" i="361" s="1"/>
  <c r="V39" i="360"/>
  <c r="V38" i="360"/>
  <c r="X38" i="360" s="1"/>
  <c r="V37" i="360"/>
  <c r="X37" i="360" s="1"/>
  <c r="V36" i="360"/>
  <c r="X36" i="360" s="1"/>
  <c r="X35" i="360"/>
  <c r="V35" i="360"/>
  <c r="V34" i="360"/>
  <c r="X34" i="360" s="1"/>
  <c r="V33" i="360"/>
  <c r="X33" i="360" s="1"/>
  <c r="V32" i="360"/>
  <c r="X32" i="360" s="1"/>
  <c r="V31" i="360"/>
  <c r="X31" i="360" s="1"/>
  <c r="V30" i="360"/>
  <c r="X30" i="360" s="1"/>
  <c r="V29" i="360"/>
  <c r="X29" i="360" s="1"/>
  <c r="V28" i="360"/>
  <c r="X28" i="360" s="1"/>
  <c r="V27" i="360"/>
  <c r="X27" i="360" s="1"/>
  <c r="K23" i="360"/>
  <c r="M23" i="360" s="1"/>
  <c r="Q23" i="360" s="1"/>
  <c r="K21" i="360"/>
  <c r="M21" i="360" s="1"/>
  <c r="Q21" i="360" s="1"/>
  <c r="U19" i="360"/>
  <c r="T19" i="360"/>
  <c r="S19" i="360"/>
  <c r="R19" i="360"/>
  <c r="K19" i="360"/>
  <c r="M19" i="360" s="1"/>
  <c r="Q19" i="360" s="1"/>
  <c r="K18" i="360"/>
  <c r="M18" i="360" s="1"/>
  <c r="Q18" i="360" s="1"/>
  <c r="K12" i="360"/>
  <c r="M12" i="360" s="1"/>
  <c r="Q12" i="360" s="1"/>
  <c r="V12" i="360" s="1"/>
  <c r="V39" i="359"/>
  <c r="V38" i="359"/>
  <c r="X38" i="359" s="1"/>
  <c r="V37" i="359"/>
  <c r="X37" i="359" s="1"/>
  <c r="V36" i="359"/>
  <c r="X36" i="359" s="1"/>
  <c r="V35" i="359"/>
  <c r="X35" i="359" s="1"/>
  <c r="V34" i="359"/>
  <c r="X34" i="359" s="1"/>
  <c r="V33" i="359"/>
  <c r="X33" i="359" s="1"/>
  <c r="V32" i="359"/>
  <c r="X32" i="359" s="1"/>
  <c r="V31" i="359"/>
  <c r="X31" i="359" s="1"/>
  <c r="V30" i="359"/>
  <c r="X30" i="359" s="1"/>
  <c r="V29" i="359"/>
  <c r="X29" i="359" s="1"/>
  <c r="V28" i="359"/>
  <c r="X28" i="359" s="1"/>
  <c r="V27" i="359"/>
  <c r="X27" i="359" s="1"/>
  <c r="K23" i="359"/>
  <c r="M23" i="359" s="1"/>
  <c r="Q23" i="359" s="1"/>
  <c r="K21" i="359"/>
  <c r="M21" i="359" s="1"/>
  <c r="Q21" i="359" s="1"/>
  <c r="U19" i="359"/>
  <c r="T19" i="359"/>
  <c r="S19" i="359"/>
  <c r="R19" i="359"/>
  <c r="K19" i="359"/>
  <c r="M19" i="359" s="1"/>
  <c r="Q19" i="359" s="1"/>
  <c r="V19" i="359" s="1"/>
  <c r="K18" i="359"/>
  <c r="M18" i="359" s="1"/>
  <c r="Q18" i="359" s="1"/>
  <c r="K12" i="359"/>
  <c r="M12" i="359" s="1"/>
  <c r="Q12" i="359" s="1"/>
  <c r="V12" i="359" s="1"/>
  <c r="V39" i="358"/>
  <c r="V38" i="358"/>
  <c r="X38" i="358" s="1"/>
  <c r="V37" i="358"/>
  <c r="X37" i="358" s="1"/>
  <c r="V36" i="358"/>
  <c r="X36" i="358" s="1"/>
  <c r="V35" i="358"/>
  <c r="X35" i="358" s="1"/>
  <c r="V34" i="358"/>
  <c r="X34" i="358" s="1"/>
  <c r="V33" i="358"/>
  <c r="X33" i="358" s="1"/>
  <c r="V32" i="358"/>
  <c r="X32" i="358" s="1"/>
  <c r="V31" i="358"/>
  <c r="X31" i="358" s="1"/>
  <c r="V30" i="358"/>
  <c r="X30" i="358" s="1"/>
  <c r="V29" i="358"/>
  <c r="X29" i="358" s="1"/>
  <c r="V28" i="358"/>
  <c r="X28" i="358" s="1"/>
  <c r="X27" i="358"/>
  <c r="V27" i="358"/>
  <c r="K23" i="358"/>
  <c r="M23" i="358" s="1"/>
  <c r="Q23" i="358" s="1"/>
  <c r="K21" i="358"/>
  <c r="M21" i="358" s="1"/>
  <c r="Q21" i="358" s="1"/>
  <c r="U19" i="358"/>
  <c r="T19" i="358"/>
  <c r="S19" i="358"/>
  <c r="R19" i="358"/>
  <c r="K19" i="358"/>
  <c r="M19" i="358" s="1"/>
  <c r="Q19" i="358" s="1"/>
  <c r="K18" i="358"/>
  <c r="M18" i="358" s="1"/>
  <c r="Q18" i="358" s="1"/>
  <c r="K12" i="358"/>
  <c r="M12" i="358" s="1"/>
  <c r="Q12" i="358" s="1"/>
  <c r="V12" i="358" s="1"/>
  <c r="V39" i="357"/>
  <c r="V38" i="357"/>
  <c r="X38" i="357" s="1"/>
  <c r="V37" i="357"/>
  <c r="X37" i="357" s="1"/>
  <c r="V36" i="357"/>
  <c r="X36" i="357" s="1"/>
  <c r="V35" i="357"/>
  <c r="X35" i="357" s="1"/>
  <c r="V34" i="357"/>
  <c r="X34" i="357" s="1"/>
  <c r="V33" i="357"/>
  <c r="X33" i="357" s="1"/>
  <c r="V32" i="357"/>
  <c r="X32" i="357" s="1"/>
  <c r="V31" i="357"/>
  <c r="X31" i="357" s="1"/>
  <c r="V30" i="357"/>
  <c r="X30" i="357" s="1"/>
  <c r="V29" i="357"/>
  <c r="X29" i="357" s="1"/>
  <c r="V28" i="357"/>
  <c r="X28" i="357" s="1"/>
  <c r="V27" i="357"/>
  <c r="X27" i="357" s="1"/>
  <c r="K23" i="357"/>
  <c r="M23" i="357" s="1"/>
  <c r="Q23" i="357" s="1"/>
  <c r="K21" i="357"/>
  <c r="M21" i="357" s="1"/>
  <c r="Q21" i="357" s="1"/>
  <c r="U19" i="357"/>
  <c r="T19" i="357"/>
  <c r="S19" i="357"/>
  <c r="R19" i="357"/>
  <c r="K19" i="357"/>
  <c r="M19" i="357" s="1"/>
  <c r="Q19" i="357" s="1"/>
  <c r="V19" i="357" s="1"/>
  <c r="K18" i="357"/>
  <c r="M18" i="357" s="1"/>
  <c r="Q18" i="357" s="1"/>
  <c r="K12" i="357"/>
  <c r="M12" i="357" s="1"/>
  <c r="Q12" i="357" s="1"/>
  <c r="V12" i="357" s="1"/>
  <c r="V39" i="356"/>
  <c r="V38" i="356"/>
  <c r="X38" i="356" s="1"/>
  <c r="V37" i="356"/>
  <c r="X37" i="356" s="1"/>
  <c r="V36" i="356"/>
  <c r="X36" i="356" s="1"/>
  <c r="V35" i="356"/>
  <c r="X35" i="356" s="1"/>
  <c r="V34" i="356"/>
  <c r="X34" i="356" s="1"/>
  <c r="V33" i="356"/>
  <c r="X33" i="356" s="1"/>
  <c r="V32" i="356"/>
  <c r="X32" i="356" s="1"/>
  <c r="V31" i="356"/>
  <c r="X31" i="356" s="1"/>
  <c r="V30" i="356"/>
  <c r="X30" i="356" s="1"/>
  <c r="V29" i="356"/>
  <c r="X29" i="356" s="1"/>
  <c r="V28" i="356"/>
  <c r="X28" i="356" s="1"/>
  <c r="V27" i="356"/>
  <c r="X27" i="356" s="1"/>
  <c r="K23" i="356"/>
  <c r="M23" i="356" s="1"/>
  <c r="Q23" i="356" s="1"/>
  <c r="K21" i="356"/>
  <c r="M21" i="356" s="1"/>
  <c r="Q21" i="356" s="1"/>
  <c r="U19" i="356"/>
  <c r="T19" i="356"/>
  <c r="S19" i="356"/>
  <c r="R19" i="356"/>
  <c r="K19" i="356"/>
  <c r="M19" i="356" s="1"/>
  <c r="Q19" i="356" s="1"/>
  <c r="K18" i="356"/>
  <c r="M18" i="356" s="1"/>
  <c r="Q18" i="356" s="1"/>
  <c r="K12" i="356"/>
  <c r="M12" i="356" s="1"/>
  <c r="Q12" i="356" s="1"/>
  <c r="V12" i="356" s="1"/>
  <c r="V39" i="355"/>
  <c r="V38" i="355"/>
  <c r="X38" i="355" s="1"/>
  <c r="V37" i="355"/>
  <c r="X37" i="355" s="1"/>
  <c r="V36" i="355"/>
  <c r="X36" i="355" s="1"/>
  <c r="V35" i="355"/>
  <c r="X35" i="355" s="1"/>
  <c r="V34" i="355"/>
  <c r="X34" i="355" s="1"/>
  <c r="V33" i="355"/>
  <c r="X33" i="355" s="1"/>
  <c r="V32" i="355"/>
  <c r="X32" i="355" s="1"/>
  <c r="V31" i="355"/>
  <c r="X31" i="355" s="1"/>
  <c r="V30" i="355"/>
  <c r="X30" i="355" s="1"/>
  <c r="V29" i="355"/>
  <c r="X29" i="355" s="1"/>
  <c r="V28" i="355"/>
  <c r="X28" i="355" s="1"/>
  <c r="V27" i="355"/>
  <c r="X27" i="355" s="1"/>
  <c r="K23" i="355"/>
  <c r="M23" i="355" s="1"/>
  <c r="Q23" i="355" s="1"/>
  <c r="K21" i="355"/>
  <c r="M21" i="355" s="1"/>
  <c r="Q21" i="355" s="1"/>
  <c r="U19" i="355"/>
  <c r="T19" i="355"/>
  <c r="S19" i="355"/>
  <c r="R19" i="355"/>
  <c r="K19" i="355"/>
  <c r="M19" i="355" s="1"/>
  <c r="Q19" i="355" s="1"/>
  <c r="V19" i="355" s="1"/>
  <c r="K18" i="355"/>
  <c r="M18" i="355" s="1"/>
  <c r="Q18" i="355" s="1"/>
  <c r="K12" i="355"/>
  <c r="M12" i="355" s="1"/>
  <c r="Q12" i="355" s="1"/>
  <c r="V12" i="355" s="1"/>
  <c r="V39" i="354"/>
  <c r="V38" i="354"/>
  <c r="X38" i="354" s="1"/>
  <c r="V37" i="354"/>
  <c r="X37" i="354" s="1"/>
  <c r="V36" i="354"/>
  <c r="X36" i="354" s="1"/>
  <c r="V35" i="354"/>
  <c r="X35" i="354" s="1"/>
  <c r="V34" i="354"/>
  <c r="X34" i="354" s="1"/>
  <c r="V33" i="354"/>
  <c r="X33" i="354" s="1"/>
  <c r="V32" i="354"/>
  <c r="X32" i="354" s="1"/>
  <c r="V31" i="354"/>
  <c r="X31" i="354" s="1"/>
  <c r="V30" i="354"/>
  <c r="X30" i="354" s="1"/>
  <c r="V29" i="354"/>
  <c r="X29" i="354" s="1"/>
  <c r="V28" i="354"/>
  <c r="X28" i="354" s="1"/>
  <c r="V27" i="354"/>
  <c r="X27" i="354" s="1"/>
  <c r="K23" i="354"/>
  <c r="M23" i="354" s="1"/>
  <c r="Q23" i="354" s="1"/>
  <c r="K21" i="354"/>
  <c r="M21" i="354" s="1"/>
  <c r="Q21" i="354" s="1"/>
  <c r="U19" i="354"/>
  <c r="T19" i="354"/>
  <c r="S19" i="354"/>
  <c r="R19" i="354"/>
  <c r="K19" i="354"/>
  <c r="M19" i="354" s="1"/>
  <c r="Q19" i="354" s="1"/>
  <c r="K18" i="354"/>
  <c r="M18" i="354" s="1"/>
  <c r="Q18" i="354" s="1"/>
  <c r="K12" i="354"/>
  <c r="M12" i="354" s="1"/>
  <c r="Q12" i="354" s="1"/>
  <c r="V12" i="354" s="1"/>
  <c r="V39" i="353"/>
  <c r="V38" i="353"/>
  <c r="X38" i="353" s="1"/>
  <c r="V37" i="353"/>
  <c r="X37" i="353" s="1"/>
  <c r="V36" i="353"/>
  <c r="X36" i="353" s="1"/>
  <c r="V35" i="353"/>
  <c r="X35" i="353" s="1"/>
  <c r="V34" i="353"/>
  <c r="X34" i="353" s="1"/>
  <c r="V33" i="353"/>
  <c r="X33" i="353" s="1"/>
  <c r="V32" i="353"/>
  <c r="X32" i="353" s="1"/>
  <c r="V31" i="353"/>
  <c r="X31" i="353" s="1"/>
  <c r="V30" i="353"/>
  <c r="X30" i="353" s="1"/>
  <c r="V29" i="353"/>
  <c r="X29" i="353" s="1"/>
  <c r="V28" i="353"/>
  <c r="X28" i="353" s="1"/>
  <c r="V27" i="353"/>
  <c r="X27" i="353" s="1"/>
  <c r="K23" i="353"/>
  <c r="M23" i="353" s="1"/>
  <c r="Q23" i="353" s="1"/>
  <c r="K21" i="353"/>
  <c r="M21" i="353" s="1"/>
  <c r="Q21" i="353" s="1"/>
  <c r="U19" i="353"/>
  <c r="T19" i="353"/>
  <c r="S19" i="353"/>
  <c r="R19" i="353"/>
  <c r="K19" i="353"/>
  <c r="M19" i="353" s="1"/>
  <c r="Q19" i="353" s="1"/>
  <c r="K18" i="353"/>
  <c r="M18" i="353" s="1"/>
  <c r="Q18" i="353" s="1"/>
  <c r="K12" i="353"/>
  <c r="M12" i="353" s="1"/>
  <c r="Q12" i="353" s="1"/>
  <c r="V12" i="353" s="1"/>
  <c r="V39" i="352"/>
  <c r="V38" i="352"/>
  <c r="X38" i="352" s="1"/>
  <c r="V37" i="352"/>
  <c r="X37" i="352" s="1"/>
  <c r="V36" i="352"/>
  <c r="X36" i="352" s="1"/>
  <c r="V35" i="352"/>
  <c r="X35" i="352" s="1"/>
  <c r="V34" i="352"/>
  <c r="X34" i="352" s="1"/>
  <c r="V33" i="352"/>
  <c r="X33" i="352" s="1"/>
  <c r="V32" i="352"/>
  <c r="X32" i="352" s="1"/>
  <c r="V31" i="352"/>
  <c r="X31" i="352" s="1"/>
  <c r="V30" i="352"/>
  <c r="X30" i="352" s="1"/>
  <c r="V29" i="352"/>
  <c r="X29" i="352" s="1"/>
  <c r="V28" i="352"/>
  <c r="X28" i="352" s="1"/>
  <c r="V27" i="352"/>
  <c r="X27" i="352" s="1"/>
  <c r="K23" i="352"/>
  <c r="M23" i="352" s="1"/>
  <c r="Q23" i="352" s="1"/>
  <c r="K21" i="352"/>
  <c r="M21" i="352" s="1"/>
  <c r="Q21" i="352" s="1"/>
  <c r="U19" i="352"/>
  <c r="T19" i="352"/>
  <c r="S19" i="352"/>
  <c r="R19" i="352"/>
  <c r="K19" i="352"/>
  <c r="M19" i="352" s="1"/>
  <c r="Q19" i="352" s="1"/>
  <c r="V19" i="352" s="1"/>
  <c r="K18" i="352"/>
  <c r="M18" i="352" s="1"/>
  <c r="Q18" i="352" s="1"/>
  <c r="K12" i="352"/>
  <c r="M12" i="352" s="1"/>
  <c r="Q12" i="352" s="1"/>
  <c r="V12" i="352" s="1"/>
  <c r="V39" i="351"/>
  <c r="V38" i="351"/>
  <c r="X38" i="351" s="1"/>
  <c r="V37" i="351"/>
  <c r="X37" i="351" s="1"/>
  <c r="V36" i="351"/>
  <c r="X36" i="351" s="1"/>
  <c r="V35" i="351"/>
  <c r="X35" i="351" s="1"/>
  <c r="V34" i="351"/>
  <c r="X34" i="351" s="1"/>
  <c r="V33" i="351"/>
  <c r="X33" i="351" s="1"/>
  <c r="V32" i="351"/>
  <c r="X32" i="351" s="1"/>
  <c r="V31" i="351"/>
  <c r="X31" i="351" s="1"/>
  <c r="V30" i="351"/>
  <c r="X30" i="351" s="1"/>
  <c r="V29" i="351"/>
  <c r="X29" i="351" s="1"/>
  <c r="V28" i="351"/>
  <c r="X28" i="351" s="1"/>
  <c r="V27" i="351"/>
  <c r="X27" i="351" s="1"/>
  <c r="K23" i="351"/>
  <c r="M23" i="351" s="1"/>
  <c r="Q23" i="351" s="1"/>
  <c r="K21" i="351"/>
  <c r="M21" i="351" s="1"/>
  <c r="Q21" i="351" s="1"/>
  <c r="U19" i="351"/>
  <c r="T19" i="351"/>
  <c r="S19" i="351"/>
  <c r="R19" i="351"/>
  <c r="K19" i="351"/>
  <c r="M19" i="351" s="1"/>
  <c r="Q19" i="351" s="1"/>
  <c r="V19" i="351" s="1"/>
  <c r="K18" i="351"/>
  <c r="M18" i="351" s="1"/>
  <c r="Q18" i="351" s="1"/>
  <c r="K12" i="351"/>
  <c r="M12" i="351" s="1"/>
  <c r="Q12" i="351" s="1"/>
  <c r="V12" i="351" s="1"/>
  <c r="D50" i="350"/>
  <c r="D47" i="350"/>
  <c r="D44" i="350" s="1"/>
  <c r="D43" i="350"/>
  <c r="D42" i="350"/>
  <c r="D41" i="350" s="1"/>
  <c r="D38" i="350"/>
  <c r="D37" i="350"/>
  <c r="D36" i="350"/>
  <c r="D35" i="350"/>
  <c r="D33" i="350"/>
  <c r="D32" i="350"/>
  <c r="D31" i="350"/>
  <c r="D27" i="350"/>
  <c r="D26" i="350"/>
  <c r="D25" i="350"/>
  <c r="D24" i="350"/>
  <c r="D23" i="350"/>
  <c r="D22" i="350"/>
  <c r="D21" i="350"/>
  <c r="D20" i="350"/>
  <c r="D19" i="350"/>
  <c r="D18" i="350"/>
  <c r="D17" i="350"/>
  <c r="D16" i="350"/>
  <c r="D15" i="350"/>
  <c r="D12" i="350" s="1"/>
  <c r="D11" i="350" s="1"/>
  <c r="D14" i="350"/>
  <c r="D13" i="350"/>
  <c r="G7" i="350"/>
  <c r="G9" i="350" s="1"/>
  <c r="V19" i="365" l="1"/>
  <c r="V19" i="353"/>
  <c r="V19" i="362"/>
  <c r="V19" i="354"/>
  <c r="V19" i="363"/>
  <c r="D34" i="350"/>
  <c r="D30" i="350" s="1"/>
  <c r="D9" i="350" s="1"/>
  <c r="D8" i="350" s="1"/>
  <c r="V19" i="356"/>
  <c r="V19" i="364"/>
  <c r="V19" i="358"/>
  <c r="V19" i="360"/>
  <c r="K9" i="337" l="1"/>
  <c r="K92" i="349"/>
  <c r="K91" i="349"/>
  <c r="K90" i="349"/>
  <c r="K89" i="349"/>
  <c r="K88" i="349"/>
  <c r="K69" i="349"/>
  <c r="K68" i="349"/>
  <c r="K67" i="349"/>
  <c r="K66" i="349"/>
  <c r="K65" i="349"/>
  <c r="K58" i="349"/>
  <c r="K57" i="349"/>
  <c r="K56" i="349"/>
  <c r="K55" i="349"/>
  <c r="K54" i="349"/>
  <c r="K47" i="349"/>
  <c r="K46" i="349"/>
  <c r="K45" i="349"/>
  <c r="K44" i="349"/>
  <c r="K43" i="349"/>
  <c r="K36" i="349"/>
  <c r="K35" i="349"/>
  <c r="K34" i="349"/>
  <c r="K33" i="349"/>
  <c r="K32" i="349"/>
  <c r="K25" i="349"/>
  <c r="K24" i="349"/>
  <c r="K23" i="349"/>
  <c r="K22" i="349"/>
  <c r="K21" i="349"/>
  <c r="K14" i="349"/>
  <c r="K13" i="349"/>
  <c r="K12" i="349"/>
  <c r="K11" i="349"/>
  <c r="K10" i="349"/>
  <c r="I19" i="348"/>
  <c r="I17" i="348"/>
  <c r="I12" i="348"/>
  <c r="I11" i="348" s="1"/>
  <c r="J11" i="348" s="1"/>
  <c r="D12" i="348"/>
  <c r="C12" i="348"/>
  <c r="I51" i="347"/>
  <c r="I46" i="347"/>
  <c r="I45" i="347"/>
  <c r="I44" i="347"/>
  <c r="I43" i="347"/>
  <c r="I41" i="347" s="1"/>
  <c r="I39" i="347" s="1"/>
  <c r="I38" i="347" s="1"/>
  <c r="I11" i="347" s="1"/>
  <c r="J11" i="347" s="1"/>
  <c r="I42" i="347"/>
  <c r="I40" i="347"/>
  <c r="I12" i="347"/>
  <c r="L9" i="346"/>
  <c r="L9" i="345"/>
  <c r="J9" i="344"/>
  <c r="G9" i="344"/>
  <c r="L9" i="344" s="1"/>
  <c r="J9" i="343"/>
  <c r="G9" i="343"/>
  <c r="K9" i="342"/>
  <c r="K9" i="341"/>
  <c r="G9" i="340"/>
  <c r="M9" i="340" s="1"/>
  <c r="G9" i="339"/>
  <c r="M9" i="339" s="1"/>
  <c r="K9" i="338"/>
  <c r="AE8" i="336"/>
  <c r="F18" i="334"/>
  <c r="E18" i="334"/>
  <c r="D18" i="334"/>
  <c r="C18" i="334"/>
  <c r="B18" i="334"/>
  <c r="G17" i="334"/>
  <c r="G16" i="334"/>
  <c r="G15" i="334"/>
  <c r="G14" i="334"/>
  <c r="G13" i="334"/>
  <c r="G12" i="334"/>
  <c r="G11" i="334"/>
  <c r="G10" i="334"/>
  <c r="G18" i="334" s="1"/>
  <c r="L9" i="343" l="1"/>
  <c r="K44" i="331"/>
  <c r="K43" i="331"/>
  <c r="J42" i="331"/>
  <c r="I42" i="331"/>
  <c r="H42" i="331"/>
  <c r="G42" i="331"/>
  <c r="F42" i="331"/>
  <c r="E42" i="331"/>
  <c r="D42" i="331"/>
  <c r="C42" i="331"/>
  <c r="B42" i="331"/>
  <c r="K40" i="331"/>
  <c r="K39" i="331"/>
  <c r="K38" i="331"/>
  <c r="K37" i="331"/>
  <c r="K36" i="331"/>
  <c r="J35" i="331"/>
  <c r="I35" i="331"/>
  <c r="H35" i="331"/>
  <c r="G35" i="331"/>
  <c r="F35" i="331"/>
  <c r="E35" i="331"/>
  <c r="D35" i="331"/>
  <c r="C35" i="331"/>
  <c r="B35" i="331"/>
  <c r="K34" i="331"/>
  <c r="K33" i="331"/>
  <c r="K32" i="331"/>
  <c r="K31" i="331"/>
  <c r="K30" i="331"/>
  <c r="K29" i="331" s="1"/>
  <c r="J29" i="331"/>
  <c r="I29" i="331"/>
  <c r="H29" i="331"/>
  <c r="G29" i="331"/>
  <c r="F29" i="331"/>
  <c r="E29" i="331"/>
  <c r="D29" i="331"/>
  <c r="C29" i="331"/>
  <c r="B29" i="331"/>
  <c r="K28" i="331"/>
  <c r="K27" i="331"/>
  <c r="K26" i="331"/>
  <c r="K25" i="331"/>
  <c r="K24" i="331"/>
  <c r="K23" i="331" s="1"/>
  <c r="J23" i="331"/>
  <c r="I23" i="331"/>
  <c r="H23" i="331"/>
  <c r="G23" i="331"/>
  <c r="F23" i="331"/>
  <c r="E23" i="331"/>
  <c r="D23" i="331"/>
  <c r="C23" i="331"/>
  <c r="B23" i="331"/>
  <c r="K22" i="331"/>
  <c r="K21" i="331"/>
  <c r="K20" i="331"/>
  <c r="K19" i="331"/>
  <c r="K18" i="331"/>
  <c r="K17" i="331"/>
  <c r="K16" i="331"/>
  <c r="K15" i="331"/>
  <c r="K14" i="331"/>
  <c r="K13" i="331"/>
  <c r="K12" i="331"/>
  <c r="K11" i="331"/>
  <c r="K10" i="331"/>
  <c r="J9" i="331"/>
  <c r="I9" i="331"/>
  <c r="H9" i="331"/>
  <c r="G9" i="331"/>
  <c r="F9" i="331"/>
  <c r="E9" i="331"/>
  <c r="D9" i="331"/>
  <c r="C9" i="331"/>
  <c r="B9" i="331"/>
  <c r="K44" i="330"/>
  <c r="K43" i="330"/>
  <c r="K42" i="330" s="1"/>
  <c r="J42" i="330"/>
  <c r="I42" i="330"/>
  <c r="H42" i="330"/>
  <c r="G42" i="330"/>
  <c r="F42" i="330"/>
  <c r="E42" i="330"/>
  <c r="D42" i="330"/>
  <c r="C42" i="330"/>
  <c r="B42" i="330"/>
  <c r="K40" i="330"/>
  <c r="K39" i="330"/>
  <c r="K38" i="330"/>
  <c r="K37" i="330"/>
  <c r="K36" i="330"/>
  <c r="J35" i="330"/>
  <c r="I35" i="330"/>
  <c r="H35" i="330"/>
  <c r="G35" i="330"/>
  <c r="F35" i="330"/>
  <c r="E35" i="330"/>
  <c r="D35" i="330"/>
  <c r="C35" i="330"/>
  <c r="B35" i="330"/>
  <c r="K34" i="330"/>
  <c r="K33" i="330"/>
  <c r="K32" i="330"/>
  <c r="K31" i="330"/>
  <c r="K30" i="330"/>
  <c r="J29" i="330"/>
  <c r="I29" i="330"/>
  <c r="H29" i="330"/>
  <c r="G29" i="330"/>
  <c r="F29" i="330"/>
  <c r="E29" i="330"/>
  <c r="D29" i="330"/>
  <c r="C29" i="330"/>
  <c r="B29" i="330"/>
  <c r="K28" i="330"/>
  <c r="K27" i="330"/>
  <c r="K26" i="330"/>
  <c r="K25" i="330"/>
  <c r="K24" i="330"/>
  <c r="J23" i="330"/>
  <c r="I23" i="330"/>
  <c r="H23" i="330"/>
  <c r="G23" i="330"/>
  <c r="F23" i="330"/>
  <c r="E23" i="330"/>
  <c r="D23" i="330"/>
  <c r="C23" i="330"/>
  <c r="B23" i="330"/>
  <c r="K22" i="330"/>
  <c r="K21" i="330"/>
  <c r="K20" i="330"/>
  <c r="K19" i="330"/>
  <c r="K18" i="330"/>
  <c r="K17" i="330"/>
  <c r="K16" i="330"/>
  <c r="K15" i="330"/>
  <c r="K14" i="330"/>
  <c r="K13" i="330"/>
  <c r="K12" i="330"/>
  <c r="K11" i="330"/>
  <c r="K10" i="330"/>
  <c r="K9" i="330" s="1"/>
  <c r="J9" i="330"/>
  <c r="I9" i="330"/>
  <c r="H9" i="330"/>
  <c r="G9" i="330"/>
  <c r="F9" i="330"/>
  <c r="E9" i="330"/>
  <c r="D9" i="330"/>
  <c r="C9" i="330"/>
  <c r="B9" i="330"/>
  <c r="K44" i="329"/>
  <c r="K43" i="329"/>
  <c r="K42" i="329"/>
  <c r="J42" i="329"/>
  <c r="I42" i="329"/>
  <c r="H42" i="329"/>
  <c r="G42" i="329"/>
  <c r="F42" i="329"/>
  <c r="E42" i="329"/>
  <c r="D42" i="329"/>
  <c r="C42" i="329"/>
  <c r="B42" i="329"/>
  <c r="K40" i="329"/>
  <c r="K39" i="329"/>
  <c r="K38" i="329"/>
  <c r="K37" i="329"/>
  <c r="K36" i="329"/>
  <c r="J35" i="329"/>
  <c r="I35" i="329"/>
  <c r="H35" i="329"/>
  <c r="G35" i="329"/>
  <c r="F35" i="329"/>
  <c r="E35" i="329"/>
  <c r="D35" i="329"/>
  <c r="C35" i="329"/>
  <c r="B35" i="329"/>
  <c r="K34" i="329"/>
  <c r="K33" i="329"/>
  <c r="K32" i="329"/>
  <c r="K31" i="329"/>
  <c r="K30" i="329"/>
  <c r="K29" i="329" s="1"/>
  <c r="J29" i="329"/>
  <c r="I29" i="329"/>
  <c r="H29" i="329"/>
  <c r="G29" i="329"/>
  <c r="F29" i="329"/>
  <c r="E29" i="329"/>
  <c r="D29" i="329"/>
  <c r="C29" i="329"/>
  <c r="B29" i="329"/>
  <c r="K28" i="329"/>
  <c r="K27" i="329"/>
  <c r="K26" i="329"/>
  <c r="K25" i="329"/>
  <c r="K24" i="329"/>
  <c r="J23" i="329"/>
  <c r="I23" i="329"/>
  <c r="H23" i="329"/>
  <c r="G23" i="329"/>
  <c r="F23" i="329"/>
  <c r="E23" i="329"/>
  <c r="D23" i="329"/>
  <c r="C23" i="329"/>
  <c r="B23" i="329"/>
  <c r="K22" i="329"/>
  <c r="K21" i="329"/>
  <c r="K20" i="329"/>
  <c r="K19" i="329"/>
  <c r="K18" i="329"/>
  <c r="K17" i="329"/>
  <c r="K16" i="329"/>
  <c r="K15" i="329"/>
  <c r="K14" i="329"/>
  <c r="K13" i="329"/>
  <c r="K12" i="329"/>
  <c r="K11" i="329"/>
  <c r="K10" i="329"/>
  <c r="K9" i="329" s="1"/>
  <c r="J9" i="329"/>
  <c r="I9" i="329"/>
  <c r="H9" i="329"/>
  <c r="G9" i="329"/>
  <c r="F9" i="329"/>
  <c r="E9" i="329"/>
  <c r="D9" i="329"/>
  <c r="C9" i="329"/>
  <c r="B9" i="329"/>
  <c r="K44" i="328"/>
  <c r="K43" i="328"/>
  <c r="K42" i="328" s="1"/>
  <c r="J42" i="328"/>
  <c r="I42" i="328"/>
  <c r="H42" i="328"/>
  <c r="G42" i="328"/>
  <c r="F42" i="328"/>
  <c r="E42" i="328"/>
  <c r="D42" i="328"/>
  <c r="C42" i="328"/>
  <c r="B42" i="328"/>
  <c r="K40" i="328"/>
  <c r="K39" i="328"/>
  <c r="K38" i="328"/>
  <c r="K37" i="328"/>
  <c r="K36" i="328"/>
  <c r="J35" i="328"/>
  <c r="I35" i="328"/>
  <c r="H35" i="328"/>
  <c r="G35" i="328"/>
  <c r="F35" i="328"/>
  <c r="E35" i="328"/>
  <c r="D35" i="328"/>
  <c r="C35" i="328"/>
  <c r="B35" i="328"/>
  <c r="K34" i="328"/>
  <c r="K33" i="328"/>
  <c r="K32" i="328"/>
  <c r="K31" i="328"/>
  <c r="K30" i="328"/>
  <c r="J29" i="328"/>
  <c r="I29" i="328"/>
  <c r="H29" i="328"/>
  <c r="G29" i="328"/>
  <c r="F29" i="328"/>
  <c r="E29" i="328"/>
  <c r="D29" i="328"/>
  <c r="C29" i="328"/>
  <c r="B29" i="328"/>
  <c r="K28" i="328"/>
  <c r="K27" i="328"/>
  <c r="K26" i="328"/>
  <c r="K25" i="328"/>
  <c r="K24" i="328"/>
  <c r="J23" i="328"/>
  <c r="I23" i="328"/>
  <c r="H23" i="328"/>
  <c r="G23" i="328"/>
  <c r="F23" i="328"/>
  <c r="E23" i="328"/>
  <c r="D23" i="328"/>
  <c r="C23" i="328"/>
  <c r="B23" i="328"/>
  <c r="K22" i="328"/>
  <c r="K21" i="328"/>
  <c r="K20" i="328"/>
  <c r="K19" i="328"/>
  <c r="K18" i="328"/>
  <c r="K17" i="328"/>
  <c r="K16" i="328"/>
  <c r="K15" i="328"/>
  <c r="K14" i="328"/>
  <c r="K13" i="328"/>
  <c r="K12" i="328"/>
  <c r="K11" i="328"/>
  <c r="K10" i="328"/>
  <c r="J9" i="328"/>
  <c r="I9" i="328"/>
  <c r="H9" i="328"/>
  <c r="G9" i="328"/>
  <c r="F9" i="328"/>
  <c r="E9" i="328"/>
  <c r="D9" i="328"/>
  <c r="C9" i="328"/>
  <c r="B9" i="328"/>
  <c r="K44" i="327"/>
  <c r="K43" i="327"/>
  <c r="K42" i="327" s="1"/>
  <c r="J42" i="327"/>
  <c r="I42" i="327"/>
  <c r="H42" i="327"/>
  <c r="G42" i="327"/>
  <c r="F42" i="327"/>
  <c r="E42" i="327"/>
  <c r="D42" i="327"/>
  <c r="C42" i="327"/>
  <c r="B42" i="327"/>
  <c r="K40" i="327"/>
  <c r="K39" i="327"/>
  <c r="K38" i="327"/>
  <c r="K37" i="327"/>
  <c r="K36" i="327"/>
  <c r="J35" i="327"/>
  <c r="I35" i="327"/>
  <c r="H35" i="327"/>
  <c r="G35" i="327"/>
  <c r="F35" i="327"/>
  <c r="E35" i="327"/>
  <c r="D35" i="327"/>
  <c r="C35" i="327"/>
  <c r="B35" i="327"/>
  <c r="K34" i="327"/>
  <c r="K33" i="327"/>
  <c r="K32" i="327"/>
  <c r="K31" i="327"/>
  <c r="K30" i="327"/>
  <c r="J29" i="327"/>
  <c r="I29" i="327"/>
  <c r="H29" i="327"/>
  <c r="G29" i="327"/>
  <c r="F29" i="327"/>
  <c r="E29" i="327"/>
  <c r="D29" i="327"/>
  <c r="C29" i="327"/>
  <c r="B29" i="327"/>
  <c r="K28" i="327"/>
  <c r="K27" i="327"/>
  <c r="K26" i="327"/>
  <c r="K25" i="327"/>
  <c r="K24" i="327"/>
  <c r="K23" i="327" s="1"/>
  <c r="J23" i="327"/>
  <c r="I23" i="327"/>
  <c r="H23" i="327"/>
  <c r="G23" i="327"/>
  <c r="F23" i="327"/>
  <c r="E23" i="327"/>
  <c r="D23" i="327"/>
  <c r="C23" i="327"/>
  <c r="B23" i="327"/>
  <c r="K22" i="327"/>
  <c r="K21" i="327"/>
  <c r="K20" i="327"/>
  <c r="K19" i="327"/>
  <c r="K18" i="327"/>
  <c r="K17" i="327"/>
  <c r="K16" i="327"/>
  <c r="K15" i="327"/>
  <c r="K14" i="327"/>
  <c r="K13" i="327"/>
  <c r="K12" i="327"/>
  <c r="K11" i="327"/>
  <c r="K10" i="327"/>
  <c r="J9" i="327"/>
  <c r="I9" i="327"/>
  <c r="H9" i="327"/>
  <c r="G9" i="327"/>
  <c r="F9" i="327"/>
  <c r="E9" i="327"/>
  <c r="D9" i="327"/>
  <c r="C9" i="327"/>
  <c r="B9" i="327"/>
  <c r="K50" i="326"/>
  <c r="K47" i="326" s="1"/>
  <c r="K49" i="326"/>
  <c r="K48" i="326"/>
  <c r="J47" i="326"/>
  <c r="I47" i="326"/>
  <c r="H47" i="326"/>
  <c r="G47" i="326"/>
  <c r="F47" i="326"/>
  <c r="E47" i="326"/>
  <c r="D47" i="326"/>
  <c r="C47" i="326"/>
  <c r="B47" i="326"/>
  <c r="K45" i="326"/>
  <c r="K44" i="326"/>
  <c r="K43" i="326"/>
  <c r="K42" i="326"/>
  <c r="K41" i="326"/>
  <c r="J40" i="326"/>
  <c r="I40" i="326"/>
  <c r="H40" i="326"/>
  <c r="G40" i="326"/>
  <c r="F40" i="326"/>
  <c r="E40" i="326"/>
  <c r="D40" i="326"/>
  <c r="C40" i="326"/>
  <c r="B40" i="326"/>
  <c r="K39" i="326"/>
  <c r="K38" i="326"/>
  <c r="K37" i="326"/>
  <c r="J36" i="326"/>
  <c r="I36" i="326"/>
  <c r="H36" i="326"/>
  <c r="G36" i="326"/>
  <c r="F36" i="326"/>
  <c r="E36" i="326"/>
  <c r="D36" i="326"/>
  <c r="C36" i="326"/>
  <c r="B36" i="326"/>
  <c r="K35" i="326"/>
  <c r="K34" i="326"/>
  <c r="K33" i="326"/>
  <c r="K32" i="326"/>
  <c r="K31" i="326"/>
  <c r="K30" i="326"/>
  <c r="K29" i="326" s="1"/>
  <c r="J29" i="326"/>
  <c r="I29" i="326"/>
  <c r="H29" i="326"/>
  <c r="G29" i="326"/>
  <c r="F29" i="326"/>
  <c r="E29" i="326"/>
  <c r="D29" i="326"/>
  <c r="C29" i="326"/>
  <c r="B29" i="326"/>
  <c r="K28" i="326"/>
  <c r="K27" i="326"/>
  <c r="J26" i="326"/>
  <c r="J25" i="326" s="1"/>
  <c r="I26" i="326"/>
  <c r="H26" i="326"/>
  <c r="H25" i="326" s="1"/>
  <c r="G26" i="326"/>
  <c r="G25" i="326" s="1"/>
  <c r="F26" i="326"/>
  <c r="F25" i="326" s="1"/>
  <c r="E26" i="326"/>
  <c r="D26" i="326"/>
  <c r="D25" i="326" s="1"/>
  <c r="C26" i="326"/>
  <c r="B26" i="326"/>
  <c r="B25" i="326" s="1"/>
  <c r="C25" i="326"/>
  <c r="K24" i="326"/>
  <c r="K23" i="326"/>
  <c r="K22" i="326"/>
  <c r="K21" i="326"/>
  <c r="K20" i="326"/>
  <c r="K19" i="326"/>
  <c r="K18" i="326"/>
  <c r="K17" i="326"/>
  <c r="K16" i="326"/>
  <c r="K15" i="326"/>
  <c r="K14" i="326"/>
  <c r="K13" i="326"/>
  <c r="K12" i="326"/>
  <c r="K11" i="326"/>
  <c r="K10" i="326"/>
  <c r="J9" i="326"/>
  <c r="I9" i="326"/>
  <c r="H9" i="326"/>
  <c r="G9" i="326"/>
  <c r="F9" i="326"/>
  <c r="E9" i="326"/>
  <c r="D9" i="326"/>
  <c r="C9" i="326"/>
  <c r="B9" i="326"/>
  <c r="K50" i="325"/>
  <c r="K49" i="325"/>
  <c r="K48" i="325"/>
  <c r="K47" i="325"/>
  <c r="J47" i="325"/>
  <c r="I47" i="325"/>
  <c r="H47" i="325"/>
  <c r="G47" i="325"/>
  <c r="F47" i="325"/>
  <c r="E47" i="325"/>
  <c r="D47" i="325"/>
  <c r="C47" i="325"/>
  <c r="B47" i="325"/>
  <c r="K45" i="325"/>
  <c r="K44" i="325"/>
  <c r="K43" i="325"/>
  <c r="K42" i="325"/>
  <c r="K41" i="325"/>
  <c r="J40" i="325"/>
  <c r="I40" i="325"/>
  <c r="H40" i="325"/>
  <c r="G40" i="325"/>
  <c r="F40" i="325"/>
  <c r="E40" i="325"/>
  <c r="D40" i="325"/>
  <c r="C40" i="325"/>
  <c r="B40" i="325"/>
  <c r="K39" i="325"/>
  <c r="K38" i="325"/>
  <c r="K37" i="325"/>
  <c r="J36" i="325"/>
  <c r="I36" i="325"/>
  <c r="H36" i="325"/>
  <c r="G36" i="325"/>
  <c r="F36" i="325"/>
  <c r="E36" i="325"/>
  <c r="D36" i="325"/>
  <c r="C36" i="325"/>
  <c r="B36" i="325"/>
  <c r="K35" i="325"/>
  <c r="K34" i="325"/>
  <c r="K33" i="325"/>
  <c r="K32" i="325"/>
  <c r="K31" i="325"/>
  <c r="K30" i="325"/>
  <c r="J29" i="325"/>
  <c r="I29" i="325"/>
  <c r="H29" i="325"/>
  <c r="G29" i="325"/>
  <c r="F29" i="325"/>
  <c r="E29" i="325"/>
  <c r="D29" i="325"/>
  <c r="C29" i="325"/>
  <c r="B29" i="325"/>
  <c r="K28" i="325"/>
  <c r="K27" i="325"/>
  <c r="K26" i="325" s="1"/>
  <c r="J26" i="325"/>
  <c r="I26" i="325"/>
  <c r="H26" i="325"/>
  <c r="H25" i="325" s="1"/>
  <c r="G26" i="325"/>
  <c r="G25" i="325" s="1"/>
  <c r="F26" i="325"/>
  <c r="E26" i="325"/>
  <c r="D26" i="325"/>
  <c r="D25" i="325" s="1"/>
  <c r="C26" i="325"/>
  <c r="C25" i="325" s="1"/>
  <c r="B26" i="325"/>
  <c r="K24" i="325"/>
  <c r="K23" i="325"/>
  <c r="K22" i="325"/>
  <c r="K21" i="325"/>
  <c r="K20" i="325"/>
  <c r="K19" i="325"/>
  <c r="K18" i="325"/>
  <c r="K17" i="325"/>
  <c r="K16" i="325"/>
  <c r="K15" i="325"/>
  <c r="K14" i="325"/>
  <c r="K13" i="325"/>
  <c r="K12" i="325"/>
  <c r="K11" i="325"/>
  <c r="K10" i="325"/>
  <c r="J9" i="325"/>
  <c r="I9" i="325"/>
  <c r="H9" i="325"/>
  <c r="G9" i="325"/>
  <c r="F9" i="325"/>
  <c r="E9" i="325"/>
  <c r="D9" i="325"/>
  <c r="C9" i="325"/>
  <c r="B9" i="325"/>
  <c r="K50" i="324"/>
  <c r="K49" i="324"/>
  <c r="K48" i="324"/>
  <c r="J47" i="324"/>
  <c r="I47" i="324"/>
  <c r="H47" i="324"/>
  <c r="G47" i="324"/>
  <c r="F47" i="324"/>
  <c r="E47" i="324"/>
  <c r="D47" i="324"/>
  <c r="C47" i="324"/>
  <c r="B47" i="324"/>
  <c r="K45" i="324"/>
  <c r="K44" i="324"/>
  <c r="K43" i="324"/>
  <c r="K42" i="324"/>
  <c r="K41" i="324"/>
  <c r="J40" i="324"/>
  <c r="I40" i="324"/>
  <c r="H40" i="324"/>
  <c r="G40" i="324"/>
  <c r="F40" i="324"/>
  <c r="E40" i="324"/>
  <c r="D40" i="324"/>
  <c r="C40" i="324"/>
  <c r="B40" i="324"/>
  <c r="K39" i="324"/>
  <c r="K38" i="324"/>
  <c r="K37" i="324"/>
  <c r="J36" i="324"/>
  <c r="I36" i="324"/>
  <c r="H36" i="324"/>
  <c r="G36" i="324"/>
  <c r="F36" i="324"/>
  <c r="E36" i="324"/>
  <c r="D36" i="324"/>
  <c r="C36" i="324"/>
  <c r="B36" i="324"/>
  <c r="K35" i="324"/>
  <c r="K34" i="324"/>
  <c r="K33" i="324"/>
  <c r="K32" i="324"/>
  <c r="K31" i="324"/>
  <c r="K30" i="324"/>
  <c r="J29" i="324"/>
  <c r="I29" i="324"/>
  <c r="H29" i="324"/>
  <c r="G29" i="324"/>
  <c r="F29" i="324"/>
  <c r="E29" i="324"/>
  <c r="D29" i="324"/>
  <c r="C29" i="324"/>
  <c r="B29" i="324"/>
  <c r="B25" i="324" s="1"/>
  <c r="K28" i="324"/>
  <c r="K27" i="324"/>
  <c r="J26" i="324"/>
  <c r="I26" i="324"/>
  <c r="H26" i="324"/>
  <c r="H25" i="324" s="1"/>
  <c r="G26" i="324"/>
  <c r="G25" i="324" s="1"/>
  <c r="F26" i="324"/>
  <c r="E26" i="324"/>
  <c r="D26" i="324"/>
  <c r="C26" i="324"/>
  <c r="B26" i="324"/>
  <c r="C25" i="324"/>
  <c r="K24" i="324"/>
  <c r="K23" i="324"/>
  <c r="K22" i="324"/>
  <c r="K21" i="324"/>
  <c r="K20" i="324"/>
  <c r="K19" i="324"/>
  <c r="K18" i="324"/>
  <c r="K17" i="324"/>
  <c r="K16" i="324"/>
  <c r="K15" i="324"/>
  <c r="K14" i="324"/>
  <c r="K13" i="324"/>
  <c r="K12" i="324"/>
  <c r="K11" i="324"/>
  <c r="K10" i="324"/>
  <c r="J9" i="324"/>
  <c r="I9" i="324"/>
  <c r="H9" i="324"/>
  <c r="G9" i="324"/>
  <c r="F9" i="324"/>
  <c r="E9" i="324"/>
  <c r="D9" i="324"/>
  <c r="C9" i="324"/>
  <c r="B9" i="324"/>
  <c r="K50" i="323"/>
  <c r="K49" i="323"/>
  <c r="K48" i="323"/>
  <c r="J47" i="323"/>
  <c r="I47" i="323"/>
  <c r="H47" i="323"/>
  <c r="G47" i="323"/>
  <c r="F47" i="323"/>
  <c r="E47" i="323"/>
  <c r="D47" i="323"/>
  <c r="C47" i="323"/>
  <c r="B47" i="323"/>
  <c r="K45" i="323"/>
  <c r="K44" i="323"/>
  <c r="K43" i="323"/>
  <c r="K42" i="323"/>
  <c r="K41" i="323"/>
  <c r="J40" i="323"/>
  <c r="I40" i="323"/>
  <c r="H40" i="323"/>
  <c r="G40" i="323"/>
  <c r="F40" i="323"/>
  <c r="E40" i="323"/>
  <c r="D40" i="323"/>
  <c r="C40" i="323"/>
  <c r="B40" i="323"/>
  <c r="K39" i="323"/>
  <c r="K38" i="323"/>
  <c r="K37" i="323"/>
  <c r="J36" i="323"/>
  <c r="I36" i="323"/>
  <c r="H36" i="323"/>
  <c r="G36" i="323"/>
  <c r="F36" i="323"/>
  <c r="E36" i="323"/>
  <c r="D36" i="323"/>
  <c r="C36" i="323"/>
  <c r="B36" i="323"/>
  <c r="K35" i="323"/>
  <c r="K34" i="323"/>
  <c r="K33" i="323"/>
  <c r="K32" i="323"/>
  <c r="K31" i="323"/>
  <c r="K30" i="323"/>
  <c r="J29" i="323"/>
  <c r="I29" i="323"/>
  <c r="H29" i="323"/>
  <c r="G29" i="323"/>
  <c r="F29" i="323"/>
  <c r="E29" i="323"/>
  <c r="D29" i="323"/>
  <c r="C29" i="323"/>
  <c r="C25" i="323" s="1"/>
  <c r="B29" i="323"/>
  <c r="K28" i="323"/>
  <c r="K27" i="323"/>
  <c r="J26" i="323"/>
  <c r="I26" i="323"/>
  <c r="H26" i="323"/>
  <c r="H25" i="323" s="1"/>
  <c r="G26" i="323"/>
  <c r="F26" i="323"/>
  <c r="F25" i="323" s="1"/>
  <c r="E26" i="323"/>
  <c r="D26" i="323"/>
  <c r="D25" i="323" s="1"/>
  <c r="C26" i="323"/>
  <c r="B26" i="323"/>
  <c r="J25" i="323"/>
  <c r="G25" i="323"/>
  <c r="K24" i="323"/>
  <c r="K23" i="323"/>
  <c r="K22" i="323"/>
  <c r="K21" i="323"/>
  <c r="K20" i="323"/>
  <c r="K19" i="323"/>
  <c r="K18" i="323"/>
  <c r="K17" i="323"/>
  <c r="K16" i="323"/>
  <c r="K15" i="323"/>
  <c r="K14" i="323"/>
  <c r="K13" i="323"/>
  <c r="K12" i="323"/>
  <c r="K11" i="323"/>
  <c r="K10" i="323"/>
  <c r="J9" i="323"/>
  <c r="I9" i="323"/>
  <c r="H9" i="323"/>
  <c r="G9" i="323"/>
  <c r="F9" i="323"/>
  <c r="E9" i="323"/>
  <c r="D9" i="323"/>
  <c r="C9" i="323"/>
  <c r="B9" i="323"/>
  <c r="K50" i="322"/>
  <c r="K49" i="322"/>
  <c r="K48" i="322"/>
  <c r="J47" i="322"/>
  <c r="I47" i="322"/>
  <c r="H47" i="322"/>
  <c r="G47" i="322"/>
  <c r="F47" i="322"/>
  <c r="E47" i="322"/>
  <c r="D47" i="322"/>
  <c r="C47" i="322"/>
  <c r="B47" i="322"/>
  <c r="K45" i="322"/>
  <c r="K44" i="322"/>
  <c r="K43" i="322"/>
  <c r="K42" i="322"/>
  <c r="K41" i="322"/>
  <c r="J40" i="322"/>
  <c r="I40" i="322"/>
  <c r="H40" i="322"/>
  <c r="G40" i="322"/>
  <c r="F40" i="322"/>
  <c r="E40" i="322"/>
  <c r="D40" i="322"/>
  <c r="C40" i="322"/>
  <c r="B40" i="322"/>
  <c r="K39" i="322"/>
  <c r="K38" i="322"/>
  <c r="K37" i="322"/>
  <c r="J36" i="322"/>
  <c r="I36" i="322"/>
  <c r="H36" i="322"/>
  <c r="G36" i="322"/>
  <c r="F36" i="322"/>
  <c r="E36" i="322"/>
  <c r="D36" i="322"/>
  <c r="C36" i="322"/>
  <c r="B36" i="322"/>
  <c r="K35" i="322"/>
  <c r="K34" i="322"/>
  <c r="K33" i="322"/>
  <c r="K32" i="322"/>
  <c r="K31" i="322"/>
  <c r="K30" i="322"/>
  <c r="J29" i="322"/>
  <c r="I29" i="322"/>
  <c r="H29" i="322"/>
  <c r="G29" i="322"/>
  <c r="F29" i="322"/>
  <c r="E29" i="322"/>
  <c r="D29" i="322"/>
  <c r="C29" i="322"/>
  <c r="B29" i="322"/>
  <c r="B25" i="322" s="1"/>
  <c r="K28" i="322"/>
  <c r="K27" i="322"/>
  <c r="K26" i="322" s="1"/>
  <c r="J26" i="322"/>
  <c r="I26" i="322"/>
  <c r="I25" i="322" s="1"/>
  <c r="H26" i="322"/>
  <c r="G26" i="322"/>
  <c r="G25" i="322" s="1"/>
  <c r="F26" i="322"/>
  <c r="E26" i="322"/>
  <c r="E25" i="322" s="1"/>
  <c r="D26" i="322"/>
  <c r="C26" i="322"/>
  <c r="B26" i="322"/>
  <c r="H25" i="322"/>
  <c r="K24" i="322"/>
  <c r="K23" i="322"/>
  <c r="K22" i="322"/>
  <c r="K21" i="322"/>
  <c r="K20" i="322"/>
  <c r="K19" i="322"/>
  <c r="K18" i="322"/>
  <c r="K17" i="322"/>
  <c r="K16" i="322"/>
  <c r="K15" i="322"/>
  <c r="K14" i="322"/>
  <c r="K13" i="322"/>
  <c r="K12" i="322"/>
  <c r="K11" i="322"/>
  <c r="K10" i="322"/>
  <c r="J9" i="322"/>
  <c r="I9" i="322"/>
  <c r="H9" i="322"/>
  <c r="G9" i="322"/>
  <c r="F9" i="322"/>
  <c r="E9" i="322"/>
  <c r="D9" i="322"/>
  <c r="C9" i="322"/>
  <c r="B9" i="322"/>
  <c r="J9" i="321"/>
  <c r="I9" i="321"/>
  <c r="H9" i="321"/>
  <c r="G9" i="321"/>
  <c r="F26" i="320"/>
  <c r="E25" i="320"/>
  <c r="D25" i="320"/>
  <c r="C25" i="320"/>
  <c r="B25" i="320"/>
  <c r="F24" i="320"/>
  <c r="F23" i="320"/>
  <c r="F22" i="320"/>
  <c r="F21" i="320"/>
  <c r="F20" i="320"/>
  <c r="F19" i="320"/>
  <c r="F18" i="320"/>
  <c r="F17" i="320"/>
  <c r="F16" i="320"/>
  <c r="F15" i="320"/>
  <c r="F14" i="320"/>
  <c r="F13" i="320"/>
  <c r="F12" i="320"/>
  <c r="F11" i="320"/>
  <c r="F10" i="320"/>
  <c r="E14" i="318"/>
  <c r="E13" i="318"/>
  <c r="E12" i="318"/>
  <c r="E11" i="318"/>
  <c r="E10" i="318"/>
  <c r="E9" i="318"/>
  <c r="D8" i="318"/>
  <c r="C8" i="318"/>
  <c r="I8" i="317"/>
  <c r="H8" i="317"/>
  <c r="G8" i="317"/>
  <c r="F8" i="317"/>
  <c r="E8" i="317"/>
  <c r="D8" i="317"/>
  <c r="C8" i="317"/>
  <c r="L45" i="316"/>
  <c r="G45" i="316"/>
  <c r="L44" i="316"/>
  <c r="G44" i="316"/>
  <c r="L43" i="316"/>
  <c r="G43" i="316"/>
  <c r="L42" i="316"/>
  <c r="G42" i="316"/>
  <c r="L41" i="316"/>
  <c r="G41" i="316"/>
  <c r="L40" i="316"/>
  <c r="G40" i="316"/>
  <c r="L39" i="316"/>
  <c r="L37" i="316" s="1"/>
  <c r="G39" i="316"/>
  <c r="L38" i="316"/>
  <c r="G38" i="316"/>
  <c r="K37" i="316"/>
  <c r="J37" i="316"/>
  <c r="I37" i="316"/>
  <c r="H37" i="316"/>
  <c r="F37" i="316"/>
  <c r="E37" i="316"/>
  <c r="D37" i="316"/>
  <c r="C37" i="316"/>
  <c r="L36" i="316"/>
  <c r="G36" i="316"/>
  <c r="L35" i="316"/>
  <c r="G35" i="316"/>
  <c r="L34" i="316"/>
  <c r="G34" i="316"/>
  <c r="L33" i="316"/>
  <c r="G33" i="316"/>
  <c r="L32" i="316"/>
  <c r="G32" i="316"/>
  <c r="L31" i="316"/>
  <c r="G31" i="316"/>
  <c r="L30" i="316"/>
  <c r="G30" i="316"/>
  <c r="L29" i="316"/>
  <c r="G29" i="316"/>
  <c r="L28" i="316"/>
  <c r="G28" i="316"/>
  <c r="L27" i="316"/>
  <c r="G27" i="316"/>
  <c r="L26" i="316"/>
  <c r="G26" i="316"/>
  <c r="L25" i="316"/>
  <c r="G25" i="316"/>
  <c r="L24" i="316"/>
  <c r="L22" i="316" s="1"/>
  <c r="L21" i="316" s="1"/>
  <c r="G24" i="316"/>
  <c r="L23" i="316"/>
  <c r="G23" i="316"/>
  <c r="K22" i="316"/>
  <c r="J22" i="316"/>
  <c r="I22" i="316"/>
  <c r="I21" i="316" s="1"/>
  <c r="H22" i="316"/>
  <c r="H21" i="316" s="1"/>
  <c r="F22" i="316"/>
  <c r="F21" i="316" s="1"/>
  <c r="E22" i="316"/>
  <c r="E21" i="316" s="1"/>
  <c r="D22" i="316"/>
  <c r="D21" i="316" s="1"/>
  <c r="C22" i="316"/>
  <c r="K21" i="316"/>
  <c r="J21" i="316"/>
  <c r="C21" i="316"/>
  <c r="L20" i="316"/>
  <c r="G20" i="316"/>
  <c r="L19" i="316"/>
  <c r="G19" i="316"/>
  <c r="L18" i="316"/>
  <c r="G18" i="316"/>
  <c r="L17" i="316"/>
  <c r="G17" i="316"/>
  <c r="L16" i="316"/>
  <c r="G16" i="316"/>
  <c r="L15" i="316"/>
  <c r="G15" i="316"/>
  <c r="L14" i="316"/>
  <c r="G14" i="316"/>
  <c r="L13" i="316"/>
  <c r="G13" i="316"/>
  <c r="L12" i="316"/>
  <c r="G12" i="316"/>
  <c r="L11" i="316"/>
  <c r="L10" i="316" s="1"/>
  <c r="G11" i="316"/>
  <c r="G10" i="316" s="1"/>
  <c r="K10" i="316"/>
  <c r="J10" i="316"/>
  <c r="I10" i="316"/>
  <c r="H10" i="316"/>
  <c r="H46" i="316" s="1"/>
  <c r="F10" i="316"/>
  <c r="E10" i="316"/>
  <c r="D10" i="316"/>
  <c r="D46" i="316" s="1"/>
  <c r="C10" i="316"/>
  <c r="E16" i="315"/>
  <c r="E15" i="315"/>
  <c r="E14" i="315"/>
  <c r="E13" i="315"/>
  <c r="E12" i="315"/>
  <c r="E11" i="315"/>
  <c r="E10" i="315"/>
  <c r="E9" i="315"/>
  <c r="D8" i="315"/>
  <c r="C8" i="315"/>
  <c r="E8" i="315" s="1"/>
  <c r="C25" i="322" l="1"/>
  <c r="K29" i="322"/>
  <c r="K9" i="324"/>
  <c r="K35" i="328"/>
  <c r="E41" i="330"/>
  <c r="I41" i="330"/>
  <c r="K29" i="330"/>
  <c r="K9" i="331"/>
  <c r="D25" i="322"/>
  <c r="D46" i="323"/>
  <c r="H46" i="323"/>
  <c r="K26" i="324"/>
  <c r="D25" i="324"/>
  <c r="K9" i="325"/>
  <c r="K26" i="326"/>
  <c r="K25" i="326" s="1"/>
  <c r="K46" i="326" s="1"/>
  <c r="K51" i="326" s="1"/>
  <c r="K42" i="331"/>
  <c r="B25" i="323"/>
  <c r="K46" i="316"/>
  <c r="L46" i="316"/>
  <c r="B46" i="322"/>
  <c r="K40" i="322"/>
  <c r="K47" i="322"/>
  <c r="B46" i="324"/>
  <c r="K35" i="327"/>
  <c r="K35" i="331"/>
  <c r="G22" i="316"/>
  <c r="G21" i="316" s="1"/>
  <c r="F46" i="316"/>
  <c r="F25" i="320"/>
  <c r="K47" i="323"/>
  <c r="F25" i="324"/>
  <c r="F46" i="324" s="1"/>
  <c r="J25" i="324"/>
  <c r="J46" i="324" s="1"/>
  <c r="K29" i="324"/>
  <c r="K25" i="324" s="1"/>
  <c r="H46" i="324"/>
  <c r="B25" i="325"/>
  <c r="F25" i="325"/>
  <c r="J25" i="325"/>
  <c r="E25" i="326"/>
  <c r="I25" i="326"/>
  <c r="K36" i="326"/>
  <c r="K40" i="326"/>
  <c r="B41" i="327"/>
  <c r="F41" i="327"/>
  <c r="J41" i="327"/>
  <c r="K9" i="328"/>
  <c r="E41" i="328"/>
  <c r="I41" i="328"/>
  <c r="C41" i="329"/>
  <c r="G41" i="329"/>
  <c r="K35" i="329"/>
  <c r="K23" i="330"/>
  <c r="B41" i="330"/>
  <c r="F41" i="330"/>
  <c r="J41" i="330"/>
  <c r="E46" i="322"/>
  <c r="E51" i="322" s="1"/>
  <c r="B46" i="323"/>
  <c r="B51" i="323" s="1"/>
  <c r="F46" i="323"/>
  <c r="J46" i="323"/>
  <c r="J51" i="323" s="1"/>
  <c r="H46" i="326"/>
  <c r="K29" i="327"/>
  <c r="C41" i="327"/>
  <c r="G41" i="327"/>
  <c r="B41" i="328"/>
  <c r="F41" i="328"/>
  <c r="J41" i="328"/>
  <c r="E41" i="329"/>
  <c r="I41" i="329"/>
  <c r="D41" i="329"/>
  <c r="H41" i="329"/>
  <c r="C41" i="330"/>
  <c r="G41" i="330"/>
  <c r="K35" i="330"/>
  <c r="E45" i="330"/>
  <c r="I45" i="330"/>
  <c r="B41" i="331"/>
  <c r="F41" i="331"/>
  <c r="J41" i="331"/>
  <c r="K9" i="322"/>
  <c r="F25" i="322"/>
  <c r="F46" i="322" s="1"/>
  <c r="J25" i="322"/>
  <c r="J46" i="322" s="1"/>
  <c r="K25" i="322"/>
  <c r="D46" i="322"/>
  <c r="H46" i="322"/>
  <c r="G46" i="323"/>
  <c r="G51" i="323" s="1"/>
  <c r="B46" i="325"/>
  <c r="B51" i="325" s="1"/>
  <c r="F46" i="325"/>
  <c r="F51" i="325" s="1"/>
  <c r="J46" i="325"/>
  <c r="J51" i="325" s="1"/>
  <c r="K9" i="326"/>
  <c r="D41" i="327"/>
  <c r="D45" i="327" s="1"/>
  <c r="H41" i="327"/>
  <c r="H45" i="327" s="1"/>
  <c r="K23" i="328"/>
  <c r="K29" i="328"/>
  <c r="C41" i="328"/>
  <c r="C45" i="328" s="1"/>
  <c r="G41" i="328"/>
  <c r="G45" i="328" s="1"/>
  <c r="D45" i="328"/>
  <c r="C45" i="329"/>
  <c r="G45" i="329"/>
  <c r="D41" i="330"/>
  <c r="H41" i="330"/>
  <c r="B45" i="330"/>
  <c r="F45" i="330"/>
  <c r="J45" i="330"/>
  <c r="C41" i="331"/>
  <c r="G41" i="331"/>
  <c r="C46" i="316"/>
  <c r="C52" i="316" s="1"/>
  <c r="J46" i="316"/>
  <c r="G37" i="316"/>
  <c r="I46" i="322"/>
  <c r="I51" i="322" s="1"/>
  <c r="K9" i="323"/>
  <c r="K40" i="323"/>
  <c r="E25" i="324"/>
  <c r="E46" i="324" s="1"/>
  <c r="E51" i="324" s="1"/>
  <c r="I25" i="324"/>
  <c r="I46" i="324" s="1"/>
  <c r="I51" i="324" s="1"/>
  <c r="K40" i="324"/>
  <c r="K47" i="324"/>
  <c r="K9" i="327"/>
  <c r="E41" i="327"/>
  <c r="E45" i="327" s="1"/>
  <c r="I41" i="327"/>
  <c r="I45" i="327" s="1"/>
  <c r="D41" i="328"/>
  <c r="H41" i="328"/>
  <c r="H45" i="328" s="1"/>
  <c r="K23" i="329"/>
  <c r="B41" i="329"/>
  <c r="B45" i="329" s="1"/>
  <c r="F41" i="329"/>
  <c r="F45" i="329" s="1"/>
  <c r="J41" i="329"/>
  <c r="J45" i="329" s="1"/>
  <c r="E41" i="331"/>
  <c r="E45" i="331" s="1"/>
  <c r="I41" i="331"/>
  <c r="I45" i="331" s="1"/>
  <c r="D41" i="331"/>
  <c r="D45" i="331" s="1"/>
  <c r="H41" i="331"/>
  <c r="H45" i="331" s="1"/>
  <c r="B51" i="322"/>
  <c r="J51" i="322"/>
  <c r="F51" i="323"/>
  <c r="D46" i="324"/>
  <c r="D51" i="324" s="1"/>
  <c r="B51" i="324"/>
  <c r="F51" i="324"/>
  <c r="J51" i="324"/>
  <c r="F51" i="322"/>
  <c r="E8" i="318"/>
  <c r="D51" i="322"/>
  <c r="H51" i="322"/>
  <c r="K29" i="323"/>
  <c r="H51" i="324"/>
  <c r="E25" i="325"/>
  <c r="E46" i="325" s="1"/>
  <c r="E51" i="325" s="1"/>
  <c r="I25" i="325"/>
  <c r="I46" i="325" s="1"/>
  <c r="I51" i="325" s="1"/>
  <c r="K36" i="325"/>
  <c r="C46" i="325"/>
  <c r="C51" i="325" s="1"/>
  <c r="G46" i="325"/>
  <c r="G51" i="325" s="1"/>
  <c r="K40" i="325"/>
  <c r="B46" i="326"/>
  <c r="B51" i="326" s="1"/>
  <c r="F46" i="326"/>
  <c r="F51" i="326" s="1"/>
  <c r="J46" i="326"/>
  <c r="J51" i="326" s="1"/>
  <c r="H51" i="326"/>
  <c r="B45" i="327"/>
  <c r="F45" i="327"/>
  <c r="J45" i="327"/>
  <c r="K41" i="328"/>
  <c r="E45" i="328"/>
  <c r="I45" i="328"/>
  <c r="D45" i="329"/>
  <c r="H45" i="329"/>
  <c r="C45" i="330"/>
  <c r="G45" i="330"/>
  <c r="B45" i="331"/>
  <c r="F45" i="331"/>
  <c r="J45" i="331"/>
  <c r="K36" i="322"/>
  <c r="K46" i="322" s="1"/>
  <c r="K51" i="322" s="1"/>
  <c r="C46" i="322"/>
  <c r="C51" i="322" s="1"/>
  <c r="G46" i="322"/>
  <c r="G51" i="322" s="1"/>
  <c r="K26" i="323"/>
  <c r="K25" i="323" s="1"/>
  <c r="K36" i="324"/>
  <c r="K46" i="324" s="1"/>
  <c r="K51" i="324" s="1"/>
  <c r="C46" i="324"/>
  <c r="C51" i="324" s="1"/>
  <c r="G46" i="324"/>
  <c r="G51" i="324" s="1"/>
  <c r="K29" i="325"/>
  <c r="K25" i="325" s="1"/>
  <c r="D46" i="325"/>
  <c r="D51" i="325" s="1"/>
  <c r="H46" i="325"/>
  <c r="H51" i="325" s="1"/>
  <c r="C46" i="326"/>
  <c r="C51" i="326" s="1"/>
  <c r="G46" i="326"/>
  <c r="G51" i="326" s="1"/>
  <c r="C45" i="327"/>
  <c r="G45" i="327"/>
  <c r="B45" i="328"/>
  <c r="F45" i="328"/>
  <c r="J45" i="328"/>
  <c r="K41" i="329"/>
  <c r="K45" i="329" s="1"/>
  <c r="E45" i="329"/>
  <c r="I45" i="329"/>
  <c r="D45" i="330"/>
  <c r="H45" i="330"/>
  <c r="C45" i="331"/>
  <c r="G45" i="331"/>
  <c r="E46" i="316"/>
  <c r="C53" i="316" s="1"/>
  <c r="D51" i="323"/>
  <c r="H51" i="323"/>
  <c r="D46" i="326"/>
  <c r="D51" i="326" s="1"/>
  <c r="K45" i="328"/>
  <c r="K41" i="330"/>
  <c r="K45" i="330" s="1"/>
  <c r="I46" i="316"/>
  <c r="E25" i="323"/>
  <c r="E46" i="323" s="1"/>
  <c r="E51" i="323" s="1"/>
  <c r="I25" i="323"/>
  <c r="I46" i="323" s="1"/>
  <c r="I51" i="323" s="1"/>
  <c r="K36" i="323"/>
  <c r="C46" i="323"/>
  <c r="C51" i="323" s="1"/>
  <c r="E46" i="326"/>
  <c r="E51" i="326" s="1"/>
  <c r="I46" i="326"/>
  <c r="I51" i="326" s="1"/>
  <c r="K41" i="327"/>
  <c r="K45" i="327" s="1"/>
  <c r="K41" i="331"/>
  <c r="K45" i="331" s="1"/>
  <c r="G46" i="316" l="1"/>
  <c r="C54" i="316" s="1"/>
  <c r="K46" i="323"/>
  <c r="K51" i="323" s="1"/>
  <c r="K46" i="325"/>
  <c r="K51" i="325" s="1"/>
  <c r="F26" i="313"/>
  <c r="E25" i="313"/>
  <c r="D25" i="313"/>
  <c r="C25" i="313"/>
  <c r="B25" i="313"/>
  <c r="F24" i="313"/>
  <c r="F23" i="313"/>
  <c r="F22" i="313"/>
  <c r="F21" i="313"/>
  <c r="F20" i="313"/>
  <c r="F19" i="313"/>
  <c r="F18" i="313"/>
  <c r="F17" i="313"/>
  <c r="F16" i="313"/>
  <c r="F15" i="313"/>
  <c r="F14" i="313"/>
  <c r="F13" i="313"/>
  <c r="F12" i="313"/>
  <c r="F11" i="313"/>
  <c r="F10" i="313"/>
  <c r="F25" i="313" l="1"/>
  <c r="C72" i="311"/>
  <c r="C71" i="311"/>
  <c r="C70" i="311"/>
  <c r="Q69" i="311"/>
  <c r="Q73" i="311" s="1"/>
  <c r="P69" i="311"/>
  <c r="P73" i="311" s="1"/>
  <c r="O69" i="311"/>
  <c r="O73" i="311" s="1"/>
  <c r="N69" i="311"/>
  <c r="N73" i="311" s="1"/>
  <c r="M69" i="311"/>
  <c r="M73" i="311" s="1"/>
  <c r="L69" i="311"/>
  <c r="L73" i="311" s="1"/>
  <c r="K69" i="311"/>
  <c r="K73" i="311" s="1"/>
  <c r="J69" i="311"/>
  <c r="J73" i="311" s="1"/>
  <c r="I69" i="311"/>
  <c r="I73" i="311" s="1"/>
  <c r="H69" i="311"/>
  <c r="H73" i="311" s="1"/>
  <c r="G69" i="311"/>
  <c r="G73" i="311" s="1"/>
  <c r="F69" i="311"/>
  <c r="F73" i="311" s="1"/>
  <c r="E69" i="311"/>
  <c r="E73" i="311" s="1"/>
  <c r="D69" i="311"/>
  <c r="C69" i="311" s="1"/>
  <c r="C68" i="311"/>
  <c r="C67" i="311"/>
  <c r="C66" i="311"/>
  <c r="C62" i="311"/>
  <c r="C61" i="311"/>
  <c r="C60" i="311"/>
  <c r="Q59" i="311"/>
  <c r="Q63" i="311" s="1"/>
  <c r="Q74" i="311" s="1"/>
  <c r="P59" i="311"/>
  <c r="P63" i="311" s="1"/>
  <c r="P74" i="311" s="1"/>
  <c r="O59" i="311"/>
  <c r="O63" i="311" s="1"/>
  <c r="O74" i="311" s="1"/>
  <c r="N59" i="311"/>
  <c r="N63" i="311" s="1"/>
  <c r="N74" i="311" s="1"/>
  <c r="M59" i="311"/>
  <c r="M63" i="311" s="1"/>
  <c r="M74" i="311" s="1"/>
  <c r="L59" i="311"/>
  <c r="L63" i="311" s="1"/>
  <c r="L74" i="311" s="1"/>
  <c r="K59" i="311"/>
  <c r="K63" i="311" s="1"/>
  <c r="K74" i="311" s="1"/>
  <c r="J59" i="311"/>
  <c r="J63" i="311" s="1"/>
  <c r="J74" i="311" s="1"/>
  <c r="I59" i="311"/>
  <c r="I63" i="311" s="1"/>
  <c r="I74" i="311" s="1"/>
  <c r="H59" i="311"/>
  <c r="H63" i="311" s="1"/>
  <c r="G59" i="311"/>
  <c r="G63" i="311" s="1"/>
  <c r="G74" i="311" s="1"/>
  <c r="F59" i="311"/>
  <c r="F63" i="311" s="1"/>
  <c r="F74" i="311" s="1"/>
  <c r="E59" i="311"/>
  <c r="E63" i="311" s="1"/>
  <c r="E74" i="311" s="1"/>
  <c r="D59" i="311"/>
  <c r="C59" i="311" s="1"/>
  <c r="C58" i="311"/>
  <c r="C57" i="311"/>
  <c r="C56" i="311"/>
  <c r="C50" i="311"/>
  <c r="C49" i="311"/>
  <c r="C48" i="311"/>
  <c r="C47" i="311"/>
  <c r="C46" i="311"/>
  <c r="C45" i="311"/>
  <c r="C44" i="311"/>
  <c r="Q43" i="311"/>
  <c r="P43" i="311"/>
  <c r="O43" i="311"/>
  <c r="N43" i="311"/>
  <c r="M43" i="311"/>
  <c r="L43" i="311"/>
  <c r="K43" i="311"/>
  <c r="J43" i="311"/>
  <c r="I43" i="311"/>
  <c r="H43" i="311"/>
  <c r="G43" i="311"/>
  <c r="F43" i="311"/>
  <c r="E43" i="311"/>
  <c r="D43" i="311"/>
  <c r="C42" i="311"/>
  <c r="C41" i="311"/>
  <c r="C40" i="311"/>
  <c r="C39" i="311"/>
  <c r="Q38" i="311"/>
  <c r="P38" i="311"/>
  <c r="O38" i="311"/>
  <c r="O51" i="311" s="1"/>
  <c r="N38" i="311"/>
  <c r="N51" i="311" s="1"/>
  <c r="M38" i="311"/>
  <c r="L38" i="311"/>
  <c r="K38" i="311"/>
  <c r="K51" i="311" s="1"/>
  <c r="J38" i="311"/>
  <c r="J51" i="311" s="1"/>
  <c r="I38" i="311"/>
  <c r="H38" i="311"/>
  <c r="G38" i="311"/>
  <c r="G51" i="311" s="1"/>
  <c r="F38" i="311"/>
  <c r="F51" i="311" s="1"/>
  <c r="E38" i="311"/>
  <c r="D38" i="311"/>
  <c r="C37" i="311"/>
  <c r="C36" i="311"/>
  <c r="C35" i="311"/>
  <c r="C32" i="311"/>
  <c r="C31" i="311"/>
  <c r="Q30" i="311"/>
  <c r="P30" i="311"/>
  <c r="O30" i="311"/>
  <c r="N30" i="311"/>
  <c r="M30" i="311"/>
  <c r="L30" i="311"/>
  <c r="K30" i="311"/>
  <c r="J30" i="311"/>
  <c r="I30" i="311"/>
  <c r="H30" i="311"/>
  <c r="G30" i="311"/>
  <c r="F30" i="311"/>
  <c r="E30" i="311"/>
  <c r="C30" i="311" s="1"/>
  <c r="D30" i="311"/>
  <c r="C29" i="311"/>
  <c r="C28" i="311"/>
  <c r="C27" i="311"/>
  <c r="Q26" i="311"/>
  <c r="P26" i="311"/>
  <c r="O26" i="311"/>
  <c r="N26" i="311"/>
  <c r="M26" i="311"/>
  <c r="L26" i="311"/>
  <c r="K26" i="311"/>
  <c r="J26" i="311"/>
  <c r="I26" i="311"/>
  <c r="H26" i="311"/>
  <c r="G26" i="311"/>
  <c r="F26" i="311"/>
  <c r="E26" i="311"/>
  <c r="D26" i="311"/>
  <c r="C25" i="311"/>
  <c r="C24" i="311"/>
  <c r="C23" i="311"/>
  <c r="C22" i="311"/>
  <c r="C21" i="311"/>
  <c r="C20" i="311"/>
  <c r="Q19" i="311"/>
  <c r="Q33" i="311" s="1"/>
  <c r="P19" i="311"/>
  <c r="P33" i="311" s="1"/>
  <c r="O19" i="311"/>
  <c r="O33" i="311" s="1"/>
  <c r="N19" i="311"/>
  <c r="N33" i="311" s="1"/>
  <c r="N52" i="311" s="1"/>
  <c r="N75" i="311" s="1"/>
  <c r="N77" i="311" s="1"/>
  <c r="M19" i="311"/>
  <c r="M33" i="311" s="1"/>
  <c r="L19" i="311"/>
  <c r="L33" i="311" s="1"/>
  <c r="K19" i="311"/>
  <c r="K33" i="311" s="1"/>
  <c r="J19" i="311"/>
  <c r="J33" i="311" s="1"/>
  <c r="J52" i="311" s="1"/>
  <c r="J75" i="311" s="1"/>
  <c r="J77" i="311" s="1"/>
  <c r="I19" i="311"/>
  <c r="I33" i="311" s="1"/>
  <c r="H19" i="311"/>
  <c r="H33" i="311" s="1"/>
  <c r="G19" i="311"/>
  <c r="G33" i="311" s="1"/>
  <c r="F19" i="311"/>
  <c r="F33" i="311" s="1"/>
  <c r="F52" i="311" s="1"/>
  <c r="F75" i="311" s="1"/>
  <c r="F77" i="311" s="1"/>
  <c r="E19" i="311"/>
  <c r="E33" i="311" s="1"/>
  <c r="D19" i="311"/>
  <c r="D33" i="311" s="1"/>
  <c r="C18" i="311"/>
  <c r="C17" i="311"/>
  <c r="C16" i="311"/>
  <c r="C72" i="310"/>
  <c r="C71" i="310"/>
  <c r="C70" i="310"/>
  <c r="Q69" i="310"/>
  <c r="Q73" i="310" s="1"/>
  <c r="P69" i="310"/>
  <c r="P73" i="310" s="1"/>
  <c r="O69" i="310"/>
  <c r="O73" i="310" s="1"/>
  <c r="N69" i="310"/>
  <c r="N73" i="310" s="1"/>
  <c r="M69" i="310"/>
  <c r="M73" i="310" s="1"/>
  <c r="L69" i="310"/>
  <c r="L73" i="310" s="1"/>
  <c r="K69" i="310"/>
  <c r="K73" i="310" s="1"/>
  <c r="J69" i="310"/>
  <c r="J73" i="310" s="1"/>
  <c r="I69" i="310"/>
  <c r="I73" i="310" s="1"/>
  <c r="H69" i="310"/>
  <c r="H73" i="310" s="1"/>
  <c r="G69" i="310"/>
  <c r="G73" i="310" s="1"/>
  <c r="F69" i="310"/>
  <c r="F73" i="310" s="1"/>
  <c r="E69" i="310"/>
  <c r="E73" i="310" s="1"/>
  <c r="D69" i="310"/>
  <c r="D73" i="310" s="1"/>
  <c r="C68" i="310"/>
  <c r="C67" i="310"/>
  <c r="C66" i="310"/>
  <c r="C62" i="310"/>
  <c r="C61" i="310"/>
  <c r="C60" i="310"/>
  <c r="Q59" i="310"/>
  <c r="Q63" i="310" s="1"/>
  <c r="Q74" i="310" s="1"/>
  <c r="P59" i="310"/>
  <c r="P63" i="310" s="1"/>
  <c r="O59" i="310"/>
  <c r="O63" i="310" s="1"/>
  <c r="N59" i="310"/>
  <c r="N63" i="310" s="1"/>
  <c r="M59" i="310"/>
  <c r="M63" i="310" s="1"/>
  <c r="L59" i="310"/>
  <c r="L63" i="310" s="1"/>
  <c r="K59" i="310"/>
  <c r="K63" i="310" s="1"/>
  <c r="J59" i="310"/>
  <c r="J63" i="310" s="1"/>
  <c r="I59" i="310"/>
  <c r="I63" i="310" s="1"/>
  <c r="H59" i="310"/>
  <c r="H63" i="310" s="1"/>
  <c r="G59" i="310"/>
  <c r="G63" i="310" s="1"/>
  <c r="F59" i="310"/>
  <c r="F63" i="310" s="1"/>
  <c r="E59" i="310"/>
  <c r="E63" i="310" s="1"/>
  <c r="E74" i="310" s="1"/>
  <c r="D59" i="310"/>
  <c r="D63" i="310" s="1"/>
  <c r="C58" i="310"/>
  <c r="C57" i="310"/>
  <c r="C56" i="310"/>
  <c r="C50" i="310"/>
  <c r="C49" i="310"/>
  <c r="C48" i="310"/>
  <c r="C47" i="310"/>
  <c r="C46" i="310"/>
  <c r="C45" i="310"/>
  <c r="C44" i="310"/>
  <c r="Q43" i="310"/>
  <c r="P43" i="310"/>
  <c r="O43" i="310"/>
  <c r="N43" i="310"/>
  <c r="M43" i="310"/>
  <c r="L43" i="310"/>
  <c r="K43" i="310"/>
  <c r="J43" i="310"/>
  <c r="I43" i="310"/>
  <c r="H43" i="310"/>
  <c r="G43" i="310"/>
  <c r="F43" i="310"/>
  <c r="E43" i="310"/>
  <c r="D43" i="310"/>
  <c r="C42" i="310"/>
  <c r="C41" i="310"/>
  <c r="C40" i="310"/>
  <c r="C39" i="310"/>
  <c r="Q38" i="310"/>
  <c r="P38" i="310"/>
  <c r="O38" i="310"/>
  <c r="O51" i="310" s="1"/>
  <c r="N38" i="310"/>
  <c r="M38" i="310"/>
  <c r="L38" i="310"/>
  <c r="L51" i="310" s="1"/>
  <c r="K38" i="310"/>
  <c r="K51" i="310" s="1"/>
  <c r="J38" i="310"/>
  <c r="I38" i="310"/>
  <c r="H38" i="310"/>
  <c r="H51" i="310" s="1"/>
  <c r="G38" i="310"/>
  <c r="G51" i="310" s="1"/>
  <c r="F38" i="310"/>
  <c r="E38" i="310"/>
  <c r="D38" i="310"/>
  <c r="D51" i="310" s="1"/>
  <c r="C37" i="310"/>
  <c r="C36" i="310"/>
  <c r="C35" i="310"/>
  <c r="C32" i="310"/>
  <c r="C31" i="310"/>
  <c r="Q30" i="310"/>
  <c r="P30" i="310"/>
  <c r="O30" i="310"/>
  <c r="N30" i="310"/>
  <c r="M30" i="310"/>
  <c r="L30" i="310"/>
  <c r="K30" i="310"/>
  <c r="J30" i="310"/>
  <c r="I30" i="310"/>
  <c r="H30" i="310"/>
  <c r="G30" i="310"/>
  <c r="F30" i="310"/>
  <c r="E30" i="310"/>
  <c r="D30" i="310"/>
  <c r="C29" i="310"/>
  <c r="C28" i="310"/>
  <c r="C27" i="310"/>
  <c r="Q26" i="310"/>
  <c r="P26" i="310"/>
  <c r="O26" i="310"/>
  <c r="N26" i="310"/>
  <c r="M26" i="310"/>
  <c r="L26" i="310"/>
  <c r="K26" i="310"/>
  <c r="J26" i="310"/>
  <c r="I26" i="310"/>
  <c r="H26" i="310"/>
  <c r="G26" i="310"/>
  <c r="F26" i="310"/>
  <c r="E26" i="310"/>
  <c r="D26" i="310"/>
  <c r="C25" i="310"/>
  <c r="C24" i="310"/>
  <c r="C23" i="310"/>
  <c r="C22" i="310"/>
  <c r="C21" i="310"/>
  <c r="C20" i="310"/>
  <c r="Q19" i="310"/>
  <c r="Q33" i="310" s="1"/>
  <c r="P19" i="310"/>
  <c r="P33" i="310" s="1"/>
  <c r="O19" i="310"/>
  <c r="O33" i="310" s="1"/>
  <c r="O52" i="310" s="1"/>
  <c r="N19" i="310"/>
  <c r="M19" i="310"/>
  <c r="M33" i="310" s="1"/>
  <c r="L19" i="310"/>
  <c r="L33" i="310" s="1"/>
  <c r="K19" i="310"/>
  <c r="J19" i="310"/>
  <c r="I19" i="310"/>
  <c r="I33" i="310" s="1"/>
  <c r="H19" i="310"/>
  <c r="H33" i="310" s="1"/>
  <c r="G19" i="310"/>
  <c r="G33" i="310" s="1"/>
  <c r="G52" i="310" s="1"/>
  <c r="F19" i="310"/>
  <c r="E19" i="310"/>
  <c r="D19" i="310"/>
  <c r="D33" i="310" s="1"/>
  <c r="C18" i="310"/>
  <c r="C17" i="310"/>
  <c r="C16" i="310"/>
  <c r="C72" i="309"/>
  <c r="C71" i="309"/>
  <c r="C70" i="309"/>
  <c r="Q69" i="309"/>
  <c r="Q73" i="309" s="1"/>
  <c r="P69" i="309"/>
  <c r="P73" i="309" s="1"/>
  <c r="O69" i="309"/>
  <c r="O73" i="309" s="1"/>
  <c r="N69" i="309"/>
  <c r="N73" i="309" s="1"/>
  <c r="M69" i="309"/>
  <c r="M73" i="309" s="1"/>
  <c r="L69" i="309"/>
  <c r="L73" i="309" s="1"/>
  <c r="K69" i="309"/>
  <c r="K73" i="309" s="1"/>
  <c r="J69" i="309"/>
  <c r="J73" i="309" s="1"/>
  <c r="I69" i="309"/>
  <c r="I73" i="309" s="1"/>
  <c r="H69" i="309"/>
  <c r="H73" i="309" s="1"/>
  <c r="G69" i="309"/>
  <c r="G73" i="309" s="1"/>
  <c r="F69" i="309"/>
  <c r="F73" i="309" s="1"/>
  <c r="E69" i="309"/>
  <c r="E73" i="309" s="1"/>
  <c r="D69" i="309"/>
  <c r="C68" i="309"/>
  <c r="C67" i="309"/>
  <c r="C66" i="309"/>
  <c r="G63" i="309"/>
  <c r="C62" i="309"/>
  <c r="C61" i="309"/>
  <c r="C60" i="309"/>
  <c r="Q59" i="309"/>
  <c r="Q63" i="309" s="1"/>
  <c r="Q74" i="309" s="1"/>
  <c r="P59" i="309"/>
  <c r="P63" i="309" s="1"/>
  <c r="O59" i="309"/>
  <c r="O63" i="309" s="1"/>
  <c r="N59" i="309"/>
  <c r="N63" i="309" s="1"/>
  <c r="N74" i="309" s="1"/>
  <c r="M59" i="309"/>
  <c r="M63" i="309" s="1"/>
  <c r="M74" i="309" s="1"/>
  <c r="L59" i="309"/>
  <c r="L63" i="309" s="1"/>
  <c r="K59" i="309"/>
  <c r="K63" i="309" s="1"/>
  <c r="J59" i="309"/>
  <c r="J63" i="309" s="1"/>
  <c r="I59" i="309"/>
  <c r="I63" i="309" s="1"/>
  <c r="I74" i="309" s="1"/>
  <c r="H59" i="309"/>
  <c r="H63" i="309" s="1"/>
  <c r="G59" i="309"/>
  <c r="F59" i="309"/>
  <c r="F63" i="309" s="1"/>
  <c r="F74" i="309" s="1"/>
  <c r="E59" i="309"/>
  <c r="E63" i="309" s="1"/>
  <c r="E74" i="309" s="1"/>
  <c r="D59" i="309"/>
  <c r="D63" i="309" s="1"/>
  <c r="C58" i="309"/>
  <c r="C57" i="309"/>
  <c r="C56" i="309"/>
  <c r="C50" i="309"/>
  <c r="C49" i="309"/>
  <c r="C48" i="309"/>
  <c r="C47" i="309"/>
  <c r="C46" i="309"/>
  <c r="C45" i="309"/>
  <c r="C44" i="309"/>
  <c r="Q43" i="309"/>
  <c r="P43" i="309"/>
  <c r="O43" i="309"/>
  <c r="O51" i="309" s="1"/>
  <c r="N43" i="309"/>
  <c r="M43" i="309"/>
  <c r="L43" i="309"/>
  <c r="K43" i="309"/>
  <c r="K51" i="309" s="1"/>
  <c r="J43" i="309"/>
  <c r="I43" i="309"/>
  <c r="H43" i="309"/>
  <c r="G43" i="309"/>
  <c r="F43" i="309"/>
  <c r="C43" i="309" s="1"/>
  <c r="E43" i="309"/>
  <c r="D43" i="309"/>
  <c r="C42" i="309"/>
  <c r="C41" i="309"/>
  <c r="C40" i="309"/>
  <c r="C39" i="309"/>
  <c r="Q38" i="309"/>
  <c r="Q51" i="309" s="1"/>
  <c r="P38" i="309"/>
  <c r="P51" i="309" s="1"/>
  <c r="O38" i="309"/>
  <c r="N38" i="309"/>
  <c r="M38" i="309"/>
  <c r="L38" i="309"/>
  <c r="L51" i="309" s="1"/>
  <c r="K38" i="309"/>
  <c r="J38" i="309"/>
  <c r="I38" i="309"/>
  <c r="H38" i="309"/>
  <c r="H51" i="309" s="1"/>
  <c r="G38" i="309"/>
  <c r="F38" i="309"/>
  <c r="E38" i="309"/>
  <c r="D38" i="309"/>
  <c r="D51" i="309" s="1"/>
  <c r="C37" i="309"/>
  <c r="C36" i="309"/>
  <c r="C35" i="309"/>
  <c r="C32" i="309"/>
  <c r="C31" i="309"/>
  <c r="Q30" i="309"/>
  <c r="P30" i="309"/>
  <c r="O30" i="309"/>
  <c r="N30" i="309"/>
  <c r="M30" i="309"/>
  <c r="L30" i="309"/>
  <c r="K30" i="309"/>
  <c r="J30" i="309"/>
  <c r="I30" i="309"/>
  <c r="H30" i="309"/>
  <c r="G30" i="309"/>
  <c r="F30" i="309"/>
  <c r="E30" i="309"/>
  <c r="D30" i="309"/>
  <c r="C29" i="309"/>
  <c r="C28" i="309"/>
  <c r="C27" i="309"/>
  <c r="Q26" i="309"/>
  <c r="P26" i="309"/>
  <c r="O26" i="309"/>
  <c r="N26" i="309"/>
  <c r="M26" i="309"/>
  <c r="L26" i="309"/>
  <c r="K26" i="309"/>
  <c r="J26" i="309"/>
  <c r="I26" i="309"/>
  <c r="H26" i="309"/>
  <c r="G26" i="309"/>
  <c r="F26" i="309"/>
  <c r="E26" i="309"/>
  <c r="D26" i="309"/>
  <c r="C25" i="309"/>
  <c r="C24" i="309"/>
  <c r="C23" i="309"/>
  <c r="C22" i="309"/>
  <c r="C21" i="309"/>
  <c r="C20" i="309"/>
  <c r="Q19" i="309"/>
  <c r="P19" i="309"/>
  <c r="P33" i="309" s="1"/>
  <c r="P52" i="309" s="1"/>
  <c r="O19" i="309"/>
  <c r="N19" i="309"/>
  <c r="M19" i="309"/>
  <c r="L19" i="309"/>
  <c r="L33" i="309" s="1"/>
  <c r="L52" i="309" s="1"/>
  <c r="K19" i="309"/>
  <c r="J19" i="309"/>
  <c r="J33" i="309" s="1"/>
  <c r="I19" i="309"/>
  <c r="H19" i="309"/>
  <c r="H33" i="309" s="1"/>
  <c r="H52" i="309" s="1"/>
  <c r="G19" i="309"/>
  <c r="F19" i="309"/>
  <c r="E19" i="309"/>
  <c r="D19" i="309"/>
  <c r="C18" i="309"/>
  <c r="C17" i="309"/>
  <c r="C16" i="309"/>
  <c r="L73" i="308"/>
  <c r="C72" i="308"/>
  <c r="C71" i="308"/>
  <c r="C70" i="308"/>
  <c r="Q69" i="308"/>
  <c r="Q73" i="308" s="1"/>
  <c r="P69" i="308"/>
  <c r="P73" i="308" s="1"/>
  <c r="O69" i="308"/>
  <c r="O73" i="308" s="1"/>
  <c r="N69" i="308"/>
  <c r="N73" i="308" s="1"/>
  <c r="M69" i="308"/>
  <c r="M73" i="308" s="1"/>
  <c r="L69" i="308"/>
  <c r="K69" i="308"/>
  <c r="K73" i="308" s="1"/>
  <c r="J69" i="308"/>
  <c r="J73" i="308" s="1"/>
  <c r="I69" i="308"/>
  <c r="I73" i="308" s="1"/>
  <c r="H69" i="308"/>
  <c r="H73" i="308" s="1"/>
  <c r="G69" i="308"/>
  <c r="G73" i="308" s="1"/>
  <c r="F69" i="308"/>
  <c r="F73" i="308" s="1"/>
  <c r="E69" i="308"/>
  <c r="E73" i="308" s="1"/>
  <c r="D69" i="308"/>
  <c r="D73" i="308" s="1"/>
  <c r="C68" i="308"/>
  <c r="C67" i="308"/>
  <c r="C66" i="308"/>
  <c r="P63" i="308"/>
  <c r="H63" i="308"/>
  <c r="C62" i="308"/>
  <c r="C61" i="308"/>
  <c r="C60" i="308"/>
  <c r="Q59" i="308"/>
  <c r="Q63" i="308" s="1"/>
  <c r="P59" i="308"/>
  <c r="O59" i="308"/>
  <c r="O63" i="308" s="1"/>
  <c r="N59" i="308"/>
  <c r="N63" i="308" s="1"/>
  <c r="N74" i="308" s="1"/>
  <c r="M59" i="308"/>
  <c r="M63" i="308" s="1"/>
  <c r="M74" i="308" s="1"/>
  <c r="L59" i="308"/>
  <c r="L63" i="308" s="1"/>
  <c r="K59" i="308"/>
  <c r="K63" i="308" s="1"/>
  <c r="K74" i="308" s="1"/>
  <c r="J59" i="308"/>
  <c r="J63" i="308" s="1"/>
  <c r="J74" i="308" s="1"/>
  <c r="I59" i="308"/>
  <c r="I63" i="308" s="1"/>
  <c r="H59" i="308"/>
  <c r="G59" i="308"/>
  <c r="G63" i="308" s="1"/>
  <c r="F59" i="308"/>
  <c r="F63" i="308" s="1"/>
  <c r="F74" i="308" s="1"/>
  <c r="E59" i="308"/>
  <c r="E63" i="308" s="1"/>
  <c r="E74" i="308" s="1"/>
  <c r="D59" i="308"/>
  <c r="D63" i="308" s="1"/>
  <c r="D74" i="308" s="1"/>
  <c r="C58" i="308"/>
  <c r="C57" i="308"/>
  <c r="C56" i="308"/>
  <c r="C50" i="308"/>
  <c r="C49" i="308"/>
  <c r="C48" i="308"/>
  <c r="C47" i="308"/>
  <c r="C46" i="308"/>
  <c r="C45" i="308"/>
  <c r="C44" i="308"/>
  <c r="Q43" i="308"/>
  <c r="P43" i="308"/>
  <c r="O43" i="308"/>
  <c r="N43" i="308"/>
  <c r="M43" i="308"/>
  <c r="L43" i="308"/>
  <c r="K43" i="308"/>
  <c r="J43" i="308"/>
  <c r="I43" i="308"/>
  <c r="H43" i="308"/>
  <c r="G43" i="308"/>
  <c r="F43" i="308"/>
  <c r="E43" i="308"/>
  <c r="D43" i="308"/>
  <c r="C42" i="308"/>
  <c r="C41" i="308"/>
  <c r="C40" i="308"/>
  <c r="C39" i="308"/>
  <c r="Q38" i="308"/>
  <c r="P38" i="308"/>
  <c r="P51" i="308" s="1"/>
  <c r="O38" i="308"/>
  <c r="O51" i="308" s="1"/>
  <c r="N38" i="308"/>
  <c r="M38" i="308"/>
  <c r="L38" i="308"/>
  <c r="L51" i="308" s="1"/>
  <c r="K38" i="308"/>
  <c r="K51" i="308" s="1"/>
  <c r="J38" i="308"/>
  <c r="I38" i="308"/>
  <c r="H38" i="308"/>
  <c r="H51" i="308" s="1"/>
  <c r="G38" i="308"/>
  <c r="G51" i="308" s="1"/>
  <c r="F38" i="308"/>
  <c r="E38" i="308"/>
  <c r="D38" i="308"/>
  <c r="D51" i="308" s="1"/>
  <c r="C37" i="308"/>
  <c r="C36" i="308"/>
  <c r="C35" i="308"/>
  <c r="C32" i="308"/>
  <c r="C31" i="308"/>
  <c r="Q30" i="308"/>
  <c r="P30" i="308"/>
  <c r="O30" i="308"/>
  <c r="N30" i="308"/>
  <c r="M30" i="308"/>
  <c r="L30" i="308"/>
  <c r="K30" i="308"/>
  <c r="J30" i="308"/>
  <c r="I30" i="308"/>
  <c r="H30" i="308"/>
  <c r="G30" i="308"/>
  <c r="G33" i="308" s="1"/>
  <c r="F30" i="308"/>
  <c r="C30" i="308" s="1"/>
  <c r="E30" i="308"/>
  <c r="D30" i="308"/>
  <c r="C29" i="308"/>
  <c r="C28" i="308"/>
  <c r="C27" i="308"/>
  <c r="Q26" i="308"/>
  <c r="P26" i="308"/>
  <c r="O26" i="308"/>
  <c r="N26" i="308"/>
  <c r="M26" i="308"/>
  <c r="L26" i="308"/>
  <c r="K26" i="308"/>
  <c r="J26" i="308"/>
  <c r="I26" i="308"/>
  <c r="H26" i="308"/>
  <c r="G26" i="308"/>
  <c r="F26" i="308"/>
  <c r="E26" i="308"/>
  <c r="D26" i="308"/>
  <c r="C25" i="308"/>
  <c r="C24" i="308"/>
  <c r="C23" i="308"/>
  <c r="C22" i="308"/>
  <c r="C21" i="308"/>
  <c r="C20" i="308"/>
  <c r="Q19" i="308"/>
  <c r="Q33" i="308" s="1"/>
  <c r="P19" i="308"/>
  <c r="P33" i="308" s="1"/>
  <c r="O19" i="308"/>
  <c r="N19" i="308"/>
  <c r="M19" i="308"/>
  <c r="M33" i="308" s="1"/>
  <c r="L19" i="308"/>
  <c r="L33" i="308" s="1"/>
  <c r="L52" i="308" s="1"/>
  <c r="K19" i="308"/>
  <c r="J19" i="308"/>
  <c r="I19" i="308"/>
  <c r="I33" i="308" s="1"/>
  <c r="H19" i="308"/>
  <c r="H33" i="308" s="1"/>
  <c r="G19" i="308"/>
  <c r="F19" i="308"/>
  <c r="E19" i="308"/>
  <c r="E33" i="308" s="1"/>
  <c r="D19" i="308"/>
  <c r="D33" i="308" s="1"/>
  <c r="D52" i="308" s="1"/>
  <c r="C18" i="308"/>
  <c r="C17" i="308"/>
  <c r="C16" i="308"/>
  <c r="M73" i="307"/>
  <c r="C72" i="307"/>
  <c r="C71" i="307"/>
  <c r="C70" i="307"/>
  <c r="Q69" i="307"/>
  <c r="Q73" i="307" s="1"/>
  <c r="P69" i="307"/>
  <c r="P73" i="307" s="1"/>
  <c r="O69" i="307"/>
  <c r="O73" i="307" s="1"/>
  <c r="N69" i="307"/>
  <c r="N73" i="307" s="1"/>
  <c r="M69" i="307"/>
  <c r="L69" i="307"/>
  <c r="L73" i="307" s="1"/>
  <c r="K69" i="307"/>
  <c r="K73" i="307" s="1"/>
  <c r="J69" i="307"/>
  <c r="J73" i="307" s="1"/>
  <c r="I69" i="307"/>
  <c r="I73" i="307" s="1"/>
  <c r="H69" i="307"/>
  <c r="H73" i="307" s="1"/>
  <c r="G69" i="307"/>
  <c r="G73" i="307" s="1"/>
  <c r="F69" i="307"/>
  <c r="F73" i="307" s="1"/>
  <c r="E69" i="307"/>
  <c r="E73" i="307" s="1"/>
  <c r="D69" i="307"/>
  <c r="D73" i="307" s="1"/>
  <c r="C68" i="307"/>
  <c r="C67" i="307"/>
  <c r="C66" i="307"/>
  <c r="N63" i="307"/>
  <c r="F63" i="307"/>
  <c r="C62" i="307"/>
  <c r="C61" i="307"/>
  <c r="C60" i="307"/>
  <c r="Q59" i="307"/>
  <c r="Q63" i="307" s="1"/>
  <c r="P59" i="307"/>
  <c r="P63" i="307" s="1"/>
  <c r="O59" i="307"/>
  <c r="O63" i="307" s="1"/>
  <c r="O74" i="307" s="1"/>
  <c r="N59" i="307"/>
  <c r="M59" i="307"/>
  <c r="M63" i="307" s="1"/>
  <c r="L59" i="307"/>
  <c r="L63" i="307" s="1"/>
  <c r="K59" i="307"/>
  <c r="K63" i="307" s="1"/>
  <c r="K74" i="307" s="1"/>
  <c r="J59" i="307"/>
  <c r="J63" i="307" s="1"/>
  <c r="I59" i="307"/>
  <c r="I63" i="307" s="1"/>
  <c r="H59" i="307"/>
  <c r="H63" i="307" s="1"/>
  <c r="G59" i="307"/>
  <c r="G63" i="307" s="1"/>
  <c r="G74" i="307" s="1"/>
  <c r="F59" i="307"/>
  <c r="E59" i="307"/>
  <c r="E63" i="307" s="1"/>
  <c r="D59" i="307"/>
  <c r="D63" i="307" s="1"/>
  <c r="C58" i="307"/>
  <c r="C57" i="307"/>
  <c r="C56" i="307"/>
  <c r="C50" i="307"/>
  <c r="C49" i="307"/>
  <c r="C48" i="307"/>
  <c r="C47" i="307"/>
  <c r="C46" i="307"/>
  <c r="C45" i="307"/>
  <c r="C44" i="307"/>
  <c r="Q43" i="307"/>
  <c r="P43" i="307"/>
  <c r="P51" i="307" s="1"/>
  <c r="O43" i="307"/>
  <c r="N43" i="307"/>
  <c r="M43" i="307"/>
  <c r="L43" i="307"/>
  <c r="L51" i="307" s="1"/>
  <c r="K43" i="307"/>
  <c r="J43" i="307"/>
  <c r="I43" i="307"/>
  <c r="H43" i="307"/>
  <c r="H51" i="307" s="1"/>
  <c r="G43" i="307"/>
  <c r="F43" i="307"/>
  <c r="E43" i="307"/>
  <c r="D43" i="307"/>
  <c r="C42" i="307"/>
  <c r="C41" i="307"/>
  <c r="C40" i="307"/>
  <c r="C39" i="307"/>
  <c r="Q38" i="307"/>
  <c r="P38" i="307"/>
  <c r="O38" i="307"/>
  <c r="N38" i="307"/>
  <c r="N51" i="307" s="1"/>
  <c r="M38" i="307"/>
  <c r="L38" i="307"/>
  <c r="K38" i="307"/>
  <c r="J38" i="307"/>
  <c r="J51" i="307" s="1"/>
  <c r="I38" i="307"/>
  <c r="H38" i="307"/>
  <c r="G38" i="307"/>
  <c r="F38" i="307"/>
  <c r="F51" i="307" s="1"/>
  <c r="E38" i="307"/>
  <c r="D38" i="307"/>
  <c r="C37" i="307"/>
  <c r="C36" i="307"/>
  <c r="C35" i="307"/>
  <c r="C32" i="307"/>
  <c r="C31" i="307"/>
  <c r="Q30" i="307"/>
  <c r="P30" i="307"/>
  <c r="O30" i="307"/>
  <c r="N30" i="307"/>
  <c r="M30" i="307"/>
  <c r="L30" i="307"/>
  <c r="K30" i="307"/>
  <c r="J30" i="307"/>
  <c r="I30" i="307"/>
  <c r="H30" i="307"/>
  <c r="G30" i="307"/>
  <c r="F30" i="307"/>
  <c r="E30" i="307"/>
  <c r="D30" i="307"/>
  <c r="C29" i="307"/>
  <c r="C28" i="307"/>
  <c r="C27" i="307"/>
  <c r="Q26" i="307"/>
  <c r="P26" i="307"/>
  <c r="O26" i="307"/>
  <c r="N26" i="307"/>
  <c r="M26" i="307"/>
  <c r="L26" i="307"/>
  <c r="K26" i="307"/>
  <c r="J26" i="307"/>
  <c r="I26" i="307"/>
  <c r="H26" i="307"/>
  <c r="G26" i="307"/>
  <c r="F26" i="307"/>
  <c r="E26" i="307"/>
  <c r="D26" i="307"/>
  <c r="C25" i="307"/>
  <c r="C24" i="307"/>
  <c r="C23" i="307"/>
  <c r="C22" i="307"/>
  <c r="C21" i="307"/>
  <c r="C20" i="307"/>
  <c r="Q19" i="307"/>
  <c r="P19" i="307"/>
  <c r="P33" i="307" s="1"/>
  <c r="O19" i="307"/>
  <c r="O33" i="307" s="1"/>
  <c r="N19" i="307"/>
  <c r="M19" i="307"/>
  <c r="L19" i="307"/>
  <c r="L33" i="307" s="1"/>
  <c r="K19" i="307"/>
  <c r="K33" i="307" s="1"/>
  <c r="J19" i="307"/>
  <c r="I19" i="307"/>
  <c r="H19" i="307"/>
  <c r="H33" i="307" s="1"/>
  <c r="G19" i="307"/>
  <c r="G33" i="307" s="1"/>
  <c r="F19" i="307"/>
  <c r="E19" i="307"/>
  <c r="D19" i="307"/>
  <c r="D33" i="307" s="1"/>
  <c r="C18" i="307"/>
  <c r="C17" i="307"/>
  <c r="C16" i="307"/>
  <c r="C72" i="306"/>
  <c r="C71" i="306"/>
  <c r="C70" i="306"/>
  <c r="Q69" i="306"/>
  <c r="Q73" i="306" s="1"/>
  <c r="P69" i="306"/>
  <c r="P73" i="306" s="1"/>
  <c r="O69" i="306"/>
  <c r="O73" i="306" s="1"/>
  <c r="N69" i="306"/>
  <c r="N73" i="306" s="1"/>
  <c r="M69" i="306"/>
  <c r="M73" i="306" s="1"/>
  <c r="L69" i="306"/>
  <c r="L73" i="306" s="1"/>
  <c r="K69" i="306"/>
  <c r="K73" i="306" s="1"/>
  <c r="J69" i="306"/>
  <c r="J73" i="306" s="1"/>
  <c r="I69" i="306"/>
  <c r="I73" i="306" s="1"/>
  <c r="H69" i="306"/>
  <c r="H73" i="306" s="1"/>
  <c r="G69" i="306"/>
  <c r="G73" i="306" s="1"/>
  <c r="F69" i="306"/>
  <c r="F73" i="306" s="1"/>
  <c r="E69" i="306"/>
  <c r="E73" i="306" s="1"/>
  <c r="D69" i="306"/>
  <c r="C68" i="306"/>
  <c r="C67" i="306"/>
  <c r="C66" i="306"/>
  <c r="P63" i="306"/>
  <c r="G63" i="306"/>
  <c r="G74" i="306" s="1"/>
  <c r="D63" i="306"/>
  <c r="C62" i="306"/>
  <c r="C61" i="306"/>
  <c r="C60" i="306"/>
  <c r="Q59" i="306"/>
  <c r="Q63" i="306" s="1"/>
  <c r="Q74" i="306" s="1"/>
  <c r="P59" i="306"/>
  <c r="O59" i="306"/>
  <c r="O63" i="306" s="1"/>
  <c r="O74" i="306" s="1"/>
  <c r="N59" i="306"/>
  <c r="N63" i="306" s="1"/>
  <c r="M59" i="306"/>
  <c r="M63" i="306" s="1"/>
  <c r="M74" i="306" s="1"/>
  <c r="L59" i="306"/>
  <c r="L63" i="306" s="1"/>
  <c r="K59" i="306"/>
  <c r="K63" i="306" s="1"/>
  <c r="J59" i="306"/>
  <c r="J63" i="306" s="1"/>
  <c r="I59" i="306"/>
  <c r="I63" i="306" s="1"/>
  <c r="I74" i="306" s="1"/>
  <c r="H59" i="306"/>
  <c r="H63" i="306" s="1"/>
  <c r="G59" i="306"/>
  <c r="F59" i="306"/>
  <c r="F63" i="306" s="1"/>
  <c r="E59" i="306"/>
  <c r="E63" i="306" s="1"/>
  <c r="E74" i="306" s="1"/>
  <c r="D59" i="306"/>
  <c r="C58" i="306"/>
  <c r="C57" i="306"/>
  <c r="C56" i="306"/>
  <c r="C50" i="306"/>
  <c r="C49" i="306"/>
  <c r="C48" i="306"/>
  <c r="C47" i="306"/>
  <c r="C46" i="306"/>
  <c r="C45" i="306"/>
  <c r="C44" i="306"/>
  <c r="Q43" i="306"/>
  <c r="P43" i="306"/>
  <c r="O43" i="306"/>
  <c r="N43" i="306"/>
  <c r="M43" i="306"/>
  <c r="M51" i="306" s="1"/>
  <c r="L43" i="306"/>
  <c r="K43" i="306"/>
  <c r="J43" i="306"/>
  <c r="J51" i="306" s="1"/>
  <c r="I43" i="306"/>
  <c r="I51" i="306" s="1"/>
  <c r="H43" i="306"/>
  <c r="G43" i="306"/>
  <c r="F43" i="306"/>
  <c r="E43" i="306"/>
  <c r="E51" i="306" s="1"/>
  <c r="D43" i="306"/>
  <c r="C42" i="306"/>
  <c r="C41" i="306"/>
  <c r="C40" i="306"/>
  <c r="C39" i="306"/>
  <c r="Q38" i="306"/>
  <c r="P38" i="306"/>
  <c r="P51" i="306" s="1"/>
  <c r="O38" i="306"/>
  <c r="O51" i="306" s="1"/>
  <c r="N38" i="306"/>
  <c r="M38" i="306"/>
  <c r="L38" i="306"/>
  <c r="L51" i="306" s="1"/>
  <c r="K38" i="306"/>
  <c r="J38" i="306"/>
  <c r="I38" i="306"/>
  <c r="H38" i="306"/>
  <c r="H51" i="306" s="1"/>
  <c r="G38" i="306"/>
  <c r="G51" i="306" s="1"/>
  <c r="F38" i="306"/>
  <c r="E38" i="306"/>
  <c r="D38" i="306"/>
  <c r="D51" i="306" s="1"/>
  <c r="C37" i="306"/>
  <c r="C36" i="306"/>
  <c r="C35" i="306"/>
  <c r="N33" i="306"/>
  <c r="C32" i="306"/>
  <c r="C31" i="306"/>
  <c r="Q30" i="306"/>
  <c r="P30" i="306"/>
  <c r="O30" i="306"/>
  <c r="N30" i="306"/>
  <c r="M30" i="306"/>
  <c r="L30" i="306"/>
  <c r="K30" i="306"/>
  <c r="J30" i="306"/>
  <c r="I30" i="306"/>
  <c r="H30" i="306"/>
  <c r="G30" i="306"/>
  <c r="F30" i="306"/>
  <c r="E30" i="306"/>
  <c r="D30" i="306"/>
  <c r="C29" i="306"/>
  <c r="C28" i="306"/>
  <c r="C27" i="306"/>
  <c r="Q26" i="306"/>
  <c r="P26" i="306"/>
  <c r="O26" i="306"/>
  <c r="N26" i="306"/>
  <c r="M26" i="306"/>
  <c r="L26" i="306"/>
  <c r="K26" i="306"/>
  <c r="J26" i="306"/>
  <c r="I26" i="306"/>
  <c r="H26" i="306"/>
  <c r="G26" i="306"/>
  <c r="F26" i="306"/>
  <c r="E26" i="306"/>
  <c r="D26" i="306"/>
  <c r="C26" i="306" s="1"/>
  <c r="C25" i="306"/>
  <c r="C24" i="306"/>
  <c r="C23" i="306"/>
  <c r="C22" i="306"/>
  <c r="C21" i="306"/>
  <c r="C20" i="306"/>
  <c r="Q19" i="306"/>
  <c r="Q33" i="306" s="1"/>
  <c r="P19" i="306"/>
  <c r="O19" i="306"/>
  <c r="N19" i="306"/>
  <c r="M19" i="306"/>
  <c r="L19" i="306"/>
  <c r="K19" i="306"/>
  <c r="J19" i="306"/>
  <c r="J33" i="306" s="1"/>
  <c r="I19" i="306"/>
  <c r="I33" i="306" s="1"/>
  <c r="H19" i="306"/>
  <c r="G19" i="306"/>
  <c r="F19" i="306"/>
  <c r="F33" i="306" s="1"/>
  <c r="E19" i="306"/>
  <c r="D19" i="306"/>
  <c r="C18" i="306"/>
  <c r="C17" i="306"/>
  <c r="C16" i="306"/>
  <c r="Q73" i="305"/>
  <c r="C72" i="305"/>
  <c r="C71" i="305"/>
  <c r="C70" i="305"/>
  <c r="Q69" i="305"/>
  <c r="P69" i="305"/>
  <c r="P73" i="305" s="1"/>
  <c r="O69" i="305"/>
  <c r="O73" i="305" s="1"/>
  <c r="N69" i="305"/>
  <c r="N73" i="305" s="1"/>
  <c r="M69" i="305"/>
  <c r="M73" i="305" s="1"/>
  <c r="L69" i="305"/>
  <c r="L73" i="305" s="1"/>
  <c r="K69" i="305"/>
  <c r="K73" i="305" s="1"/>
  <c r="J69" i="305"/>
  <c r="J73" i="305" s="1"/>
  <c r="I69" i="305"/>
  <c r="I73" i="305" s="1"/>
  <c r="H69" i="305"/>
  <c r="H73" i="305" s="1"/>
  <c r="G69" i="305"/>
  <c r="G73" i="305" s="1"/>
  <c r="F69" i="305"/>
  <c r="F73" i="305" s="1"/>
  <c r="E69" i="305"/>
  <c r="E73" i="305" s="1"/>
  <c r="D69" i="305"/>
  <c r="D73" i="305" s="1"/>
  <c r="C68" i="305"/>
  <c r="C67" i="305"/>
  <c r="C66" i="305"/>
  <c r="G63" i="305"/>
  <c r="C62" i="305"/>
  <c r="C61" i="305"/>
  <c r="C60" i="305"/>
  <c r="Q59" i="305"/>
  <c r="Q63" i="305" s="1"/>
  <c r="P59" i="305"/>
  <c r="P63" i="305" s="1"/>
  <c r="O59" i="305"/>
  <c r="O63" i="305" s="1"/>
  <c r="N59" i="305"/>
  <c r="N63" i="305" s="1"/>
  <c r="N74" i="305" s="1"/>
  <c r="M59" i="305"/>
  <c r="M63" i="305" s="1"/>
  <c r="L59" i="305"/>
  <c r="L63" i="305" s="1"/>
  <c r="L74" i="305" s="1"/>
  <c r="K59" i="305"/>
  <c r="K63" i="305" s="1"/>
  <c r="J59" i="305"/>
  <c r="J63" i="305" s="1"/>
  <c r="J74" i="305" s="1"/>
  <c r="I59" i="305"/>
  <c r="I63" i="305" s="1"/>
  <c r="H59" i="305"/>
  <c r="H63" i="305" s="1"/>
  <c r="G59" i="305"/>
  <c r="F59" i="305"/>
  <c r="F63" i="305" s="1"/>
  <c r="F74" i="305" s="1"/>
  <c r="E59" i="305"/>
  <c r="E63" i="305" s="1"/>
  <c r="D59" i="305"/>
  <c r="D63" i="305" s="1"/>
  <c r="C58" i="305"/>
  <c r="C57" i="305"/>
  <c r="C56" i="305"/>
  <c r="C50" i="305"/>
  <c r="C49" i="305"/>
  <c r="C48" i="305"/>
  <c r="C47" i="305"/>
  <c r="C46" i="305"/>
  <c r="C45" i="305"/>
  <c r="C44" i="305"/>
  <c r="Q43" i="305"/>
  <c r="P43" i="305"/>
  <c r="O43" i="305"/>
  <c r="N43" i="305"/>
  <c r="M43" i="305"/>
  <c r="L43" i="305"/>
  <c r="K43" i="305"/>
  <c r="J43" i="305"/>
  <c r="I43" i="305"/>
  <c r="H43" i="305"/>
  <c r="G43" i="305"/>
  <c r="F43" i="305"/>
  <c r="E43" i="305"/>
  <c r="D43" i="305"/>
  <c r="C42" i="305"/>
  <c r="C41" i="305"/>
  <c r="C40" i="305"/>
  <c r="C39" i="305"/>
  <c r="Q38" i="305"/>
  <c r="P38" i="305"/>
  <c r="O38" i="305"/>
  <c r="N38" i="305"/>
  <c r="M38" i="305"/>
  <c r="L38" i="305"/>
  <c r="K38" i="305"/>
  <c r="J38" i="305"/>
  <c r="I38" i="305"/>
  <c r="H38" i="305"/>
  <c r="H51" i="305" s="1"/>
  <c r="G38" i="305"/>
  <c r="F38" i="305"/>
  <c r="E38" i="305"/>
  <c r="D38" i="305"/>
  <c r="C37" i="305"/>
  <c r="C36" i="305"/>
  <c r="C35" i="305"/>
  <c r="C32" i="305"/>
  <c r="C31" i="305"/>
  <c r="Q30" i="305"/>
  <c r="P30" i="305"/>
  <c r="O30" i="305"/>
  <c r="N30" i="305"/>
  <c r="M30" i="305"/>
  <c r="L30" i="305"/>
  <c r="K30" i="305"/>
  <c r="J30" i="305"/>
  <c r="I30" i="305"/>
  <c r="H30" i="305"/>
  <c r="G30" i="305"/>
  <c r="G33" i="305" s="1"/>
  <c r="F30" i="305"/>
  <c r="E30" i="305"/>
  <c r="D30" i="305"/>
  <c r="C29" i="305"/>
  <c r="C28" i="305"/>
  <c r="C27" i="305"/>
  <c r="Q26" i="305"/>
  <c r="P26" i="305"/>
  <c r="O26" i="305"/>
  <c r="N26" i="305"/>
  <c r="M26" i="305"/>
  <c r="L26" i="305"/>
  <c r="K26" i="305"/>
  <c r="J26" i="305"/>
  <c r="I26" i="305"/>
  <c r="H26" i="305"/>
  <c r="G26" i="305"/>
  <c r="F26" i="305"/>
  <c r="E26" i="305"/>
  <c r="D26" i="305"/>
  <c r="C26" i="305" s="1"/>
  <c r="C25" i="305"/>
  <c r="C24" i="305"/>
  <c r="C23" i="305"/>
  <c r="C22" i="305"/>
  <c r="C21" i="305"/>
  <c r="C20" i="305"/>
  <c r="Q19" i="305"/>
  <c r="Q33" i="305" s="1"/>
  <c r="P19" i="305"/>
  <c r="P33" i="305" s="1"/>
  <c r="O19" i="305"/>
  <c r="N19" i="305"/>
  <c r="M19" i="305"/>
  <c r="M33" i="305" s="1"/>
  <c r="L19" i="305"/>
  <c r="L33" i="305" s="1"/>
  <c r="K19" i="305"/>
  <c r="J19" i="305"/>
  <c r="I19" i="305"/>
  <c r="I33" i="305" s="1"/>
  <c r="H19" i="305"/>
  <c r="H33" i="305" s="1"/>
  <c r="H52" i="305" s="1"/>
  <c r="G19" i="305"/>
  <c r="F19" i="305"/>
  <c r="E19" i="305"/>
  <c r="E33" i="305" s="1"/>
  <c r="D19" i="305"/>
  <c r="C18" i="305"/>
  <c r="C17" i="305"/>
  <c r="C16" i="305"/>
  <c r="C72" i="304"/>
  <c r="C71" i="304"/>
  <c r="C70" i="304"/>
  <c r="Q69" i="304"/>
  <c r="Q73" i="304" s="1"/>
  <c r="P69" i="304"/>
  <c r="P73" i="304" s="1"/>
  <c r="P74" i="304" s="1"/>
  <c r="O69" i="304"/>
  <c r="O73" i="304" s="1"/>
  <c r="N69" i="304"/>
  <c r="N73" i="304" s="1"/>
  <c r="M69" i="304"/>
  <c r="M73" i="304" s="1"/>
  <c r="L69" i="304"/>
  <c r="L73" i="304" s="1"/>
  <c r="K69" i="304"/>
  <c r="K73" i="304" s="1"/>
  <c r="J69" i="304"/>
  <c r="J73" i="304" s="1"/>
  <c r="I69" i="304"/>
  <c r="I73" i="304" s="1"/>
  <c r="H69" i="304"/>
  <c r="H73" i="304" s="1"/>
  <c r="G69" i="304"/>
  <c r="G73" i="304" s="1"/>
  <c r="F69" i="304"/>
  <c r="F73" i="304" s="1"/>
  <c r="E69" i="304"/>
  <c r="E73" i="304" s="1"/>
  <c r="D69" i="304"/>
  <c r="D73" i="304" s="1"/>
  <c r="C68" i="304"/>
  <c r="C67" i="304"/>
  <c r="C66" i="304"/>
  <c r="P63" i="304"/>
  <c r="O63" i="304"/>
  <c r="O74" i="304" s="1"/>
  <c r="H63" i="304"/>
  <c r="G63" i="304"/>
  <c r="D63" i="304"/>
  <c r="C62" i="304"/>
  <c r="C61" i="304"/>
  <c r="C60" i="304"/>
  <c r="Q59" i="304"/>
  <c r="Q63" i="304" s="1"/>
  <c r="Q74" i="304" s="1"/>
  <c r="P59" i="304"/>
  <c r="O59" i="304"/>
  <c r="N59" i="304"/>
  <c r="N63" i="304" s="1"/>
  <c r="N74" i="304" s="1"/>
  <c r="M59" i="304"/>
  <c r="M63" i="304" s="1"/>
  <c r="M74" i="304" s="1"/>
  <c r="L59" i="304"/>
  <c r="L63" i="304" s="1"/>
  <c r="K59" i="304"/>
  <c r="K63" i="304" s="1"/>
  <c r="J59" i="304"/>
  <c r="J63" i="304" s="1"/>
  <c r="J74" i="304" s="1"/>
  <c r="I59" i="304"/>
  <c r="I63" i="304" s="1"/>
  <c r="I74" i="304" s="1"/>
  <c r="H59" i="304"/>
  <c r="G59" i="304"/>
  <c r="F59" i="304"/>
  <c r="F63" i="304" s="1"/>
  <c r="F74" i="304" s="1"/>
  <c r="E59" i="304"/>
  <c r="E63" i="304" s="1"/>
  <c r="E74" i="304" s="1"/>
  <c r="D59" i="304"/>
  <c r="C58" i="304"/>
  <c r="C57" i="304"/>
  <c r="C56" i="304"/>
  <c r="C50" i="304"/>
  <c r="C49" i="304"/>
  <c r="C48" i="304"/>
  <c r="C47" i="304"/>
  <c r="C46" i="304"/>
  <c r="C45" i="304"/>
  <c r="C44" i="304"/>
  <c r="Q43" i="304"/>
  <c r="Q51" i="304" s="1"/>
  <c r="P43" i="304"/>
  <c r="O43" i="304"/>
  <c r="N43" i="304"/>
  <c r="M43" i="304"/>
  <c r="M51" i="304" s="1"/>
  <c r="L43" i="304"/>
  <c r="K43" i="304"/>
  <c r="J43" i="304"/>
  <c r="I43" i="304"/>
  <c r="I51" i="304" s="1"/>
  <c r="H43" i="304"/>
  <c r="G43" i="304"/>
  <c r="F43" i="304"/>
  <c r="E43" i="304"/>
  <c r="E51" i="304" s="1"/>
  <c r="D43" i="304"/>
  <c r="C42" i="304"/>
  <c r="C41" i="304"/>
  <c r="C40" i="304"/>
  <c r="C39" i="304"/>
  <c r="Q38" i="304"/>
  <c r="P38" i="304"/>
  <c r="O38" i="304"/>
  <c r="O51" i="304" s="1"/>
  <c r="N38" i="304"/>
  <c r="M38" i="304"/>
  <c r="L38" i="304"/>
  <c r="K38" i="304"/>
  <c r="K51" i="304" s="1"/>
  <c r="J38" i="304"/>
  <c r="I38" i="304"/>
  <c r="H38" i="304"/>
  <c r="G38" i="304"/>
  <c r="G51" i="304" s="1"/>
  <c r="F38" i="304"/>
  <c r="E38" i="304"/>
  <c r="D38" i="304"/>
  <c r="C38" i="304"/>
  <c r="C37" i="304"/>
  <c r="C36" i="304"/>
  <c r="C35" i="304"/>
  <c r="C32" i="304"/>
  <c r="C31" i="304"/>
  <c r="Q30" i="304"/>
  <c r="P30" i="304"/>
  <c r="O30" i="304"/>
  <c r="N30" i="304"/>
  <c r="M30" i="304"/>
  <c r="L30" i="304"/>
  <c r="K30" i="304"/>
  <c r="J30" i="304"/>
  <c r="I30" i="304"/>
  <c r="H30" i="304"/>
  <c r="G30" i="304"/>
  <c r="F30" i="304"/>
  <c r="E30" i="304"/>
  <c r="D30" i="304"/>
  <c r="C29" i="304"/>
  <c r="C28" i="304"/>
  <c r="C27" i="304"/>
  <c r="Q26" i="304"/>
  <c r="P26" i="304"/>
  <c r="O26" i="304"/>
  <c r="N26" i="304"/>
  <c r="M26" i="304"/>
  <c r="L26" i="304"/>
  <c r="K26" i="304"/>
  <c r="J26" i="304"/>
  <c r="I26" i="304"/>
  <c r="H26" i="304"/>
  <c r="G26" i="304"/>
  <c r="F26" i="304"/>
  <c r="E26" i="304"/>
  <c r="D26" i="304"/>
  <c r="C25" i="304"/>
  <c r="C24" i="304"/>
  <c r="C23" i="304"/>
  <c r="C22" i="304"/>
  <c r="C21" i="304"/>
  <c r="C20" i="304"/>
  <c r="Q19" i="304"/>
  <c r="Q33" i="304" s="1"/>
  <c r="P19" i="304"/>
  <c r="O19" i="304"/>
  <c r="N19" i="304"/>
  <c r="M19" i="304"/>
  <c r="M33" i="304" s="1"/>
  <c r="L19" i="304"/>
  <c r="K19" i="304"/>
  <c r="J19" i="304"/>
  <c r="I19" i="304"/>
  <c r="I33" i="304" s="1"/>
  <c r="H19" i="304"/>
  <c r="G19" i="304"/>
  <c r="F19" i="304"/>
  <c r="E19" i="304"/>
  <c r="E33" i="304" s="1"/>
  <c r="D19" i="304"/>
  <c r="C18" i="304"/>
  <c r="C17" i="304"/>
  <c r="C16" i="304"/>
  <c r="C72" i="303"/>
  <c r="C71" i="303"/>
  <c r="C70" i="303"/>
  <c r="Q69" i="303"/>
  <c r="Q73" i="303" s="1"/>
  <c r="P69" i="303"/>
  <c r="P73" i="303" s="1"/>
  <c r="O69" i="303"/>
  <c r="O73" i="303" s="1"/>
  <c r="N69" i="303"/>
  <c r="N73" i="303" s="1"/>
  <c r="M69" i="303"/>
  <c r="M73" i="303" s="1"/>
  <c r="L69" i="303"/>
  <c r="L73" i="303" s="1"/>
  <c r="K69" i="303"/>
  <c r="K73" i="303" s="1"/>
  <c r="J69" i="303"/>
  <c r="J73" i="303" s="1"/>
  <c r="I69" i="303"/>
  <c r="I73" i="303" s="1"/>
  <c r="H69" i="303"/>
  <c r="H73" i="303" s="1"/>
  <c r="G69" i="303"/>
  <c r="G73" i="303" s="1"/>
  <c r="F69" i="303"/>
  <c r="E69" i="303"/>
  <c r="E73" i="303" s="1"/>
  <c r="D69" i="303"/>
  <c r="D73" i="303" s="1"/>
  <c r="C68" i="303"/>
  <c r="C67" i="303"/>
  <c r="C66" i="303"/>
  <c r="P63" i="303"/>
  <c r="D63" i="303"/>
  <c r="C62" i="303"/>
  <c r="C61" i="303"/>
  <c r="C60" i="303"/>
  <c r="Q59" i="303"/>
  <c r="Q63" i="303" s="1"/>
  <c r="P59" i="303"/>
  <c r="O59" i="303"/>
  <c r="O63" i="303" s="1"/>
  <c r="O74" i="303" s="1"/>
  <c r="N59" i="303"/>
  <c r="N63" i="303" s="1"/>
  <c r="N74" i="303" s="1"/>
  <c r="M59" i="303"/>
  <c r="M63" i="303" s="1"/>
  <c r="L59" i="303"/>
  <c r="L63" i="303" s="1"/>
  <c r="K59" i="303"/>
  <c r="K63" i="303" s="1"/>
  <c r="K74" i="303" s="1"/>
  <c r="J59" i="303"/>
  <c r="J63" i="303" s="1"/>
  <c r="J74" i="303" s="1"/>
  <c r="I59" i="303"/>
  <c r="I63" i="303" s="1"/>
  <c r="H59" i="303"/>
  <c r="H63" i="303" s="1"/>
  <c r="H74" i="303" s="1"/>
  <c r="G59" i="303"/>
  <c r="G63" i="303" s="1"/>
  <c r="G74" i="303" s="1"/>
  <c r="F59" i="303"/>
  <c r="E59" i="303"/>
  <c r="E63" i="303" s="1"/>
  <c r="E74" i="303" s="1"/>
  <c r="D59" i="303"/>
  <c r="C58" i="303"/>
  <c r="C57" i="303"/>
  <c r="C56" i="303"/>
  <c r="C50" i="303"/>
  <c r="C49" i="303"/>
  <c r="C48" i="303"/>
  <c r="C47" i="303"/>
  <c r="C46" i="303"/>
  <c r="C45" i="303"/>
  <c r="C44" i="303"/>
  <c r="Q43" i="303"/>
  <c r="P43" i="303"/>
  <c r="O43" i="303"/>
  <c r="N43" i="303"/>
  <c r="M43" i="303"/>
  <c r="L43" i="303"/>
  <c r="K43" i="303"/>
  <c r="J43" i="303"/>
  <c r="I43" i="303"/>
  <c r="H43" i="303"/>
  <c r="G43" i="303"/>
  <c r="F43" i="303"/>
  <c r="E43" i="303"/>
  <c r="D43" i="303"/>
  <c r="C42" i="303"/>
  <c r="C41" i="303"/>
  <c r="C40" i="303"/>
  <c r="C39" i="303"/>
  <c r="Q38" i="303"/>
  <c r="P38" i="303"/>
  <c r="O38" i="303"/>
  <c r="O51" i="303" s="1"/>
  <c r="N38" i="303"/>
  <c r="M38" i="303"/>
  <c r="L38" i="303"/>
  <c r="K38" i="303"/>
  <c r="K51" i="303" s="1"/>
  <c r="J38" i="303"/>
  <c r="I38" i="303"/>
  <c r="H38" i="303"/>
  <c r="G38" i="303"/>
  <c r="G51" i="303" s="1"/>
  <c r="F38" i="303"/>
  <c r="E38" i="303"/>
  <c r="D38" i="303"/>
  <c r="C37" i="303"/>
  <c r="C36" i="303"/>
  <c r="C35" i="303"/>
  <c r="C32" i="303"/>
  <c r="C31" i="303"/>
  <c r="Q30" i="303"/>
  <c r="P30" i="303"/>
  <c r="O30" i="303"/>
  <c r="N30" i="303"/>
  <c r="N33" i="303" s="1"/>
  <c r="M30" i="303"/>
  <c r="L30" i="303"/>
  <c r="K30" i="303"/>
  <c r="J30" i="303"/>
  <c r="J33" i="303" s="1"/>
  <c r="I30" i="303"/>
  <c r="H30" i="303"/>
  <c r="G30" i="303"/>
  <c r="F30" i="303"/>
  <c r="C30" i="303" s="1"/>
  <c r="E30" i="303"/>
  <c r="D30" i="303"/>
  <c r="C29" i="303"/>
  <c r="C28" i="303"/>
  <c r="C27" i="303"/>
  <c r="Q26" i="303"/>
  <c r="P26" i="303"/>
  <c r="O26" i="303"/>
  <c r="N26" i="303"/>
  <c r="M26" i="303"/>
  <c r="L26" i="303"/>
  <c r="K26" i="303"/>
  <c r="J26" i="303"/>
  <c r="I26" i="303"/>
  <c r="H26" i="303"/>
  <c r="G26" i="303"/>
  <c r="F26" i="303"/>
  <c r="E26" i="303"/>
  <c r="D26" i="303"/>
  <c r="C25" i="303"/>
  <c r="C24" i="303"/>
  <c r="C23" i="303"/>
  <c r="C22" i="303"/>
  <c r="C21" i="303"/>
  <c r="C20" i="303"/>
  <c r="Q19" i="303"/>
  <c r="Q33" i="303" s="1"/>
  <c r="P19" i="303"/>
  <c r="P33" i="303" s="1"/>
  <c r="O19" i="303"/>
  <c r="N19" i="303"/>
  <c r="M19" i="303"/>
  <c r="M33" i="303" s="1"/>
  <c r="L19" i="303"/>
  <c r="L33" i="303" s="1"/>
  <c r="K19" i="303"/>
  <c r="J19" i="303"/>
  <c r="I19" i="303"/>
  <c r="I33" i="303" s="1"/>
  <c r="H19" i="303"/>
  <c r="H33" i="303" s="1"/>
  <c r="G19" i="303"/>
  <c r="G33" i="303" s="1"/>
  <c r="F19" i="303"/>
  <c r="E19" i="303"/>
  <c r="E33" i="303" s="1"/>
  <c r="D19" i="303"/>
  <c r="C18" i="303"/>
  <c r="C17" i="303"/>
  <c r="C16" i="303"/>
  <c r="C72" i="302"/>
  <c r="C71" i="302"/>
  <c r="C70" i="302"/>
  <c r="Q69" i="302"/>
  <c r="Q73" i="302" s="1"/>
  <c r="P69" i="302"/>
  <c r="P73" i="302" s="1"/>
  <c r="O69" i="302"/>
  <c r="O73" i="302" s="1"/>
  <c r="N69" i="302"/>
  <c r="N73" i="302" s="1"/>
  <c r="M69" i="302"/>
  <c r="M73" i="302" s="1"/>
  <c r="L69" i="302"/>
  <c r="L73" i="302" s="1"/>
  <c r="K69" i="302"/>
  <c r="K73" i="302" s="1"/>
  <c r="J69" i="302"/>
  <c r="J73" i="302" s="1"/>
  <c r="I69" i="302"/>
  <c r="I73" i="302" s="1"/>
  <c r="H69" i="302"/>
  <c r="H73" i="302" s="1"/>
  <c r="G69" i="302"/>
  <c r="G73" i="302" s="1"/>
  <c r="F69" i="302"/>
  <c r="F73" i="302" s="1"/>
  <c r="E69" i="302"/>
  <c r="D69" i="302"/>
  <c r="D73" i="302" s="1"/>
  <c r="C68" i="302"/>
  <c r="C67" i="302"/>
  <c r="C66" i="302"/>
  <c r="N63" i="302"/>
  <c r="C62" i="302"/>
  <c r="C61" i="302"/>
  <c r="C60" i="302"/>
  <c r="Q59" i="302"/>
  <c r="Q63" i="302" s="1"/>
  <c r="P59" i="302"/>
  <c r="P63" i="302" s="1"/>
  <c r="O59" i="302"/>
  <c r="O63" i="302" s="1"/>
  <c r="N59" i="302"/>
  <c r="M59" i="302"/>
  <c r="M63" i="302" s="1"/>
  <c r="L59" i="302"/>
  <c r="L63" i="302" s="1"/>
  <c r="K59" i="302"/>
  <c r="K63" i="302" s="1"/>
  <c r="J59" i="302"/>
  <c r="J63" i="302" s="1"/>
  <c r="J74" i="302" s="1"/>
  <c r="I59" i="302"/>
  <c r="I63" i="302" s="1"/>
  <c r="H59" i="302"/>
  <c r="H63" i="302" s="1"/>
  <c r="G59" i="302"/>
  <c r="G63" i="302" s="1"/>
  <c r="F59" i="302"/>
  <c r="F63" i="302" s="1"/>
  <c r="E59" i="302"/>
  <c r="E63" i="302" s="1"/>
  <c r="D59" i="302"/>
  <c r="D63" i="302" s="1"/>
  <c r="C58" i="302"/>
  <c r="C57" i="302"/>
  <c r="C56" i="302"/>
  <c r="C50" i="302"/>
  <c r="C49" i="302"/>
  <c r="C48" i="302"/>
  <c r="C47" i="302"/>
  <c r="C46" i="302"/>
  <c r="C45" i="302"/>
  <c r="C44" i="302"/>
  <c r="Q43" i="302"/>
  <c r="P43" i="302"/>
  <c r="O43" i="302"/>
  <c r="N43" i="302"/>
  <c r="M43" i="302"/>
  <c r="L43" i="302"/>
  <c r="K43" i="302"/>
  <c r="J43" i="302"/>
  <c r="I43" i="302"/>
  <c r="H43" i="302"/>
  <c r="G43" i="302"/>
  <c r="F43" i="302"/>
  <c r="E43" i="302"/>
  <c r="D43" i="302"/>
  <c r="C42" i="302"/>
  <c r="C41" i="302"/>
  <c r="C40" i="302"/>
  <c r="C39" i="302"/>
  <c r="Q38" i="302"/>
  <c r="P38" i="302"/>
  <c r="P51" i="302" s="1"/>
  <c r="O38" i="302"/>
  <c r="N38" i="302"/>
  <c r="M38" i="302"/>
  <c r="L38" i="302"/>
  <c r="L51" i="302" s="1"/>
  <c r="K38" i="302"/>
  <c r="J38" i="302"/>
  <c r="I38" i="302"/>
  <c r="H38" i="302"/>
  <c r="H51" i="302" s="1"/>
  <c r="G38" i="302"/>
  <c r="F38" i="302"/>
  <c r="E38" i="302"/>
  <c r="D38" i="302"/>
  <c r="D51" i="302" s="1"/>
  <c r="C37" i="302"/>
  <c r="C36" i="302"/>
  <c r="C35" i="302"/>
  <c r="C32" i="302"/>
  <c r="C31" i="302"/>
  <c r="Q30" i="302"/>
  <c r="P30" i="302"/>
  <c r="O30" i="302"/>
  <c r="N30" i="302"/>
  <c r="M30" i="302"/>
  <c r="L30" i="302"/>
  <c r="K30" i="302"/>
  <c r="J30" i="302"/>
  <c r="I30" i="302"/>
  <c r="H30" i="302"/>
  <c r="G30" i="302"/>
  <c r="F30" i="302"/>
  <c r="E30" i="302"/>
  <c r="D30" i="302"/>
  <c r="C29" i="302"/>
  <c r="C28" i="302"/>
  <c r="C27" i="302"/>
  <c r="Q26" i="302"/>
  <c r="P26" i="302"/>
  <c r="O26" i="302"/>
  <c r="N26" i="302"/>
  <c r="M26" i="302"/>
  <c r="L26" i="302"/>
  <c r="K26" i="302"/>
  <c r="J26" i="302"/>
  <c r="I26" i="302"/>
  <c r="H26" i="302"/>
  <c r="G26" i="302"/>
  <c r="F26" i="302"/>
  <c r="E26" i="302"/>
  <c r="D26" i="302"/>
  <c r="C25" i="302"/>
  <c r="C24" i="302"/>
  <c r="C23" i="302"/>
  <c r="C22" i="302"/>
  <c r="C21" i="302"/>
  <c r="C20" i="302"/>
  <c r="Q19" i="302"/>
  <c r="P19" i="302"/>
  <c r="P33" i="302" s="1"/>
  <c r="O19" i="302"/>
  <c r="O33" i="302" s="1"/>
  <c r="N19" i="302"/>
  <c r="M19" i="302"/>
  <c r="L19" i="302"/>
  <c r="K19" i="302"/>
  <c r="K33" i="302" s="1"/>
  <c r="J19" i="302"/>
  <c r="I19" i="302"/>
  <c r="H19" i="302"/>
  <c r="H33" i="302" s="1"/>
  <c r="G19" i="302"/>
  <c r="G33" i="302" s="1"/>
  <c r="F19" i="302"/>
  <c r="E19" i="302"/>
  <c r="D19" i="302"/>
  <c r="D33" i="302" s="1"/>
  <c r="C19" i="302"/>
  <c r="C18" i="302"/>
  <c r="C17" i="302"/>
  <c r="C16" i="302"/>
  <c r="N73" i="301"/>
  <c r="F73" i="301"/>
  <c r="C72" i="301"/>
  <c r="C71" i="301"/>
  <c r="C70" i="301"/>
  <c r="Q69" i="301"/>
  <c r="Q73" i="301" s="1"/>
  <c r="P69" i="301"/>
  <c r="P73" i="301" s="1"/>
  <c r="P74" i="301" s="1"/>
  <c r="O69" i="301"/>
  <c r="O73" i="301" s="1"/>
  <c r="N69" i="301"/>
  <c r="M69" i="301"/>
  <c r="M73" i="301" s="1"/>
  <c r="L69" i="301"/>
  <c r="L73" i="301" s="1"/>
  <c r="K69" i="301"/>
  <c r="K73" i="301" s="1"/>
  <c r="J69" i="301"/>
  <c r="J73" i="301" s="1"/>
  <c r="I69" i="301"/>
  <c r="I73" i="301" s="1"/>
  <c r="H69" i="301"/>
  <c r="H73" i="301" s="1"/>
  <c r="H74" i="301" s="1"/>
  <c r="G69" i="301"/>
  <c r="G73" i="301" s="1"/>
  <c r="F69" i="301"/>
  <c r="E69" i="301"/>
  <c r="E73" i="301" s="1"/>
  <c r="D69" i="301"/>
  <c r="C68" i="301"/>
  <c r="C67" i="301"/>
  <c r="C66" i="301"/>
  <c r="O63" i="301"/>
  <c r="C62" i="301"/>
  <c r="C61" i="301"/>
  <c r="C60" i="301"/>
  <c r="Q59" i="301"/>
  <c r="Q63" i="301" s="1"/>
  <c r="P59" i="301"/>
  <c r="P63" i="301" s="1"/>
  <c r="O59" i="301"/>
  <c r="N59" i="301"/>
  <c r="N63" i="301" s="1"/>
  <c r="N74" i="301" s="1"/>
  <c r="M59" i="301"/>
  <c r="M63" i="301" s="1"/>
  <c r="L59" i="301"/>
  <c r="L63" i="301" s="1"/>
  <c r="K59" i="301"/>
  <c r="K63" i="301" s="1"/>
  <c r="J59" i="301"/>
  <c r="J63" i="301" s="1"/>
  <c r="I59" i="301"/>
  <c r="I63" i="301" s="1"/>
  <c r="H59" i="301"/>
  <c r="H63" i="301" s="1"/>
  <c r="G59" i="301"/>
  <c r="G63" i="301" s="1"/>
  <c r="F59" i="301"/>
  <c r="F63" i="301" s="1"/>
  <c r="F74" i="301" s="1"/>
  <c r="E59" i="301"/>
  <c r="E63" i="301" s="1"/>
  <c r="D59" i="301"/>
  <c r="C58" i="301"/>
  <c r="C57" i="301"/>
  <c r="C56" i="301"/>
  <c r="C50" i="301"/>
  <c r="C49" i="301"/>
  <c r="C48" i="301"/>
  <c r="C47" i="301"/>
  <c r="C46" i="301"/>
  <c r="C45" i="301"/>
  <c r="C44" i="301"/>
  <c r="Q43" i="301"/>
  <c r="P43" i="301"/>
  <c r="O43" i="301"/>
  <c r="N43" i="301"/>
  <c r="M43" i="301"/>
  <c r="L43" i="301"/>
  <c r="K43" i="301"/>
  <c r="J43" i="301"/>
  <c r="I43" i="301"/>
  <c r="H43" i="301"/>
  <c r="G43" i="301"/>
  <c r="F43" i="301"/>
  <c r="E43" i="301"/>
  <c r="D43" i="301"/>
  <c r="C42" i="301"/>
  <c r="C41" i="301"/>
  <c r="C40" i="301"/>
  <c r="C39" i="301"/>
  <c r="Q38" i="301"/>
  <c r="Q51" i="301" s="1"/>
  <c r="P38" i="301"/>
  <c r="O38" i="301"/>
  <c r="N38" i="301"/>
  <c r="N51" i="301" s="1"/>
  <c r="M38" i="301"/>
  <c r="M51" i="301" s="1"/>
  <c r="L38" i="301"/>
  <c r="K38" i="301"/>
  <c r="J38" i="301"/>
  <c r="J51" i="301" s="1"/>
  <c r="I38" i="301"/>
  <c r="I51" i="301" s="1"/>
  <c r="H38" i="301"/>
  <c r="G38" i="301"/>
  <c r="F38" i="301"/>
  <c r="F51" i="301" s="1"/>
  <c r="E38" i="301"/>
  <c r="E51" i="301" s="1"/>
  <c r="D38" i="301"/>
  <c r="C37" i="301"/>
  <c r="C36" i="301"/>
  <c r="C35" i="301"/>
  <c r="C32" i="301"/>
  <c r="C31" i="301"/>
  <c r="Q30" i="301"/>
  <c r="P30" i="301"/>
  <c r="O30" i="301"/>
  <c r="N30" i="301"/>
  <c r="M30" i="301"/>
  <c r="L30" i="301"/>
  <c r="K30" i="301"/>
  <c r="J30" i="301"/>
  <c r="I30" i="301"/>
  <c r="H30" i="301"/>
  <c r="G30" i="301"/>
  <c r="F30" i="301"/>
  <c r="E30" i="301"/>
  <c r="D30" i="301"/>
  <c r="C29" i="301"/>
  <c r="C28" i="301"/>
  <c r="C27" i="301"/>
  <c r="Q26" i="301"/>
  <c r="P26" i="301"/>
  <c r="O26" i="301"/>
  <c r="N26" i="301"/>
  <c r="M26" i="301"/>
  <c r="L26" i="301"/>
  <c r="K26" i="301"/>
  <c r="J26" i="301"/>
  <c r="I26" i="301"/>
  <c r="H26" i="301"/>
  <c r="G26" i="301"/>
  <c r="F26" i="301"/>
  <c r="E26" i="301"/>
  <c r="D26" i="301"/>
  <c r="C25" i="301"/>
  <c r="C24" i="301"/>
  <c r="C23" i="301"/>
  <c r="C22" i="301"/>
  <c r="C21" i="301"/>
  <c r="C20" i="301"/>
  <c r="Q19" i="301"/>
  <c r="P19" i="301"/>
  <c r="O19" i="301"/>
  <c r="N19" i="301"/>
  <c r="M19" i="301"/>
  <c r="L19" i="301"/>
  <c r="K19" i="301"/>
  <c r="J19" i="301"/>
  <c r="I19" i="301"/>
  <c r="H19" i="301"/>
  <c r="G19" i="301"/>
  <c r="F19" i="301"/>
  <c r="E19" i="301"/>
  <c r="D19" i="301"/>
  <c r="C18" i="301"/>
  <c r="C17" i="301"/>
  <c r="C16" i="301"/>
  <c r="C72" i="300"/>
  <c r="C71" i="300"/>
  <c r="C70" i="300"/>
  <c r="Q69" i="300"/>
  <c r="Q73" i="300" s="1"/>
  <c r="P69" i="300"/>
  <c r="P73" i="300" s="1"/>
  <c r="O69" i="300"/>
  <c r="O73" i="300" s="1"/>
  <c r="N69" i="300"/>
  <c r="N73" i="300" s="1"/>
  <c r="M69" i="300"/>
  <c r="M73" i="300" s="1"/>
  <c r="L69" i="300"/>
  <c r="L73" i="300" s="1"/>
  <c r="K69" i="300"/>
  <c r="K73" i="300" s="1"/>
  <c r="J69" i="300"/>
  <c r="J73" i="300" s="1"/>
  <c r="I69" i="300"/>
  <c r="I73" i="300" s="1"/>
  <c r="H69" i="300"/>
  <c r="H73" i="300" s="1"/>
  <c r="G69" i="300"/>
  <c r="G73" i="300" s="1"/>
  <c r="F69" i="300"/>
  <c r="F73" i="300" s="1"/>
  <c r="E69" i="300"/>
  <c r="E73" i="300" s="1"/>
  <c r="D69" i="300"/>
  <c r="D73" i="300" s="1"/>
  <c r="C68" i="300"/>
  <c r="C67" i="300"/>
  <c r="C66" i="300"/>
  <c r="H63" i="300"/>
  <c r="C62" i="300"/>
  <c r="C61" i="300"/>
  <c r="C60" i="300"/>
  <c r="Q59" i="300"/>
  <c r="Q63" i="300" s="1"/>
  <c r="Q74" i="300" s="1"/>
  <c r="P59" i="300"/>
  <c r="P63" i="300" s="1"/>
  <c r="P74" i="300" s="1"/>
  <c r="O59" i="300"/>
  <c r="O63" i="300" s="1"/>
  <c r="N59" i="300"/>
  <c r="N63" i="300" s="1"/>
  <c r="N74" i="300" s="1"/>
  <c r="M59" i="300"/>
  <c r="M63" i="300" s="1"/>
  <c r="L59" i="300"/>
  <c r="L63" i="300" s="1"/>
  <c r="L74" i="300" s="1"/>
  <c r="K59" i="300"/>
  <c r="K63" i="300" s="1"/>
  <c r="J59" i="300"/>
  <c r="J63" i="300" s="1"/>
  <c r="I59" i="300"/>
  <c r="I63" i="300" s="1"/>
  <c r="H59" i="300"/>
  <c r="G59" i="300"/>
  <c r="G63" i="300" s="1"/>
  <c r="F59" i="300"/>
  <c r="F63" i="300" s="1"/>
  <c r="F74" i="300" s="1"/>
  <c r="E59" i="300"/>
  <c r="C59" i="300" s="1"/>
  <c r="D59" i="300"/>
  <c r="D63" i="300" s="1"/>
  <c r="D74" i="300" s="1"/>
  <c r="C58" i="300"/>
  <c r="C57" i="300"/>
  <c r="C56" i="300"/>
  <c r="C50" i="300"/>
  <c r="C49" i="300"/>
  <c r="C48" i="300"/>
  <c r="C47" i="300"/>
  <c r="C46" i="300"/>
  <c r="C45" i="300"/>
  <c r="C44" i="300"/>
  <c r="Q43" i="300"/>
  <c r="P43" i="300"/>
  <c r="O43" i="300"/>
  <c r="N43" i="300"/>
  <c r="M43" i="300"/>
  <c r="L43" i="300"/>
  <c r="K43" i="300"/>
  <c r="J43" i="300"/>
  <c r="I43" i="300"/>
  <c r="H43" i="300"/>
  <c r="G43" i="300"/>
  <c r="F43" i="300"/>
  <c r="E43" i="300"/>
  <c r="D43" i="300"/>
  <c r="C42" i="300"/>
  <c r="C41" i="300"/>
  <c r="C40" i="300"/>
  <c r="C39" i="300"/>
  <c r="Q38" i="300"/>
  <c r="P38" i="300"/>
  <c r="P51" i="300" s="1"/>
  <c r="O38" i="300"/>
  <c r="O51" i="300" s="1"/>
  <c r="N38" i="300"/>
  <c r="M38" i="300"/>
  <c r="L38" i="300"/>
  <c r="K38" i="300"/>
  <c r="K51" i="300" s="1"/>
  <c r="J38" i="300"/>
  <c r="I38" i="300"/>
  <c r="H38" i="300"/>
  <c r="G38" i="300"/>
  <c r="G51" i="300" s="1"/>
  <c r="F38" i="300"/>
  <c r="F51" i="300" s="1"/>
  <c r="E38" i="300"/>
  <c r="D38" i="300"/>
  <c r="C37" i="300"/>
  <c r="C36" i="300"/>
  <c r="C35" i="300"/>
  <c r="C32" i="300"/>
  <c r="C31" i="300"/>
  <c r="Q30" i="300"/>
  <c r="P30" i="300"/>
  <c r="O30" i="300"/>
  <c r="N30" i="300"/>
  <c r="M30" i="300"/>
  <c r="L30" i="300"/>
  <c r="K30" i="300"/>
  <c r="J30" i="300"/>
  <c r="I30" i="300"/>
  <c r="H30" i="300"/>
  <c r="G30" i="300"/>
  <c r="F30" i="300"/>
  <c r="E30" i="300"/>
  <c r="D30" i="300"/>
  <c r="C29" i="300"/>
  <c r="C28" i="300"/>
  <c r="C27" i="300"/>
  <c r="Q26" i="300"/>
  <c r="P26" i="300"/>
  <c r="O26" i="300"/>
  <c r="N26" i="300"/>
  <c r="M26" i="300"/>
  <c r="L26" i="300"/>
  <c r="K26" i="300"/>
  <c r="J26" i="300"/>
  <c r="I26" i="300"/>
  <c r="H26" i="300"/>
  <c r="G26" i="300"/>
  <c r="F26" i="300"/>
  <c r="E26" i="300"/>
  <c r="D26" i="300"/>
  <c r="C25" i="300"/>
  <c r="C24" i="300"/>
  <c r="C23" i="300"/>
  <c r="C22" i="300"/>
  <c r="C21" i="300"/>
  <c r="C20" i="300"/>
  <c r="Q19" i="300"/>
  <c r="P19" i="300"/>
  <c r="O19" i="300"/>
  <c r="N19" i="300"/>
  <c r="M19" i="300"/>
  <c r="L19" i="300"/>
  <c r="K19" i="300"/>
  <c r="J19" i="300"/>
  <c r="I19" i="300"/>
  <c r="H19" i="300"/>
  <c r="G19" i="300"/>
  <c r="F19" i="300"/>
  <c r="E19" i="300"/>
  <c r="D19" i="300"/>
  <c r="C18" i="300"/>
  <c r="C17" i="300"/>
  <c r="C16" i="300"/>
  <c r="C72" i="299"/>
  <c r="C71" i="299"/>
  <c r="C70" i="299"/>
  <c r="Q69" i="299"/>
  <c r="Q73" i="299" s="1"/>
  <c r="P69" i="299"/>
  <c r="P73" i="299" s="1"/>
  <c r="O69" i="299"/>
  <c r="O73" i="299" s="1"/>
  <c r="N69" i="299"/>
  <c r="N73" i="299" s="1"/>
  <c r="M69" i="299"/>
  <c r="M73" i="299" s="1"/>
  <c r="L69" i="299"/>
  <c r="L73" i="299" s="1"/>
  <c r="K69" i="299"/>
  <c r="K73" i="299" s="1"/>
  <c r="J69" i="299"/>
  <c r="J73" i="299" s="1"/>
  <c r="I69" i="299"/>
  <c r="I73" i="299" s="1"/>
  <c r="H69" i="299"/>
  <c r="H73" i="299" s="1"/>
  <c r="G69" i="299"/>
  <c r="G73" i="299" s="1"/>
  <c r="F69" i="299"/>
  <c r="F73" i="299" s="1"/>
  <c r="E69" i="299"/>
  <c r="E73" i="299" s="1"/>
  <c r="D69" i="299"/>
  <c r="D73" i="299" s="1"/>
  <c r="C68" i="299"/>
  <c r="C67" i="299"/>
  <c r="C66" i="299"/>
  <c r="Q63" i="299"/>
  <c r="M63" i="299"/>
  <c r="C62" i="299"/>
  <c r="C61" i="299"/>
  <c r="C60" i="299"/>
  <c r="Q59" i="299"/>
  <c r="P59" i="299"/>
  <c r="P63" i="299" s="1"/>
  <c r="O59" i="299"/>
  <c r="O63" i="299" s="1"/>
  <c r="N59" i="299"/>
  <c r="N63" i="299" s="1"/>
  <c r="M59" i="299"/>
  <c r="L59" i="299"/>
  <c r="L63" i="299" s="1"/>
  <c r="K59" i="299"/>
  <c r="K63" i="299" s="1"/>
  <c r="J59" i="299"/>
  <c r="J63" i="299" s="1"/>
  <c r="J74" i="299" s="1"/>
  <c r="I59" i="299"/>
  <c r="I63" i="299" s="1"/>
  <c r="I74" i="299" s="1"/>
  <c r="H59" i="299"/>
  <c r="H63" i="299" s="1"/>
  <c r="G59" i="299"/>
  <c r="G63" i="299" s="1"/>
  <c r="F59" i="299"/>
  <c r="F63" i="299" s="1"/>
  <c r="F74" i="299" s="1"/>
  <c r="E59" i="299"/>
  <c r="E63" i="299" s="1"/>
  <c r="E74" i="299" s="1"/>
  <c r="D59" i="299"/>
  <c r="D63" i="299" s="1"/>
  <c r="C58" i="299"/>
  <c r="C57" i="299"/>
  <c r="C56" i="299"/>
  <c r="C50" i="299"/>
  <c r="C49" i="299"/>
  <c r="C48" i="299"/>
  <c r="C47" i="299"/>
  <c r="C46" i="299"/>
  <c r="C45" i="299"/>
  <c r="C44" i="299"/>
  <c r="Q43" i="299"/>
  <c r="P43" i="299"/>
  <c r="O43" i="299"/>
  <c r="N43" i="299"/>
  <c r="M43" i="299"/>
  <c r="L43" i="299"/>
  <c r="K43" i="299"/>
  <c r="J43" i="299"/>
  <c r="I43" i="299"/>
  <c r="H43" i="299"/>
  <c r="G43" i="299"/>
  <c r="F43" i="299"/>
  <c r="E43" i="299"/>
  <c r="D43" i="299"/>
  <c r="C42" i="299"/>
  <c r="C41" i="299"/>
  <c r="C40" i="299"/>
  <c r="C39" i="299"/>
  <c r="Q38" i="299"/>
  <c r="P38" i="299"/>
  <c r="O38" i="299"/>
  <c r="N38" i="299"/>
  <c r="M38" i="299"/>
  <c r="L38" i="299"/>
  <c r="L51" i="299" s="1"/>
  <c r="K38" i="299"/>
  <c r="J38" i="299"/>
  <c r="I38" i="299"/>
  <c r="H38" i="299"/>
  <c r="G38" i="299"/>
  <c r="F38" i="299"/>
  <c r="E38" i="299"/>
  <c r="D38" i="299"/>
  <c r="C37" i="299"/>
  <c r="C36" i="299"/>
  <c r="C35" i="299"/>
  <c r="C32" i="299"/>
  <c r="C31" i="299"/>
  <c r="Q30" i="299"/>
  <c r="P30" i="299"/>
  <c r="O30" i="299"/>
  <c r="N30" i="299"/>
  <c r="M30" i="299"/>
  <c r="L30" i="299"/>
  <c r="K30" i="299"/>
  <c r="J30" i="299"/>
  <c r="I30" i="299"/>
  <c r="H30" i="299"/>
  <c r="G30" i="299"/>
  <c r="F30" i="299"/>
  <c r="E30" i="299"/>
  <c r="D30" i="299"/>
  <c r="C29" i="299"/>
  <c r="C28" i="299"/>
  <c r="C27" i="299"/>
  <c r="Q26" i="299"/>
  <c r="P26" i="299"/>
  <c r="O26" i="299"/>
  <c r="N26" i="299"/>
  <c r="M26" i="299"/>
  <c r="L26" i="299"/>
  <c r="K26" i="299"/>
  <c r="J26" i="299"/>
  <c r="I26" i="299"/>
  <c r="H26" i="299"/>
  <c r="G26" i="299"/>
  <c r="F26" i="299"/>
  <c r="E26" i="299"/>
  <c r="D26" i="299"/>
  <c r="C26" i="299" s="1"/>
  <c r="C25" i="299"/>
  <c r="C24" i="299"/>
  <c r="C23" i="299"/>
  <c r="C22" i="299"/>
  <c r="C21" i="299"/>
  <c r="C20" i="299"/>
  <c r="Q19" i="299"/>
  <c r="P19" i="299"/>
  <c r="O19" i="299"/>
  <c r="N19" i="299"/>
  <c r="M19" i="299"/>
  <c r="L19" i="299"/>
  <c r="K19" i="299"/>
  <c r="J19" i="299"/>
  <c r="J33" i="299" s="1"/>
  <c r="I19" i="299"/>
  <c r="H19" i="299"/>
  <c r="G19" i="299"/>
  <c r="F19" i="299"/>
  <c r="E19" i="299"/>
  <c r="D19" i="299"/>
  <c r="C18" i="299"/>
  <c r="C17" i="299"/>
  <c r="C16" i="299"/>
  <c r="C72" i="298"/>
  <c r="C71" i="298"/>
  <c r="C70" i="298"/>
  <c r="Q69" i="298"/>
  <c r="Q73" i="298" s="1"/>
  <c r="P69" i="298"/>
  <c r="P73" i="298" s="1"/>
  <c r="O69" i="298"/>
  <c r="O73" i="298" s="1"/>
  <c r="N69" i="298"/>
  <c r="N73" i="298" s="1"/>
  <c r="M69" i="298"/>
  <c r="M73" i="298" s="1"/>
  <c r="L69" i="298"/>
  <c r="L73" i="298" s="1"/>
  <c r="K69" i="298"/>
  <c r="K73" i="298" s="1"/>
  <c r="J69" i="298"/>
  <c r="J73" i="298" s="1"/>
  <c r="I69" i="298"/>
  <c r="I73" i="298" s="1"/>
  <c r="H69" i="298"/>
  <c r="H73" i="298" s="1"/>
  <c r="G69" i="298"/>
  <c r="G73" i="298" s="1"/>
  <c r="F69" i="298"/>
  <c r="F73" i="298" s="1"/>
  <c r="E69" i="298"/>
  <c r="D69" i="298"/>
  <c r="D73" i="298" s="1"/>
  <c r="C68" i="298"/>
  <c r="C67" i="298"/>
  <c r="C66" i="298"/>
  <c r="J63" i="298"/>
  <c r="C62" i="298"/>
  <c r="C61" i="298"/>
  <c r="C60" i="298"/>
  <c r="Q59" i="298"/>
  <c r="Q63" i="298" s="1"/>
  <c r="P59" i="298"/>
  <c r="P63" i="298" s="1"/>
  <c r="O59" i="298"/>
  <c r="O63" i="298" s="1"/>
  <c r="N59" i="298"/>
  <c r="N63" i="298" s="1"/>
  <c r="N74" i="298" s="1"/>
  <c r="M59" i="298"/>
  <c r="M63" i="298" s="1"/>
  <c r="L59" i="298"/>
  <c r="L63" i="298" s="1"/>
  <c r="K59" i="298"/>
  <c r="K63" i="298" s="1"/>
  <c r="K74" i="298" s="1"/>
  <c r="J59" i="298"/>
  <c r="I59" i="298"/>
  <c r="I63" i="298" s="1"/>
  <c r="H59" i="298"/>
  <c r="H63" i="298" s="1"/>
  <c r="G59" i="298"/>
  <c r="G63" i="298" s="1"/>
  <c r="G74" i="298" s="1"/>
  <c r="F59" i="298"/>
  <c r="F63" i="298" s="1"/>
  <c r="F74" i="298" s="1"/>
  <c r="E59" i="298"/>
  <c r="D59" i="298"/>
  <c r="D63" i="298" s="1"/>
  <c r="C58" i="298"/>
  <c r="C57" i="298"/>
  <c r="C56" i="298"/>
  <c r="C50" i="298"/>
  <c r="C49" i="298"/>
  <c r="C48" i="298"/>
  <c r="C47" i="298"/>
  <c r="C46" i="298"/>
  <c r="C45" i="298"/>
  <c r="C44" i="298"/>
  <c r="Q43" i="298"/>
  <c r="P43" i="298"/>
  <c r="O43" i="298"/>
  <c r="N43" i="298"/>
  <c r="M43" i="298"/>
  <c r="L43" i="298"/>
  <c r="K43" i="298"/>
  <c r="J43" i="298"/>
  <c r="I43" i="298"/>
  <c r="H43" i="298"/>
  <c r="G43" i="298"/>
  <c r="F43" i="298"/>
  <c r="E43" i="298"/>
  <c r="D43" i="298"/>
  <c r="C42" i="298"/>
  <c r="C41" i="298"/>
  <c r="C40" i="298"/>
  <c r="C39" i="298"/>
  <c r="Q38" i="298"/>
  <c r="P38" i="298"/>
  <c r="O38" i="298"/>
  <c r="N38" i="298"/>
  <c r="M38" i="298"/>
  <c r="L38" i="298"/>
  <c r="K38" i="298"/>
  <c r="J38" i="298"/>
  <c r="I38" i="298"/>
  <c r="H38" i="298"/>
  <c r="G38" i="298"/>
  <c r="F38" i="298"/>
  <c r="E38" i="298"/>
  <c r="D38" i="298"/>
  <c r="D51" i="298" s="1"/>
  <c r="C37" i="298"/>
  <c r="C36" i="298"/>
  <c r="C35" i="298"/>
  <c r="C32" i="298"/>
  <c r="C31" i="298"/>
  <c r="Q30" i="298"/>
  <c r="P30" i="298"/>
  <c r="O30" i="298"/>
  <c r="N30" i="298"/>
  <c r="M30" i="298"/>
  <c r="L30" i="298"/>
  <c r="K30" i="298"/>
  <c r="J30" i="298"/>
  <c r="I30" i="298"/>
  <c r="H30" i="298"/>
  <c r="G30" i="298"/>
  <c r="F30" i="298"/>
  <c r="E30" i="298"/>
  <c r="D30" i="298"/>
  <c r="C29" i="298"/>
  <c r="C28" i="298"/>
  <c r="C27" i="298"/>
  <c r="Q26" i="298"/>
  <c r="P26" i="298"/>
  <c r="O26" i="298"/>
  <c r="N26" i="298"/>
  <c r="M26" i="298"/>
  <c r="L26" i="298"/>
  <c r="K26" i="298"/>
  <c r="J26" i="298"/>
  <c r="I26" i="298"/>
  <c r="H26" i="298"/>
  <c r="G26" i="298"/>
  <c r="F26" i="298"/>
  <c r="E26" i="298"/>
  <c r="D26" i="298"/>
  <c r="C26" i="298"/>
  <c r="C25" i="298"/>
  <c r="C24" i="298"/>
  <c r="C23" i="298"/>
  <c r="C22" i="298"/>
  <c r="C21" i="298"/>
  <c r="C20" i="298"/>
  <c r="Q19" i="298"/>
  <c r="P19" i="298"/>
  <c r="P33" i="298" s="1"/>
  <c r="O19" i="298"/>
  <c r="N19" i="298"/>
  <c r="M19" i="298"/>
  <c r="L19" i="298"/>
  <c r="L33" i="298" s="1"/>
  <c r="K19" i="298"/>
  <c r="J19" i="298"/>
  <c r="I19" i="298"/>
  <c r="H19" i="298"/>
  <c r="H33" i="298" s="1"/>
  <c r="G19" i="298"/>
  <c r="F19" i="298"/>
  <c r="E19" i="298"/>
  <c r="D19" i="298"/>
  <c r="C19" i="298" s="1"/>
  <c r="C18" i="298"/>
  <c r="C17" i="298"/>
  <c r="C16" i="298"/>
  <c r="O73" i="297"/>
  <c r="C72" i="297"/>
  <c r="C71" i="297"/>
  <c r="C70" i="297"/>
  <c r="Q69" i="297"/>
  <c r="Q73" i="297" s="1"/>
  <c r="P69" i="297"/>
  <c r="P73" i="297" s="1"/>
  <c r="O69" i="297"/>
  <c r="N69" i="297"/>
  <c r="N73" i="297" s="1"/>
  <c r="M69" i="297"/>
  <c r="M73" i="297" s="1"/>
  <c r="L69" i="297"/>
  <c r="L73" i="297" s="1"/>
  <c r="K69" i="297"/>
  <c r="K73" i="297" s="1"/>
  <c r="J69" i="297"/>
  <c r="J73" i="297" s="1"/>
  <c r="I69" i="297"/>
  <c r="I73" i="297" s="1"/>
  <c r="H69" i="297"/>
  <c r="H73" i="297" s="1"/>
  <c r="G69" i="297"/>
  <c r="G73" i="297" s="1"/>
  <c r="F69" i="297"/>
  <c r="F73" i="297" s="1"/>
  <c r="E69" i="297"/>
  <c r="E73" i="297" s="1"/>
  <c r="D69" i="297"/>
  <c r="D73" i="297" s="1"/>
  <c r="C68" i="297"/>
  <c r="C67" i="297"/>
  <c r="C66" i="297"/>
  <c r="J63" i="297"/>
  <c r="C62" i="297"/>
  <c r="C61" i="297"/>
  <c r="C60" i="297"/>
  <c r="Q59" i="297"/>
  <c r="Q63" i="297" s="1"/>
  <c r="P59" i="297"/>
  <c r="P63" i="297" s="1"/>
  <c r="P74" i="297" s="1"/>
  <c r="O59" i="297"/>
  <c r="O63" i="297" s="1"/>
  <c r="N59" i="297"/>
  <c r="N63" i="297" s="1"/>
  <c r="M59" i="297"/>
  <c r="M63" i="297" s="1"/>
  <c r="L59" i="297"/>
  <c r="L63" i="297" s="1"/>
  <c r="L74" i="297" s="1"/>
  <c r="K59" i="297"/>
  <c r="K63" i="297" s="1"/>
  <c r="J59" i="297"/>
  <c r="I59" i="297"/>
  <c r="I63" i="297" s="1"/>
  <c r="H59" i="297"/>
  <c r="H63" i="297" s="1"/>
  <c r="H74" i="297" s="1"/>
  <c r="G59" i="297"/>
  <c r="G63" i="297" s="1"/>
  <c r="F59" i="297"/>
  <c r="F63" i="297" s="1"/>
  <c r="E59" i="297"/>
  <c r="E63" i="297" s="1"/>
  <c r="D59" i="297"/>
  <c r="C58" i="297"/>
  <c r="C57" i="297"/>
  <c r="C56" i="297"/>
  <c r="C50" i="297"/>
  <c r="C49" i="297"/>
  <c r="C48" i="297"/>
  <c r="C47" i="297"/>
  <c r="C46" i="297"/>
  <c r="C45" i="297"/>
  <c r="C44" i="297"/>
  <c r="Q43" i="297"/>
  <c r="P43" i="297"/>
  <c r="O43" i="297"/>
  <c r="N43" i="297"/>
  <c r="M43" i="297"/>
  <c r="L43" i="297"/>
  <c r="K43" i="297"/>
  <c r="J43" i="297"/>
  <c r="I43" i="297"/>
  <c r="H43" i="297"/>
  <c r="G43" i="297"/>
  <c r="F43" i="297"/>
  <c r="F51" i="297" s="1"/>
  <c r="E43" i="297"/>
  <c r="D43" i="297"/>
  <c r="C42" i="297"/>
  <c r="C41" i="297"/>
  <c r="C40" i="297"/>
  <c r="C39" i="297"/>
  <c r="Q38" i="297"/>
  <c r="Q51" i="297" s="1"/>
  <c r="P38" i="297"/>
  <c r="P51" i="297" s="1"/>
  <c r="O38" i="297"/>
  <c r="N38" i="297"/>
  <c r="M38" i="297"/>
  <c r="M51" i="297" s="1"/>
  <c r="L38" i="297"/>
  <c r="L51" i="297" s="1"/>
  <c r="K38" i="297"/>
  <c r="J38" i="297"/>
  <c r="I38" i="297"/>
  <c r="I51" i="297" s="1"/>
  <c r="H38" i="297"/>
  <c r="H51" i="297" s="1"/>
  <c r="G38" i="297"/>
  <c r="F38" i="297"/>
  <c r="E38" i="297"/>
  <c r="E51" i="297" s="1"/>
  <c r="D38" i="297"/>
  <c r="D51" i="297" s="1"/>
  <c r="C37" i="297"/>
  <c r="C36" i="297"/>
  <c r="C35" i="297"/>
  <c r="C32" i="297"/>
  <c r="C31" i="297"/>
  <c r="Q30" i="297"/>
  <c r="P30" i="297"/>
  <c r="O30" i="297"/>
  <c r="N30" i="297"/>
  <c r="M30" i="297"/>
  <c r="L30" i="297"/>
  <c r="K30" i="297"/>
  <c r="J30" i="297"/>
  <c r="I30" i="297"/>
  <c r="H30" i="297"/>
  <c r="G30" i="297"/>
  <c r="F30" i="297"/>
  <c r="E30" i="297"/>
  <c r="D30" i="297"/>
  <c r="C29" i="297"/>
  <c r="C28" i="297"/>
  <c r="C27" i="297"/>
  <c r="Q26" i="297"/>
  <c r="P26" i="297"/>
  <c r="O26" i="297"/>
  <c r="N26" i="297"/>
  <c r="M26" i="297"/>
  <c r="L26" i="297"/>
  <c r="K26" i="297"/>
  <c r="J26" i="297"/>
  <c r="I26" i="297"/>
  <c r="H26" i="297"/>
  <c r="G26" i="297"/>
  <c r="F26" i="297"/>
  <c r="E26" i="297"/>
  <c r="D26" i="297"/>
  <c r="C26" i="297" s="1"/>
  <c r="C25" i="297"/>
  <c r="C24" i="297"/>
  <c r="C23" i="297"/>
  <c r="C22" i="297"/>
  <c r="C21" i="297"/>
  <c r="C20" i="297"/>
  <c r="Q19" i="297"/>
  <c r="Q33" i="297" s="1"/>
  <c r="P19" i="297"/>
  <c r="O19" i="297"/>
  <c r="N19" i="297"/>
  <c r="M19" i="297"/>
  <c r="L19" i="297"/>
  <c r="K19" i="297"/>
  <c r="J19" i="297"/>
  <c r="I19" i="297"/>
  <c r="I33" i="297" s="1"/>
  <c r="H19" i="297"/>
  <c r="G19" i="297"/>
  <c r="F19" i="297"/>
  <c r="E19" i="297"/>
  <c r="D19" i="297"/>
  <c r="C18" i="297"/>
  <c r="C17" i="297"/>
  <c r="C16" i="297"/>
  <c r="K73" i="296"/>
  <c r="G73" i="296"/>
  <c r="C72" i="296"/>
  <c r="C71" i="296"/>
  <c r="C70" i="296"/>
  <c r="Q69" i="296"/>
  <c r="Q73" i="296" s="1"/>
  <c r="P69" i="296"/>
  <c r="P73" i="296" s="1"/>
  <c r="O69" i="296"/>
  <c r="O73" i="296" s="1"/>
  <c r="N69" i="296"/>
  <c r="N73" i="296" s="1"/>
  <c r="M69" i="296"/>
  <c r="M73" i="296" s="1"/>
  <c r="L69" i="296"/>
  <c r="L73" i="296" s="1"/>
  <c r="K69" i="296"/>
  <c r="J69" i="296"/>
  <c r="J73" i="296" s="1"/>
  <c r="I69" i="296"/>
  <c r="I73" i="296" s="1"/>
  <c r="H69" i="296"/>
  <c r="H73" i="296" s="1"/>
  <c r="G69" i="296"/>
  <c r="F69" i="296"/>
  <c r="F73" i="296" s="1"/>
  <c r="E69" i="296"/>
  <c r="D69" i="296"/>
  <c r="D73" i="296" s="1"/>
  <c r="C68" i="296"/>
  <c r="C67" i="296"/>
  <c r="C66" i="296"/>
  <c r="C62" i="296"/>
  <c r="C61" i="296"/>
  <c r="C60" i="296"/>
  <c r="Q59" i="296"/>
  <c r="Q63" i="296" s="1"/>
  <c r="P59" i="296"/>
  <c r="P63" i="296" s="1"/>
  <c r="P74" i="296" s="1"/>
  <c r="O59" i="296"/>
  <c r="O63" i="296" s="1"/>
  <c r="O74" i="296" s="1"/>
  <c r="N59" i="296"/>
  <c r="N63" i="296" s="1"/>
  <c r="M59" i="296"/>
  <c r="M63" i="296" s="1"/>
  <c r="L59" i="296"/>
  <c r="L63" i="296" s="1"/>
  <c r="L74" i="296" s="1"/>
  <c r="K59" i="296"/>
  <c r="K63" i="296" s="1"/>
  <c r="J59" i="296"/>
  <c r="J63" i="296" s="1"/>
  <c r="I59" i="296"/>
  <c r="I63" i="296" s="1"/>
  <c r="H59" i="296"/>
  <c r="H63" i="296" s="1"/>
  <c r="H74" i="296" s="1"/>
  <c r="G59" i="296"/>
  <c r="G63" i="296" s="1"/>
  <c r="F59" i="296"/>
  <c r="F63" i="296" s="1"/>
  <c r="E59" i="296"/>
  <c r="D59" i="296"/>
  <c r="D63" i="296" s="1"/>
  <c r="D74" i="296" s="1"/>
  <c r="C58" i="296"/>
  <c r="C57" i="296"/>
  <c r="C56" i="296"/>
  <c r="C50" i="296"/>
  <c r="C49" i="296"/>
  <c r="C48" i="296"/>
  <c r="C47" i="296"/>
  <c r="C46" i="296"/>
  <c r="C45" i="296"/>
  <c r="C44" i="296"/>
  <c r="Q43" i="296"/>
  <c r="P43" i="296"/>
  <c r="O43" i="296"/>
  <c r="N43" i="296"/>
  <c r="M43" i="296"/>
  <c r="L43" i="296"/>
  <c r="K43" i="296"/>
  <c r="J43" i="296"/>
  <c r="I43" i="296"/>
  <c r="H43" i="296"/>
  <c r="G43" i="296"/>
  <c r="F43" i="296"/>
  <c r="E43" i="296"/>
  <c r="D43" i="296"/>
  <c r="C42" i="296"/>
  <c r="C41" i="296"/>
  <c r="C40" i="296"/>
  <c r="C39" i="296"/>
  <c r="Q38" i="296"/>
  <c r="P38" i="296"/>
  <c r="O38" i="296"/>
  <c r="O51" i="296" s="1"/>
  <c r="N38" i="296"/>
  <c r="N51" i="296" s="1"/>
  <c r="M38" i="296"/>
  <c r="L38" i="296"/>
  <c r="K38" i="296"/>
  <c r="K51" i="296" s="1"/>
  <c r="J38" i="296"/>
  <c r="J51" i="296" s="1"/>
  <c r="I38" i="296"/>
  <c r="H38" i="296"/>
  <c r="G38" i="296"/>
  <c r="G51" i="296" s="1"/>
  <c r="F38" i="296"/>
  <c r="F51" i="296" s="1"/>
  <c r="E38" i="296"/>
  <c r="D38" i="296"/>
  <c r="C37" i="296"/>
  <c r="C36" i="296"/>
  <c r="C35" i="296"/>
  <c r="C32" i="296"/>
  <c r="C31" i="296"/>
  <c r="Q30" i="296"/>
  <c r="P30" i="296"/>
  <c r="O30" i="296"/>
  <c r="N30" i="296"/>
  <c r="M30" i="296"/>
  <c r="L30" i="296"/>
  <c r="K30" i="296"/>
  <c r="J30" i="296"/>
  <c r="I30" i="296"/>
  <c r="H30" i="296"/>
  <c r="G30" i="296"/>
  <c r="F30" i="296"/>
  <c r="E30" i="296"/>
  <c r="D30" i="296"/>
  <c r="C29" i="296"/>
  <c r="C28" i="296"/>
  <c r="C27" i="296"/>
  <c r="Q26" i="296"/>
  <c r="P26" i="296"/>
  <c r="O26" i="296"/>
  <c r="N26" i="296"/>
  <c r="M26" i="296"/>
  <c r="L26" i="296"/>
  <c r="K26" i="296"/>
  <c r="J26" i="296"/>
  <c r="I26" i="296"/>
  <c r="H26" i="296"/>
  <c r="G26" i="296"/>
  <c r="F26" i="296"/>
  <c r="E26" i="296"/>
  <c r="D26" i="296"/>
  <c r="C25" i="296"/>
  <c r="C24" i="296"/>
  <c r="C23" i="296"/>
  <c r="C22" i="296"/>
  <c r="C21" i="296"/>
  <c r="C20" i="296"/>
  <c r="Q19" i="296"/>
  <c r="P19" i="296"/>
  <c r="O19" i="296"/>
  <c r="O33" i="296" s="1"/>
  <c r="N19" i="296"/>
  <c r="M19" i="296"/>
  <c r="M33" i="296" s="1"/>
  <c r="L19" i="296"/>
  <c r="K19" i="296"/>
  <c r="K33" i="296" s="1"/>
  <c r="J19" i="296"/>
  <c r="J33" i="296" s="1"/>
  <c r="I19" i="296"/>
  <c r="I33" i="296" s="1"/>
  <c r="H19" i="296"/>
  <c r="G19" i="296"/>
  <c r="G33" i="296" s="1"/>
  <c r="F19" i="296"/>
  <c r="F33" i="296" s="1"/>
  <c r="E19" i="296"/>
  <c r="E33" i="296" s="1"/>
  <c r="D19" i="296"/>
  <c r="C18" i="296"/>
  <c r="C17" i="296"/>
  <c r="C16" i="296"/>
  <c r="D73" i="295"/>
  <c r="C72" i="295"/>
  <c r="C71" i="295"/>
  <c r="C70" i="295"/>
  <c r="Q69" i="295"/>
  <c r="Q73" i="295" s="1"/>
  <c r="P69" i="295"/>
  <c r="P73" i="295" s="1"/>
  <c r="O69" i="295"/>
  <c r="O73" i="295" s="1"/>
  <c r="N69" i="295"/>
  <c r="N73" i="295" s="1"/>
  <c r="M69" i="295"/>
  <c r="M73" i="295" s="1"/>
  <c r="L69" i="295"/>
  <c r="L73" i="295" s="1"/>
  <c r="K69" i="295"/>
  <c r="K73" i="295" s="1"/>
  <c r="J69" i="295"/>
  <c r="J73" i="295" s="1"/>
  <c r="I69" i="295"/>
  <c r="I73" i="295" s="1"/>
  <c r="H69" i="295"/>
  <c r="H73" i="295" s="1"/>
  <c r="G69" i="295"/>
  <c r="G73" i="295" s="1"/>
  <c r="F69" i="295"/>
  <c r="F73" i="295" s="1"/>
  <c r="E69" i="295"/>
  <c r="E73" i="295" s="1"/>
  <c r="D69" i="295"/>
  <c r="C68" i="295"/>
  <c r="C67" i="295"/>
  <c r="C66" i="295"/>
  <c r="C62" i="295"/>
  <c r="C61" i="295"/>
  <c r="C60" i="295"/>
  <c r="Q59" i="295"/>
  <c r="Q63" i="295" s="1"/>
  <c r="P59" i="295"/>
  <c r="P63" i="295" s="1"/>
  <c r="O59" i="295"/>
  <c r="O63" i="295" s="1"/>
  <c r="N59" i="295"/>
  <c r="N63" i="295" s="1"/>
  <c r="M59" i="295"/>
  <c r="M63" i="295" s="1"/>
  <c r="M74" i="295" s="1"/>
  <c r="L59" i="295"/>
  <c r="L63" i="295" s="1"/>
  <c r="K59" i="295"/>
  <c r="K63" i="295" s="1"/>
  <c r="K74" i="295" s="1"/>
  <c r="J59" i="295"/>
  <c r="J63" i="295" s="1"/>
  <c r="I59" i="295"/>
  <c r="I63" i="295" s="1"/>
  <c r="H59" i="295"/>
  <c r="H63" i="295" s="1"/>
  <c r="G59" i="295"/>
  <c r="G63" i="295" s="1"/>
  <c r="G74" i="295" s="1"/>
  <c r="F59" i="295"/>
  <c r="F63" i="295" s="1"/>
  <c r="E59" i="295"/>
  <c r="E63" i="295" s="1"/>
  <c r="D59" i="295"/>
  <c r="C58" i="295"/>
  <c r="C57" i="295"/>
  <c r="C56" i="295"/>
  <c r="C50" i="295"/>
  <c r="C49" i="295"/>
  <c r="C48" i="295"/>
  <c r="C47" i="295"/>
  <c r="C46" i="295"/>
  <c r="C45" i="295"/>
  <c r="C44" i="295"/>
  <c r="Q43" i="295"/>
  <c r="P43" i="295"/>
  <c r="O43" i="295"/>
  <c r="N43" i="295"/>
  <c r="M43" i="295"/>
  <c r="L43" i="295"/>
  <c r="K43" i="295"/>
  <c r="J43" i="295"/>
  <c r="I43" i="295"/>
  <c r="H43" i="295"/>
  <c r="G43" i="295"/>
  <c r="F43" i="295"/>
  <c r="E43" i="295"/>
  <c r="D43" i="295"/>
  <c r="C42" i="295"/>
  <c r="C41" i="295"/>
  <c r="C40" i="295"/>
  <c r="C39" i="295"/>
  <c r="Q38" i="295"/>
  <c r="P38" i="295"/>
  <c r="O38" i="295"/>
  <c r="N38" i="295"/>
  <c r="M38" i="295"/>
  <c r="L38" i="295"/>
  <c r="K38" i="295"/>
  <c r="J38" i="295"/>
  <c r="I38" i="295"/>
  <c r="H38" i="295"/>
  <c r="G38" i="295"/>
  <c r="F38" i="295"/>
  <c r="E38" i="295"/>
  <c r="D38" i="295"/>
  <c r="C37" i="295"/>
  <c r="C36" i="295"/>
  <c r="C35" i="295"/>
  <c r="C32" i="295"/>
  <c r="C31" i="295"/>
  <c r="Q30" i="295"/>
  <c r="P30" i="295"/>
  <c r="O30" i="295"/>
  <c r="N30" i="295"/>
  <c r="M30" i="295"/>
  <c r="L30" i="295"/>
  <c r="K30" i="295"/>
  <c r="J30" i="295"/>
  <c r="I30" i="295"/>
  <c r="H30" i="295"/>
  <c r="G30" i="295"/>
  <c r="F30" i="295"/>
  <c r="E30" i="295"/>
  <c r="D30" i="295"/>
  <c r="C29" i="295"/>
  <c r="C28" i="295"/>
  <c r="C27" i="295"/>
  <c r="Q26" i="295"/>
  <c r="P26" i="295"/>
  <c r="O26" i="295"/>
  <c r="N26" i="295"/>
  <c r="M26" i="295"/>
  <c r="L26" i="295"/>
  <c r="K26" i="295"/>
  <c r="J26" i="295"/>
  <c r="I26" i="295"/>
  <c r="H26" i="295"/>
  <c r="G26" i="295"/>
  <c r="F26" i="295"/>
  <c r="E26" i="295"/>
  <c r="D26" i="295"/>
  <c r="C25" i="295"/>
  <c r="C24" i="295"/>
  <c r="C23" i="295"/>
  <c r="C22" i="295"/>
  <c r="C21" i="295"/>
  <c r="C20" i="295"/>
  <c r="Q19" i="295"/>
  <c r="P19" i="295"/>
  <c r="O19" i="295"/>
  <c r="O33" i="295" s="1"/>
  <c r="N19" i="295"/>
  <c r="M19" i="295"/>
  <c r="L19" i="295"/>
  <c r="K19" i="295"/>
  <c r="K33" i="295" s="1"/>
  <c r="J19" i="295"/>
  <c r="I19" i="295"/>
  <c r="H19" i="295"/>
  <c r="G19" i="295"/>
  <c r="G33" i="295" s="1"/>
  <c r="F19" i="295"/>
  <c r="F33" i="295" s="1"/>
  <c r="E19" i="295"/>
  <c r="D19" i="295"/>
  <c r="C18" i="295"/>
  <c r="C17" i="295"/>
  <c r="C16" i="295"/>
  <c r="M73" i="294"/>
  <c r="I73" i="294"/>
  <c r="C72" i="294"/>
  <c r="C71" i="294"/>
  <c r="C70" i="294"/>
  <c r="Q69" i="294"/>
  <c r="Q73" i="294" s="1"/>
  <c r="P69" i="294"/>
  <c r="P73" i="294" s="1"/>
  <c r="O69" i="294"/>
  <c r="O73" i="294" s="1"/>
  <c r="N69" i="294"/>
  <c r="N73" i="294" s="1"/>
  <c r="M69" i="294"/>
  <c r="L69" i="294"/>
  <c r="L73" i="294" s="1"/>
  <c r="K69" i="294"/>
  <c r="K73" i="294" s="1"/>
  <c r="J69" i="294"/>
  <c r="J73" i="294" s="1"/>
  <c r="I69" i="294"/>
  <c r="H69" i="294"/>
  <c r="H73" i="294" s="1"/>
  <c r="G69" i="294"/>
  <c r="G73" i="294" s="1"/>
  <c r="F69" i="294"/>
  <c r="F73" i="294" s="1"/>
  <c r="E69" i="294"/>
  <c r="E73" i="294" s="1"/>
  <c r="D69" i="294"/>
  <c r="D73" i="294" s="1"/>
  <c r="C69" i="294"/>
  <c r="C68" i="294"/>
  <c r="C67" i="294"/>
  <c r="C66" i="294"/>
  <c r="I63" i="294"/>
  <c r="I74" i="294" s="1"/>
  <c r="C62" i="294"/>
  <c r="C61" i="294"/>
  <c r="C60" i="294"/>
  <c r="Q59" i="294"/>
  <c r="Q63" i="294" s="1"/>
  <c r="P59" i="294"/>
  <c r="P63" i="294" s="1"/>
  <c r="O59" i="294"/>
  <c r="O63" i="294" s="1"/>
  <c r="N59" i="294"/>
  <c r="N63" i="294" s="1"/>
  <c r="M59" i="294"/>
  <c r="M63" i="294" s="1"/>
  <c r="M74" i="294" s="1"/>
  <c r="L59" i="294"/>
  <c r="L63" i="294" s="1"/>
  <c r="K59" i="294"/>
  <c r="K63" i="294" s="1"/>
  <c r="J59" i="294"/>
  <c r="J63" i="294" s="1"/>
  <c r="I59" i="294"/>
  <c r="H59" i="294"/>
  <c r="H63" i="294" s="1"/>
  <c r="G59" i="294"/>
  <c r="G63" i="294" s="1"/>
  <c r="F59" i="294"/>
  <c r="F63" i="294" s="1"/>
  <c r="E59" i="294"/>
  <c r="E63" i="294" s="1"/>
  <c r="D59" i="294"/>
  <c r="D63" i="294" s="1"/>
  <c r="D74" i="294" s="1"/>
  <c r="C58" i="294"/>
  <c r="C57" i="294"/>
  <c r="C56" i="294"/>
  <c r="C50" i="294"/>
  <c r="C49" i="294"/>
  <c r="C48" i="294"/>
  <c r="C47" i="294"/>
  <c r="C46" i="294"/>
  <c r="C45" i="294"/>
  <c r="C44" i="294"/>
  <c r="Q43" i="294"/>
  <c r="P43" i="294"/>
  <c r="O43" i="294"/>
  <c r="N43" i="294"/>
  <c r="M43" i="294"/>
  <c r="L43" i="294"/>
  <c r="K43" i="294"/>
  <c r="J43" i="294"/>
  <c r="I43" i="294"/>
  <c r="H43" i="294"/>
  <c r="G43" i="294"/>
  <c r="F43" i="294"/>
  <c r="E43" i="294"/>
  <c r="D43" i="294"/>
  <c r="C42" i="294"/>
  <c r="C41" i="294"/>
  <c r="C40" i="294"/>
  <c r="C39" i="294"/>
  <c r="Q38" i="294"/>
  <c r="P38" i="294"/>
  <c r="O38" i="294"/>
  <c r="N38" i="294"/>
  <c r="M38" i="294"/>
  <c r="L38" i="294"/>
  <c r="K38" i="294"/>
  <c r="J38" i="294"/>
  <c r="I38" i="294"/>
  <c r="H38" i="294"/>
  <c r="G38" i="294"/>
  <c r="G51" i="294" s="1"/>
  <c r="F38" i="294"/>
  <c r="E38" i="294"/>
  <c r="D38" i="294"/>
  <c r="C37" i="294"/>
  <c r="C36" i="294"/>
  <c r="C35" i="294"/>
  <c r="C32" i="294"/>
  <c r="C31" i="294"/>
  <c r="Q30" i="294"/>
  <c r="P30" i="294"/>
  <c r="O30" i="294"/>
  <c r="N30" i="294"/>
  <c r="M30" i="294"/>
  <c r="L30" i="294"/>
  <c r="K30" i="294"/>
  <c r="J30" i="294"/>
  <c r="I30" i="294"/>
  <c r="H30" i="294"/>
  <c r="G30" i="294"/>
  <c r="F30" i="294"/>
  <c r="E30" i="294"/>
  <c r="D30" i="294"/>
  <c r="C29" i="294"/>
  <c r="C28" i="294"/>
  <c r="C27" i="294"/>
  <c r="Q26" i="294"/>
  <c r="P26" i="294"/>
  <c r="O26" i="294"/>
  <c r="N26" i="294"/>
  <c r="M26" i="294"/>
  <c r="L26" i="294"/>
  <c r="K26" i="294"/>
  <c r="J26" i="294"/>
  <c r="I26" i="294"/>
  <c r="H26" i="294"/>
  <c r="G26" i="294"/>
  <c r="F26" i="294"/>
  <c r="E26" i="294"/>
  <c r="D26" i="294"/>
  <c r="C25" i="294"/>
  <c r="C24" i="294"/>
  <c r="C23" i="294"/>
  <c r="C22" i="294"/>
  <c r="C21" i="294"/>
  <c r="C20" i="294"/>
  <c r="Q19" i="294"/>
  <c r="P19" i="294"/>
  <c r="O19" i="294"/>
  <c r="O33" i="294" s="1"/>
  <c r="N19" i="294"/>
  <c r="N33" i="294" s="1"/>
  <c r="M19" i="294"/>
  <c r="L19" i="294"/>
  <c r="K19" i="294"/>
  <c r="K33" i="294" s="1"/>
  <c r="J19" i="294"/>
  <c r="J33" i="294" s="1"/>
  <c r="I19" i="294"/>
  <c r="H19" i="294"/>
  <c r="G19" i="294"/>
  <c r="G33" i="294" s="1"/>
  <c r="G52" i="294" s="1"/>
  <c r="F19" i="294"/>
  <c r="F33" i="294" s="1"/>
  <c r="E19" i="294"/>
  <c r="D19" i="294"/>
  <c r="C19" i="294"/>
  <c r="C18" i="294"/>
  <c r="C17" i="294"/>
  <c r="C16" i="294"/>
  <c r="C72" i="293"/>
  <c r="C71" i="293"/>
  <c r="C70" i="293"/>
  <c r="Q69" i="293"/>
  <c r="Q73" i="293" s="1"/>
  <c r="P69" i="293"/>
  <c r="P73" i="293" s="1"/>
  <c r="O69" i="293"/>
  <c r="O73" i="293" s="1"/>
  <c r="N69" i="293"/>
  <c r="N73" i="293" s="1"/>
  <c r="M69" i="293"/>
  <c r="M73" i="293" s="1"/>
  <c r="L69" i="293"/>
  <c r="L73" i="293" s="1"/>
  <c r="K69" i="293"/>
  <c r="K73" i="293" s="1"/>
  <c r="J69" i="293"/>
  <c r="J73" i="293" s="1"/>
  <c r="I69" i="293"/>
  <c r="I73" i="293" s="1"/>
  <c r="H69" i="293"/>
  <c r="H73" i="293" s="1"/>
  <c r="G69" i="293"/>
  <c r="G73" i="293" s="1"/>
  <c r="F69" i="293"/>
  <c r="F73" i="293" s="1"/>
  <c r="E69" i="293"/>
  <c r="E73" i="293" s="1"/>
  <c r="D69" i="293"/>
  <c r="C68" i="293"/>
  <c r="C67" i="293"/>
  <c r="C66" i="293"/>
  <c r="C62" i="293"/>
  <c r="C61" i="293"/>
  <c r="C60" i="293"/>
  <c r="Q59" i="293"/>
  <c r="Q63" i="293" s="1"/>
  <c r="P59" i="293"/>
  <c r="P63" i="293" s="1"/>
  <c r="O59" i="293"/>
  <c r="O63" i="293" s="1"/>
  <c r="N59" i="293"/>
  <c r="N63" i="293" s="1"/>
  <c r="N74" i="293" s="1"/>
  <c r="M59" i="293"/>
  <c r="M63" i="293" s="1"/>
  <c r="M74" i="293" s="1"/>
  <c r="L59" i="293"/>
  <c r="L63" i="293" s="1"/>
  <c r="K59" i="293"/>
  <c r="K63" i="293" s="1"/>
  <c r="J59" i="293"/>
  <c r="J63" i="293" s="1"/>
  <c r="J74" i="293" s="1"/>
  <c r="I59" i="293"/>
  <c r="I63" i="293" s="1"/>
  <c r="H59" i="293"/>
  <c r="H63" i="293" s="1"/>
  <c r="G59" i="293"/>
  <c r="G63" i="293" s="1"/>
  <c r="F59" i="293"/>
  <c r="F63" i="293" s="1"/>
  <c r="F74" i="293" s="1"/>
  <c r="E59" i="293"/>
  <c r="E63" i="293" s="1"/>
  <c r="E74" i="293" s="1"/>
  <c r="D59" i="293"/>
  <c r="C58" i="293"/>
  <c r="C57" i="293"/>
  <c r="C56" i="293"/>
  <c r="C50" i="293"/>
  <c r="C49" i="293"/>
  <c r="C48" i="293"/>
  <c r="C47" i="293"/>
  <c r="C46" i="293"/>
  <c r="C45" i="293"/>
  <c r="C44" i="293"/>
  <c r="Q43" i="293"/>
  <c r="P43" i="293"/>
  <c r="O43" i="293"/>
  <c r="N43" i="293"/>
  <c r="M43" i="293"/>
  <c r="L43" i="293"/>
  <c r="K43" i="293"/>
  <c r="J43" i="293"/>
  <c r="I43" i="293"/>
  <c r="H43" i="293"/>
  <c r="G43" i="293"/>
  <c r="F43" i="293"/>
  <c r="E43" i="293"/>
  <c r="D43" i="293"/>
  <c r="C42" i="293"/>
  <c r="C41" i="293"/>
  <c r="C40" i="293"/>
  <c r="C39" i="293"/>
  <c r="Q38" i="293"/>
  <c r="Q51" i="293" s="1"/>
  <c r="P38" i="293"/>
  <c r="O38" i="293"/>
  <c r="O51" i="293" s="1"/>
  <c r="N38" i="293"/>
  <c r="M38" i="293"/>
  <c r="L38" i="293"/>
  <c r="K38" i="293"/>
  <c r="K51" i="293" s="1"/>
  <c r="J38" i="293"/>
  <c r="I38" i="293"/>
  <c r="I51" i="293" s="1"/>
  <c r="H38" i="293"/>
  <c r="G38" i="293"/>
  <c r="G51" i="293" s="1"/>
  <c r="F38" i="293"/>
  <c r="E38" i="293"/>
  <c r="D38" i="293"/>
  <c r="C37" i="293"/>
  <c r="C36" i="293"/>
  <c r="C35" i="293"/>
  <c r="C32" i="293"/>
  <c r="C31" i="293"/>
  <c r="Q30" i="293"/>
  <c r="P30" i="293"/>
  <c r="O30" i="293"/>
  <c r="N30" i="293"/>
  <c r="M30" i="293"/>
  <c r="L30" i="293"/>
  <c r="K30" i="293"/>
  <c r="J30" i="293"/>
  <c r="I30" i="293"/>
  <c r="H30" i="293"/>
  <c r="G30" i="293"/>
  <c r="F30" i="293"/>
  <c r="E30" i="293"/>
  <c r="D30" i="293"/>
  <c r="C29" i="293"/>
  <c r="C28" i="293"/>
  <c r="C27" i="293"/>
  <c r="Q26" i="293"/>
  <c r="P26" i="293"/>
  <c r="O26" i="293"/>
  <c r="N26" i="293"/>
  <c r="M26" i="293"/>
  <c r="L26" i="293"/>
  <c r="K26" i="293"/>
  <c r="J26" i="293"/>
  <c r="I26" i="293"/>
  <c r="H26" i="293"/>
  <c r="G26" i="293"/>
  <c r="F26" i="293"/>
  <c r="E26" i="293"/>
  <c r="D26" i="293"/>
  <c r="C26" i="293"/>
  <c r="C25" i="293"/>
  <c r="C24" i="293"/>
  <c r="C23" i="293"/>
  <c r="C22" i="293"/>
  <c r="C21" i="293"/>
  <c r="C20" i="293"/>
  <c r="Q19" i="293"/>
  <c r="P19" i="293"/>
  <c r="P33" i="293" s="1"/>
  <c r="O19" i="293"/>
  <c r="N19" i="293"/>
  <c r="M19" i="293"/>
  <c r="L19" i="293"/>
  <c r="L33" i="293" s="1"/>
  <c r="K19" i="293"/>
  <c r="J19" i="293"/>
  <c r="I19" i="293"/>
  <c r="H19" i="293"/>
  <c r="H33" i="293" s="1"/>
  <c r="G19" i="293"/>
  <c r="F19" i="293"/>
  <c r="E19" i="293"/>
  <c r="D19" i="293"/>
  <c r="D33" i="293" s="1"/>
  <c r="C18" i="293"/>
  <c r="C17" i="293"/>
  <c r="C16" i="293"/>
  <c r="O73" i="292"/>
  <c r="C72" i="292"/>
  <c r="C71" i="292"/>
  <c r="C70" i="292"/>
  <c r="Q69" i="292"/>
  <c r="Q73" i="292" s="1"/>
  <c r="P69" i="292"/>
  <c r="P73" i="292" s="1"/>
  <c r="O69" i="292"/>
  <c r="N69" i="292"/>
  <c r="N73" i="292" s="1"/>
  <c r="M69" i="292"/>
  <c r="M73" i="292" s="1"/>
  <c r="L69" i="292"/>
  <c r="L73" i="292" s="1"/>
  <c r="K69" i="292"/>
  <c r="K73" i="292" s="1"/>
  <c r="J69" i="292"/>
  <c r="J73" i="292" s="1"/>
  <c r="I69" i="292"/>
  <c r="I73" i="292" s="1"/>
  <c r="H69" i="292"/>
  <c r="H73" i="292" s="1"/>
  <c r="G69" i="292"/>
  <c r="G73" i="292" s="1"/>
  <c r="F69" i="292"/>
  <c r="F73" i="292" s="1"/>
  <c r="E69" i="292"/>
  <c r="E73" i="292" s="1"/>
  <c r="D69" i="292"/>
  <c r="D73" i="292" s="1"/>
  <c r="C68" i="292"/>
  <c r="C67" i="292"/>
  <c r="C66" i="292"/>
  <c r="G63" i="292"/>
  <c r="C62" i="292"/>
  <c r="C61" i="292"/>
  <c r="C60" i="292"/>
  <c r="Q59" i="292"/>
  <c r="Q63" i="292" s="1"/>
  <c r="P59" i="292"/>
  <c r="P63" i="292" s="1"/>
  <c r="O59" i="292"/>
  <c r="O63" i="292" s="1"/>
  <c r="O74" i="292" s="1"/>
  <c r="N59" i="292"/>
  <c r="N63" i="292" s="1"/>
  <c r="N74" i="292" s="1"/>
  <c r="M59" i="292"/>
  <c r="M63" i="292" s="1"/>
  <c r="L59" i="292"/>
  <c r="L63" i="292" s="1"/>
  <c r="K59" i="292"/>
  <c r="K63" i="292" s="1"/>
  <c r="J59" i="292"/>
  <c r="J63" i="292" s="1"/>
  <c r="I59" i="292"/>
  <c r="I63" i="292" s="1"/>
  <c r="H59" i="292"/>
  <c r="H63" i="292" s="1"/>
  <c r="G59" i="292"/>
  <c r="F59" i="292"/>
  <c r="F63" i="292" s="1"/>
  <c r="F74" i="292" s="1"/>
  <c r="E59" i="292"/>
  <c r="E63" i="292" s="1"/>
  <c r="D59" i="292"/>
  <c r="D63" i="292" s="1"/>
  <c r="C58" i="292"/>
  <c r="C57" i="292"/>
  <c r="C56" i="292"/>
  <c r="C50" i="292"/>
  <c r="C49" i="292"/>
  <c r="C48" i="292"/>
  <c r="C47" i="292"/>
  <c r="C46" i="292"/>
  <c r="C45" i="292"/>
  <c r="C44" i="292"/>
  <c r="Q43" i="292"/>
  <c r="P43" i="292"/>
  <c r="O43" i="292"/>
  <c r="N43" i="292"/>
  <c r="M43" i="292"/>
  <c r="L43" i="292"/>
  <c r="K43" i="292"/>
  <c r="J43" i="292"/>
  <c r="I43" i="292"/>
  <c r="H43" i="292"/>
  <c r="G43" i="292"/>
  <c r="F43" i="292"/>
  <c r="E43" i="292"/>
  <c r="D43" i="292"/>
  <c r="C42" i="292"/>
  <c r="C41" i="292"/>
  <c r="C40" i="292"/>
  <c r="C39" i="292"/>
  <c r="Q38" i="292"/>
  <c r="P38" i="292"/>
  <c r="O38" i="292"/>
  <c r="N38" i="292"/>
  <c r="N51" i="292" s="1"/>
  <c r="M38" i="292"/>
  <c r="L38" i="292"/>
  <c r="K38" i="292"/>
  <c r="J38" i="292"/>
  <c r="J51" i="292" s="1"/>
  <c r="I38" i="292"/>
  <c r="I51" i="292" s="1"/>
  <c r="H38" i="292"/>
  <c r="G38" i="292"/>
  <c r="F38" i="292"/>
  <c r="F51" i="292" s="1"/>
  <c r="E38" i="292"/>
  <c r="C38" i="292" s="1"/>
  <c r="D38" i="292"/>
  <c r="C37" i="292"/>
  <c r="C36" i="292"/>
  <c r="C35" i="292"/>
  <c r="C32" i="292"/>
  <c r="C31" i="292"/>
  <c r="Q30" i="292"/>
  <c r="P30" i="292"/>
  <c r="O30" i="292"/>
  <c r="N30" i="292"/>
  <c r="M30" i="292"/>
  <c r="L30" i="292"/>
  <c r="K30" i="292"/>
  <c r="J30" i="292"/>
  <c r="I30" i="292"/>
  <c r="H30" i="292"/>
  <c r="G30" i="292"/>
  <c r="F30" i="292"/>
  <c r="E30" i="292"/>
  <c r="D30" i="292"/>
  <c r="C29" i="292"/>
  <c r="C28" i="292"/>
  <c r="C27" i="292"/>
  <c r="Q26" i="292"/>
  <c r="P26" i="292"/>
  <c r="O26" i="292"/>
  <c r="N26" i="292"/>
  <c r="M26" i="292"/>
  <c r="L26" i="292"/>
  <c r="K26" i="292"/>
  <c r="J26" i="292"/>
  <c r="I26" i="292"/>
  <c r="H26" i="292"/>
  <c r="G26" i="292"/>
  <c r="F26" i="292"/>
  <c r="E26" i="292"/>
  <c r="D26" i="292"/>
  <c r="C25" i="292"/>
  <c r="C24" i="292"/>
  <c r="C23" i="292"/>
  <c r="C22" i="292"/>
  <c r="C21" i="292"/>
  <c r="C20" i="292"/>
  <c r="Q19" i="292"/>
  <c r="Q33" i="292" s="1"/>
  <c r="P19" i="292"/>
  <c r="O19" i="292"/>
  <c r="N19" i="292"/>
  <c r="M19" i="292"/>
  <c r="M33" i="292" s="1"/>
  <c r="L19" i="292"/>
  <c r="K19" i="292"/>
  <c r="J19" i="292"/>
  <c r="I19" i="292"/>
  <c r="I33" i="292" s="1"/>
  <c r="H19" i="292"/>
  <c r="G19" i="292"/>
  <c r="F19" i="292"/>
  <c r="E19" i="292"/>
  <c r="E33" i="292" s="1"/>
  <c r="D19" i="292"/>
  <c r="C18" i="292"/>
  <c r="C17" i="292"/>
  <c r="C16" i="292"/>
  <c r="C72" i="291"/>
  <c r="C71" i="291"/>
  <c r="C70" i="291"/>
  <c r="Q69" i="291"/>
  <c r="Q73" i="291" s="1"/>
  <c r="P69" i="291"/>
  <c r="P73" i="291" s="1"/>
  <c r="O69" i="291"/>
  <c r="O73" i="291" s="1"/>
  <c r="N69" i="291"/>
  <c r="N73" i="291" s="1"/>
  <c r="M69" i="291"/>
  <c r="M73" i="291" s="1"/>
  <c r="L69" i="291"/>
  <c r="L73" i="291" s="1"/>
  <c r="K69" i="291"/>
  <c r="K73" i="291" s="1"/>
  <c r="J69" i="291"/>
  <c r="J73" i="291" s="1"/>
  <c r="I69" i="291"/>
  <c r="I73" i="291" s="1"/>
  <c r="H69" i="291"/>
  <c r="H73" i="291" s="1"/>
  <c r="G69" i="291"/>
  <c r="G73" i="291" s="1"/>
  <c r="F69" i="291"/>
  <c r="F73" i="291" s="1"/>
  <c r="E69" i="291"/>
  <c r="E73" i="291" s="1"/>
  <c r="D69" i="291"/>
  <c r="D73" i="291" s="1"/>
  <c r="C68" i="291"/>
  <c r="C67" i="291"/>
  <c r="C66" i="291"/>
  <c r="H63" i="291"/>
  <c r="C62" i="291"/>
  <c r="C61" i="291"/>
  <c r="C60" i="291"/>
  <c r="Q59" i="291"/>
  <c r="Q63" i="291" s="1"/>
  <c r="P59" i="291"/>
  <c r="P63" i="291" s="1"/>
  <c r="O59" i="291"/>
  <c r="O63" i="291" s="1"/>
  <c r="O74" i="291" s="1"/>
  <c r="N59" i="291"/>
  <c r="N63" i="291" s="1"/>
  <c r="M59" i="291"/>
  <c r="M63" i="291" s="1"/>
  <c r="L59" i="291"/>
  <c r="L63" i="291" s="1"/>
  <c r="K59" i="291"/>
  <c r="K63" i="291" s="1"/>
  <c r="J59" i="291"/>
  <c r="J63" i="291" s="1"/>
  <c r="I59" i="291"/>
  <c r="I63" i="291" s="1"/>
  <c r="H59" i="291"/>
  <c r="G59" i="291"/>
  <c r="G63" i="291" s="1"/>
  <c r="G74" i="291" s="1"/>
  <c r="F59" i="291"/>
  <c r="F63" i="291" s="1"/>
  <c r="E59" i="291"/>
  <c r="E63" i="291" s="1"/>
  <c r="D59" i="291"/>
  <c r="D63" i="291" s="1"/>
  <c r="C58" i="291"/>
  <c r="C57" i="291"/>
  <c r="C56" i="291"/>
  <c r="C50" i="291"/>
  <c r="C49" i="291"/>
  <c r="C48" i="291"/>
  <c r="C47" i="291"/>
  <c r="C46" i="291"/>
  <c r="C45" i="291"/>
  <c r="C44" i="291"/>
  <c r="Q43" i="291"/>
  <c r="P43" i="291"/>
  <c r="O43" i="291"/>
  <c r="N43" i="291"/>
  <c r="M43" i="291"/>
  <c r="L43" i="291"/>
  <c r="K43" i="291"/>
  <c r="J43" i="291"/>
  <c r="I43" i="291"/>
  <c r="H43" i="291"/>
  <c r="G43" i="291"/>
  <c r="F43" i="291"/>
  <c r="E43" i="291"/>
  <c r="D43" i="291"/>
  <c r="C42" i="291"/>
  <c r="C41" i="291"/>
  <c r="C40" i="291"/>
  <c r="C39" i="291"/>
  <c r="Q38" i="291"/>
  <c r="P38" i="291"/>
  <c r="O38" i="291"/>
  <c r="O51" i="291" s="1"/>
  <c r="N38" i="291"/>
  <c r="N51" i="291" s="1"/>
  <c r="M38" i="291"/>
  <c r="L38" i="291"/>
  <c r="K38" i="291"/>
  <c r="K51" i="291" s="1"/>
  <c r="J38" i="291"/>
  <c r="J51" i="291" s="1"/>
  <c r="I38" i="291"/>
  <c r="H38" i="291"/>
  <c r="G38" i="291"/>
  <c r="G51" i="291" s="1"/>
  <c r="F38" i="291"/>
  <c r="F51" i="291" s="1"/>
  <c r="E38" i="291"/>
  <c r="D38" i="291"/>
  <c r="C37" i="291"/>
  <c r="C36" i="291"/>
  <c r="C35" i="291"/>
  <c r="C32" i="291"/>
  <c r="C31" i="291"/>
  <c r="Q30" i="291"/>
  <c r="P30" i="291"/>
  <c r="O30" i="291"/>
  <c r="N30" i="291"/>
  <c r="M30" i="291"/>
  <c r="L30" i="291"/>
  <c r="K30" i="291"/>
  <c r="J30" i="291"/>
  <c r="I30" i="291"/>
  <c r="H30" i="291"/>
  <c r="G30" i="291"/>
  <c r="F30" i="291"/>
  <c r="E30" i="291"/>
  <c r="D30" i="291"/>
  <c r="C29" i="291"/>
  <c r="C28" i="291"/>
  <c r="C27" i="291"/>
  <c r="Q26" i="291"/>
  <c r="P26" i="291"/>
  <c r="O26" i="291"/>
  <c r="N26" i="291"/>
  <c r="M26" i="291"/>
  <c r="L26" i="291"/>
  <c r="K26" i="291"/>
  <c r="J26" i="291"/>
  <c r="I26" i="291"/>
  <c r="H26" i="291"/>
  <c r="G26" i="291"/>
  <c r="F26" i="291"/>
  <c r="E26" i="291"/>
  <c r="D26" i="291"/>
  <c r="C25" i="291"/>
  <c r="C24" i="291"/>
  <c r="C23" i="291"/>
  <c r="C22" i="291"/>
  <c r="C21" i="291"/>
  <c r="C20" i="291"/>
  <c r="Q19" i="291"/>
  <c r="P19" i="291"/>
  <c r="O19" i="291"/>
  <c r="N19" i="291"/>
  <c r="N33" i="291" s="1"/>
  <c r="M19" i="291"/>
  <c r="M33" i="291" s="1"/>
  <c r="L19" i="291"/>
  <c r="K19" i="291"/>
  <c r="J19" i="291"/>
  <c r="J33" i="291" s="1"/>
  <c r="J52" i="291" s="1"/>
  <c r="I19" i="291"/>
  <c r="I33" i="291" s="1"/>
  <c r="H19" i="291"/>
  <c r="G19" i="291"/>
  <c r="F19" i="291"/>
  <c r="F33" i="291" s="1"/>
  <c r="E19" i="291"/>
  <c r="D19" i="291"/>
  <c r="C18" i="291"/>
  <c r="C17" i="291"/>
  <c r="C16" i="291"/>
  <c r="L73" i="290"/>
  <c r="E73" i="290"/>
  <c r="C72" i="290"/>
  <c r="C71" i="290"/>
  <c r="C70" i="290"/>
  <c r="Q69" i="290"/>
  <c r="Q73" i="290" s="1"/>
  <c r="P69" i="290"/>
  <c r="P73" i="290" s="1"/>
  <c r="O69" i="290"/>
  <c r="O73" i="290" s="1"/>
  <c r="N69" i="290"/>
  <c r="N73" i="290" s="1"/>
  <c r="N74" i="290" s="1"/>
  <c r="M69" i="290"/>
  <c r="M73" i="290" s="1"/>
  <c r="L69" i="290"/>
  <c r="K69" i="290"/>
  <c r="K73" i="290" s="1"/>
  <c r="J69" i="290"/>
  <c r="J73" i="290" s="1"/>
  <c r="J74" i="290" s="1"/>
  <c r="I69" i="290"/>
  <c r="I73" i="290" s="1"/>
  <c r="H69" i="290"/>
  <c r="H73" i="290" s="1"/>
  <c r="G69" i="290"/>
  <c r="G73" i="290" s="1"/>
  <c r="F69" i="290"/>
  <c r="F73" i="290" s="1"/>
  <c r="E69" i="290"/>
  <c r="D69" i="290"/>
  <c r="D73" i="290" s="1"/>
  <c r="C68" i="290"/>
  <c r="C67" i="290"/>
  <c r="C66" i="290"/>
  <c r="C62" i="290"/>
  <c r="C61" i="290"/>
  <c r="C60" i="290"/>
  <c r="Q59" i="290"/>
  <c r="Q63" i="290" s="1"/>
  <c r="P59" i="290"/>
  <c r="P63" i="290" s="1"/>
  <c r="O59" i="290"/>
  <c r="O63" i="290" s="1"/>
  <c r="O74" i="290" s="1"/>
  <c r="N59" i="290"/>
  <c r="N63" i="290" s="1"/>
  <c r="M59" i="290"/>
  <c r="M63" i="290" s="1"/>
  <c r="L59" i="290"/>
  <c r="L63" i="290" s="1"/>
  <c r="K59" i="290"/>
  <c r="K63" i="290" s="1"/>
  <c r="K74" i="290" s="1"/>
  <c r="J59" i="290"/>
  <c r="J63" i="290" s="1"/>
  <c r="I59" i="290"/>
  <c r="I63" i="290" s="1"/>
  <c r="H59" i="290"/>
  <c r="H63" i="290" s="1"/>
  <c r="G59" i="290"/>
  <c r="G63" i="290" s="1"/>
  <c r="G74" i="290" s="1"/>
  <c r="F59" i="290"/>
  <c r="F63" i="290" s="1"/>
  <c r="E59" i="290"/>
  <c r="E63" i="290" s="1"/>
  <c r="D59" i="290"/>
  <c r="D63" i="290" s="1"/>
  <c r="C58" i="290"/>
  <c r="C57" i="290"/>
  <c r="C56" i="290"/>
  <c r="C50" i="290"/>
  <c r="C49" i="290"/>
  <c r="C48" i="290"/>
  <c r="C47" i="290"/>
  <c r="C46" i="290"/>
  <c r="C45" i="290"/>
  <c r="C44" i="290"/>
  <c r="Q43" i="290"/>
  <c r="P43" i="290"/>
  <c r="O43" i="290"/>
  <c r="O51" i="290" s="1"/>
  <c r="N43" i="290"/>
  <c r="M43" i="290"/>
  <c r="L43" i="290"/>
  <c r="K43" i="290"/>
  <c r="J43" i="290"/>
  <c r="I43" i="290"/>
  <c r="H43" i="290"/>
  <c r="G43" i="290"/>
  <c r="G51" i="290" s="1"/>
  <c r="F43" i="290"/>
  <c r="E43" i="290"/>
  <c r="D43" i="290"/>
  <c r="C42" i="290"/>
  <c r="C41" i="290"/>
  <c r="C40" i="290"/>
  <c r="C39" i="290"/>
  <c r="Q38" i="290"/>
  <c r="Q51" i="290" s="1"/>
  <c r="P38" i="290"/>
  <c r="P51" i="290" s="1"/>
  <c r="O38" i="290"/>
  <c r="N38" i="290"/>
  <c r="M38" i="290"/>
  <c r="M51" i="290" s="1"/>
  <c r="L38" i="290"/>
  <c r="L51" i="290" s="1"/>
  <c r="K38" i="290"/>
  <c r="J38" i="290"/>
  <c r="I38" i="290"/>
  <c r="I51" i="290" s="1"/>
  <c r="H38" i="290"/>
  <c r="H51" i="290" s="1"/>
  <c r="G38" i="290"/>
  <c r="F38" i="290"/>
  <c r="E38" i="290"/>
  <c r="E51" i="290" s="1"/>
  <c r="D38" i="290"/>
  <c r="D51" i="290" s="1"/>
  <c r="C37" i="290"/>
  <c r="C36" i="290"/>
  <c r="C35" i="290"/>
  <c r="C32" i="290"/>
  <c r="C31" i="290"/>
  <c r="Q30" i="290"/>
  <c r="P30" i="290"/>
  <c r="O30" i="290"/>
  <c r="N30" i="290"/>
  <c r="M30" i="290"/>
  <c r="L30" i="290"/>
  <c r="K30" i="290"/>
  <c r="J30" i="290"/>
  <c r="I30" i="290"/>
  <c r="H30" i="290"/>
  <c r="G30" i="290"/>
  <c r="F30" i="290"/>
  <c r="E30" i="290"/>
  <c r="D30" i="290"/>
  <c r="C30" i="290" s="1"/>
  <c r="C29" i="290"/>
  <c r="C28" i="290"/>
  <c r="C27" i="290"/>
  <c r="Q26" i="290"/>
  <c r="P26" i="290"/>
  <c r="O26" i="290"/>
  <c r="N26" i="290"/>
  <c r="M26" i="290"/>
  <c r="L26" i="290"/>
  <c r="K26" i="290"/>
  <c r="J26" i="290"/>
  <c r="I26" i="290"/>
  <c r="H26" i="290"/>
  <c r="G26" i="290"/>
  <c r="F26" i="290"/>
  <c r="E26" i="290"/>
  <c r="D26" i="290"/>
  <c r="C25" i="290"/>
  <c r="C24" i="290"/>
  <c r="C23" i="290"/>
  <c r="C22" i="290"/>
  <c r="C21" i="290"/>
  <c r="C20" i="290"/>
  <c r="Q19" i="290"/>
  <c r="Q33" i="290" s="1"/>
  <c r="P19" i="290"/>
  <c r="O19" i="290"/>
  <c r="N19" i="290"/>
  <c r="M19" i="290"/>
  <c r="M33" i="290" s="1"/>
  <c r="M52" i="290" s="1"/>
  <c r="L19" i="290"/>
  <c r="K19" i="290"/>
  <c r="J19" i="290"/>
  <c r="I19" i="290"/>
  <c r="I33" i="290" s="1"/>
  <c r="H19" i="290"/>
  <c r="G19" i="290"/>
  <c r="F19" i="290"/>
  <c r="E19" i="290"/>
  <c r="E33" i="290" s="1"/>
  <c r="D19" i="290"/>
  <c r="C18" i="290"/>
  <c r="C17" i="290"/>
  <c r="C16" i="290"/>
  <c r="C72" i="289"/>
  <c r="C71" i="289"/>
  <c r="C70" i="289"/>
  <c r="Q69" i="289"/>
  <c r="Q73" i="289" s="1"/>
  <c r="P69" i="289"/>
  <c r="P73" i="289" s="1"/>
  <c r="O69" i="289"/>
  <c r="O73" i="289" s="1"/>
  <c r="N69" i="289"/>
  <c r="N73" i="289" s="1"/>
  <c r="M69" i="289"/>
  <c r="M73" i="289" s="1"/>
  <c r="L69" i="289"/>
  <c r="L73" i="289" s="1"/>
  <c r="K69" i="289"/>
  <c r="K73" i="289" s="1"/>
  <c r="J69" i="289"/>
  <c r="J73" i="289" s="1"/>
  <c r="I69" i="289"/>
  <c r="I73" i="289" s="1"/>
  <c r="H69" i="289"/>
  <c r="H73" i="289" s="1"/>
  <c r="G69" i="289"/>
  <c r="G73" i="289" s="1"/>
  <c r="F69" i="289"/>
  <c r="F73" i="289" s="1"/>
  <c r="E69" i="289"/>
  <c r="E73" i="289" s="1"/>
  <c r="D69" i="289"/>
  <c r="D73" i="289" s="1"/>
  <c r="C68" i="289"/>
  <c r="C67" i="289"/>
  <c r="C66" i="289"/>
  <c r="J63" i="289"/>
  <c r="C62" i="289"/>
  <c r="C61" i="289"/>
  <c r="C60" i="289"/>
  <c r="Q59" i="289"/>
  <c r="Q63" i="289" s="1"/>
  <c r="P59" i="289"/>
  <c r="P63" i="289" s="1"/>
  <c r="O59" i="289"/>
  <c r="O63" i="289" s="1"/>
  <c r="O74" i="289" s="1"/>
  <c r="N59" i="289"/>
  <c r="N63" i="289" s="1"/>
  <c r="N74" i="289" s="1"/>
  <c r="M59" i="289"/>
  <c r="M63" i="289" s="1"/>
  <c r="L59" i="289"/>
  <c r="L63" i="289" s="1"/>
  <c r="K59" i="289"/>
  <c r="K63" i="289" s="1"/>
  <c r="K74" i="289" s="1"/>
  <c r="J59" i="289"/>
  <c r="I59" i="289"/>
  <c r="I63" i="289" s="1"/>
  <c r="H59" i="289"/>
  <c r="H63" i="289" s="1"/>
  <c r="G59" i="289"/>
  <c r="G63" i="289" s="1"/>
  <c r="G74" i="289" s="1"/>
  <c r="F59" i="289"/>
  <c r="F63" i="289" s="1"/>
  <c r="F74" i="289" s="1"/>
  <c r="E59" i="289"/>
  <c r="E63" i="289" s="1"/>
  <c r="E74" i="289" s="1"/>
  <c r="D59" i="289"/>
  <c r="D63" i="289" s="1"/>
  <c r="C58" i="289"/>
  <c r="C57" i="289"/>
  <c r="C56" i="289"/>
  <c r="C50" i="289"/>
  <c r="C49" i="289"/>
  <c r="C48" i="289"/>
  <c r="C47" i="289"/>
  <c r="C46" i="289"/>
  <c r="C45" i="289"/>
  <c r="C44" i="289"/>
  <c r="Q43" i="289"/>
  <c r="P43" i="289"/>
  <c r="O43" i="289"/>
  <c r="N43" i="289"/>
  <c r="M43" i="289"/>
  <c r="L43" i="289"/>
  <c r="K43" i="289"/>
  <c r="J43" i="289"/>
  <c r="I43" i="289"/>
  <c r="H43" i="289"/>
  <c r="G43" i="289"/>
  <c r="F43" i="289"/>
  <c r="E43" i="289"/>
  <c r="D43" i="289"/>
  <c r="C42" i="289"/>
  <c r="C41" i="289"/>
  <c r="C40" i="289"/>
  <c r="C39" i="289"/>
  <c r="Q38" i="289"/>
  <c r="P38" i="289"/>
  <c r="P51" i="289" s="1"/>
  <c r="O38" i="289"/>
  <c r="N38" i="289"/>
  <c r="M38" i="289"/>
  <c r="L38" i="289"/>
  <c r="L51" i="289" s="1"/>
  <c r="K38" i="289"/>
  <c r="J38" i="289"/>
  <c r="I38" i="289"/>
  <c r="H38" i="289"/>
  <c r="H51" i="289" s="1"/>
  <c r="G38" i="289"/>
  <c r="F38" i="289"/>
  <c r="E38" i="289"/>
  <c r="D38" i="289"/>
  <c r="D51" i="289" s="1"/>
  <c r="C37" i="289"/>
  <c r="C36" i="289"/>
  <c r="C35" i="289"/>
  <c r="C32" i="289"/>
  <c r="C31" i="289"/>
  <c r="Q30" i="289"/>
  <c r="P30" i="289"/>
  <c r="O30" i="289"/>
  <c r="N30" i="289"/>
  <c r="M30" i="289"/>
  <c r="L30" i="289"/>
  <c r="K30" i="289"/>
  <c r="J30" i="289"/>
  <c r="I30" i="289"/>
  <c r="H30" i="289"/>
  <c r="G30" i="289"/>
  <c r="F30" i="289"/>
  <c r="E30" i="289"/>
  <c r="D30" i="289"/>
  <c r="C29" i="289"/>
  <c r="C28" i="289"/>
  <c r="C27" i="289"/>
  <c r="Q26" i="289"/>
  <c r="P26" i="289"/>
  <c r="O26" i="289"/>
  <c r="N26" i="289"/>
  <c r="M26" i="289"/>
  <c r="L26" i="289"/>
  <c r="K26" i="289"/>
  <c r="J26" i="289"/>
  <c r="I26" i="289"/>
  <c r="H26" i="289"/>
  <c r="G26" i="289"/>
  <c r="F26" i="289"/>
  <c r="E26" i="289"/>
  <c r="D26" i="289"/>
  <c r="C25" i="289"/>
  <c r="C24" i="289"/>
  <c r="C23" i="289"/>
  <c r="C22" i="289"/>
  <c r="C21" i="289"/>
  <c r="C20" i="289"/>
  <c r="Q19" i="289"/>
  <c r="P19" i="289"/>
  <c r="P33" i="289" s="1"/>
  <c r="O19" i="289"/>
  <c r="N19" i="289"/>
  <c r="M19" i="289"/>
  <c r="L19" i="289"/>
  <c r="K19" i="289"/>
  <c r="J19" i="289"/>
  <c r="I19" i="289"/>
  <c r="H19" i="289"/>
  <c r="G19" i="289"/>
  <c r="G33" i="289" s="1"/>
  <c r="F19" i="289"/>
  <c r="E19" i="289"/>
  <c r="D19" i="289"/>
  <c r="C19" i="289" s="1"/>
  <c r="C18" i="289"/>
  <c r="C17" i="289"/>
  <c r="C16" i="289"/>
  <c r="C72" i="288"/>
  <c r="C71" i="288"/>
  <c r="C70" i="288"/>
  <c r="Q69" i="288"/>
  <c r="Q73" i="288" s="1"/>
  <c r="P69" i="288"/>
  <c r="P73" i="288" s="1"/>
  <c r="O69" i="288"/>
  <c r="O73" i="288" s="1"/>
  <c r="N69" i="288"/>
  <c r="N73" i="288" s="1"/>
  <c r="M69" i="288"/>
  <c r="M73" i="288" s="1"/>
  <c r="L69" i="288"/>
  <c r="L73" i="288" s="1"/>
  <c r="K69" i="288"/>
  <c r="K73" i="288" s="1"/>
  <c r="J69" i="288"/>
  <c r="J73" i="288" s="1"/>
  <c r="I69" i="288"/>
  <c r="I73" i="288" s="1"/>
  <c r="H69" i="288"/>
  <c r="H73" i="288" s="1"/>
  <c r="G69" i="288"/>
  <c r="G73" i="288" s="1"/>
  <c r="F69" i="288"/>
  <c r="F73" i="288" s="1"/>
  <c r="E69" i="288"/>
  <c r="E73" i="288" s="1"/>
  <c r="D69" i="288"/>
  <c r="C68" i="288"/>
  <c r="C67" i="288"/>
  <c r="C66" i="288"/>
  <c r="C62" i="288"/>
  <c r="C61" i="288"/>
  <c r="C60" i="288"/>
  <c r="Q59" i="288"/>
  <c r="Q63" i="288" s="1"/>
  <c r="P59" i="288"/>
  <c r="P63" i="288" s="1"/>
  <c r="P74" i="288" s="1"/>
  <c r="O59" i="288"/>
  <c r="O63" i="288" s="1"/>
  <c r="O74" i="288" s="1"/>
  <c r="N59" i="288"/>
  <c r="N63" i="288" s="1"/>
  <c r="M59" i="288"/>
  <c r="M63" i="288" s="1"/>
  <c r="L59" i="288"/>
  <c r="L63" i="288" s="1"/>
  <c r="L74" i="288" s="1"/>
  <c r="K59" i="288"/>
  <c r="K63" i="288" s="1"/>
  <c r="J59" i="288"/>
  <c r="J63" i="288" s="1"/>
  <c r="I59" i="288"/>
  <c r="I63" i="288" s="1"/>
  <c r="H59" i="288"/>
  <c r="H63" i="288" s="1"/>
  <c r="H74" i="288" s="1"/>
  <c r="G59" i="288"/>
  <c r="G63" i="288" s="1"/>
  <c r="G74" i="288" s="1"/>
  <c r="F59" i="288"/>
  <c r="F63" i="288" s="1"/>
  <c r="E59" i="288"/>
  <c r="E63" i="288" s="1"/>
  <c r="D59" i="288"/>
  <c r="C58" i="288"/>
  <c r="C57" i="288"/>
  <c r="C56" i="288"/>
  <c r="C50" i="288"/>
  <c r="C49" i="288"/>
  <c r="C48" i="288"/>
  <c r="C47" i="288"/>
  <c r="C46" i="288"/>
  <c r="C45" i="288"/>
  <c r="C44" i="288"/>
  <c r="Q43" i="288"/>
  <c r="P43" i="288"/>
  <c r="O43" i="288"/>
  <c r="N43" i="288"/>
  <c r="M43" i="288"/>
  <c r="L43" i="288"/>
  <c r="K43" i="288"/>
  <c r="J43" i="288"/>
  <c r="I43" i="288"/>
  <c r="H43" i="288"/>
  <c r="G43" i="288"/>
  <c r="F43" i="288"/>
  <c r="E43" i="288"/>
  <c r="D43" i="288"/>
  <c r="C43" i="288" s="1"/>
  <c r="C42" i="288"/>
  <c r="C41" i="288"/>
  <c r="C40" i="288"/>
  <c r="C39" i="288"/>
  <c r="Q38" i="288"/>
  <c r="Q51" i="288" s="1"/>
  <c r="P38" i="288"/>
  <c r="O38" i="288"/>
  <c r="N38" i="288"/>
  <c r="N51" i="288" s="1"/>
  <c r="M38" i="288"/>
  <c r="M51" i="288" s="1"/>
  <c r="L38" i="288"/>
  <c r="L51" i="288" s="1"/>
  <c r="K38" i="288"/>
  <c r="J38" i="288"/>
  <c r="J51" i="288" s="1"/>
  <c r="I38" i="288"/>
  <c r="I51" i="288" s="1"/>
  <c r="H38" i="288"/>
  <c r="H51" i="288" s="1"/>
  <c r="G38" i="288"/>
  <c r="F38" i="288"/>
  <c r="E38" i="288"/>
  <c r="E51" i="288" s="1"/>
  <c r="D38" i="288"/>
  <c r="D51" i="288" s="1"/>
  <c r="C37" i="288"/>
  <c r="C36" i="288"/>
  <c r="C35" i="288"/>
  <c r="C32" i="288"/>
  <c r="C31" i="288"/>
  <c r="Q30" i="288"/>
  <c r="P30" i="288"/>
  <c r="O30" i="288"/>
  <c r="N30" i="288"/>
  <c r="M30" i="288"/>
  <c r="L30" i="288"/>
  <c r="K30" i="288"/>
  <c r="J30" i="288"/>
  <c r="I30" i="288"/>
  <c r="H30" i="288"/>
  <c r="G30" i="288"/>
  <c r="F30" i="288"/>
  <c r="E30" i="288"/>
  <c r="D30" i="288"/>
  <c r="C29" i="288"/>
  <c r="C28" i="288"/>
  <c r="C27" i="288"/>
  <c r="Q26" i="288"/>
  <c r="P26" i="288"/>
  <c r="O26" i="288"/>
  <c r="N26" i="288"/>
  <c r="M26" i="288"/>
  <c r="L26" i="288"/>
  <c r="K26" i="288"/>
  <c r="J26" i="288"/>
  <c r="I26" i="288"/>
  <c r="H26" i="288"/>
  <c r="G26" i="288"/>
  <c r="F26" i="288"/>
  <c r="E26" i="288"/>
  <c r="D26" i="288"/>
  <c r="C26" i="288" s="1"/>
  <c r="C25" i="288"/>
  <c r="C24" i="288"/>
  <c r="C23" i="288"/>
  <c r="C22" i="288"/>
  <c r="C21" i="288"/>
  <c r="C20" i="288"/>
  <c r="Q19" i="288"/>
  <c r="Q33" i="288" s="1"/>
  <c r="P19" i="288"/>
  <c r="O19" i="288"/>
  <c r="N19" i="288"/>
  <c r="M19" i="288"/>
  <c r="L19" i="288"/>
  <c r="L33" i="288" s="1"/>
  <c r="L52" i="288" s="1"/>
  <c r="L75" i="288" s="1"/>
  <c r="L77" i="288" s="1"/>
  <c r="K19" i="288"/>
  <c r="J19" i="288"/>
  <c r="I19" i="288"/>
  <c r="I33" i="288" s="1"/>
  <c r="H19" i="288"/>
  <c r="G19" i="288"/>
  <c r="F19" i="288"/>
  <c r="E19" i="288"/>
  <c r="D19" i="288"/>
  <c r="C18" i="288"/>
  <c r="C17" i="288"/>
  <c r="C16" i="288"/>
  <c r="F74" i="287"/>
  <c r="C72" i="287"/>
  <c r="C71" i="287"/>
  <c r="C70" i="287"/>
  <c r="Q69" i="287"/>
  <c r="Q73" i="287" s="1"/>
  <c r="P69" i="287"/>
  <c r="P73" i="287" s="1"/>
  <c r="O69" i="287"/>
  <c r="O73" i="287" s="1"/>
  <c r="N69" i="287"/>
  <c r="N73" i="287" s="1"/>
  <c r="M69" i="287"/>
  <c r="M73" i="287" s="1"/>
  <c r="L69" i="287"/>
  <c r="L73" i="287" s="1"/>
  <c r="K69" i="287"/>
  <c r="K73" i="287" s="1"/>
  <c r="J69" i="287"/>
  <c r="J73" i="287" s="1"/>
  <c r="I69" i="287"/>
  <c r="I73" i="287" s="1"/>
  <c r="H69" i="287"/>
  <c r="H73" i="287" s="1"/>
  <c r="G69" i="287"/>
  <c r="G73" i="287" s="1"/>
  <c r="F69" i="287"/>
  <c r="F73" i="287" s="1"/>
  <c r="E69" i="287"/>
  <c r="E73" i="287" s="1"/>
  <c r="D69" i="287"/>
  <c r="D73" i="287" s="1"/>
  <c r="C68" i="287"/>
  <c r="C67" i="287"/>
  <c r="C66" i="287"/>
  <c r="C62" i="287"/>
  <c r="C61" i="287"/>
  <c r="C60" i="287"/>
  <c r="Q59" i="287"/>
  <c r="Q63" i="287" s="1"/>
  <c r="Q74" i="287" s="1"/>
  <c r="P59" i="287"/>
  <c r="P63" i="287" s="1"/>
  <c r="O59" i="287"/>
  <c r="O63" i="287" s="1"/>
  <c r="N59" i="287"/>
  <c r="N63" i="287" s="1"/>
  <c r="N74" i="287" s="1"/>
  <c r="M59" i="287"/>
  <c r="M63" i="287" s="1"/>
  <c r="M74" i="287" s="1"/>
  <c r="L59" i="287"/>
  <c r="L63" i="287" s="1"/>
  <c r="K59" i="287"/>
  <c r="K63" i="287" s="1"/>
  <c r="J59" i="287"/>
  <c r="J63" i="287" s="1"/>
  <c r="J74" i="287" s="1"/>
  <c r="I59" i="287"/>
  <c r="I63" i="287" s="1"/>
  <c r="I74" i="287" s="1"/>
  <c r="H59" i="287"/>
  <c r="H63" i="287" s="1"/>
  <c r="G59" i="287"/>
  <c r="G63" i="287" s="1"/>
  <c r="F59" i="287"/>
  <c r="F63" i="287" s="1"/>
  <c r="E59" i="287"/>
  <c r="E63" i="287" s="1"/>
  <c r="D59" i="287"/>
  <c r="D63" i="287" s="1"/>
  <c r="C58" i="287"/>
  <c r="C57" i="287"/>
  <c r="C56" i="287"/>
  <c r="C50" i="287"/>
  <c r="C49" i="287"/>
  <c r="C48" i="287"/>
  <c r="C47" i="287"/>
  <c r="C46" i="287"/>
  <c r="C45" i="287"/>
  <c r="C44" i="287"/>
  <c r="Q43" i="287"/>
  <c r="P43" i="287"/>
  <c r="O43" i="287"/>
  <c r="N43" i="287"/>
  <c r="M43" i="287"/>
  <c r="L43" i="287"/>
  <c r="K43" i="287"/>
  <c r="J43" i="287"/>
  <c r="I43" i="287"/>
  <c r="H43" i="287"/>
  <c r="G43" i="287"/>
  <c r="F43" i="287"/>
  <c r="E43" i="287"/>
  <c r="D43" i="287"/>
  <c r="C42" i="287"/>
  <c r="C41" i="287"/>
  <c r="C40" i="287"/>
  <c r="C39" i="287"/>
  <c r="Q38" i="287"/>
  <c r="P38" i="287"/>
  <c r="O38" i="287"/>
  <c r="O51" i="287" s="1"/>
  <c r="N38" i="287"/>
  <c r="M38" i="287"/>
  <c r="L38" i="287"/>
  <c r="K38" i="287"/>
  <c r="K51" i="287" s="1"/>
  <c r="J38" i="287"/>
  <c r="I38" i="287"/>
  <c r="H38" i="287"/>
  <c r="G38" i="287"/>
  <c r="G51" i="287" s="1"/>
  <c r="F38" i="287"/>
  <c r="E38" i="287"/>
  <c r="D38" i="287"/>
  <c r="C37" i="287"/>
  <c r="C36" i="287"/>
  <c r="C35" i="287"/>
  <c r="C32" i="287"/>
  <c r="C31" i="287"/>
  <c r="Q30" i="287"/>
  <c r="P30" i="287"/>
  <c r="O30" i="287"/>
  <c r="N30" i="287"/>
  <c r="M30" i="287"/>
  <c r="L30" i="287"/>
  <c r="K30" i="287"/>
  <c r="J30" i="287"/>
  <c r="I30" i="287"/>
  <c r="H30" i="287"/>
  <c r="G30" i="287"/>
  <c r="F30" i="287"/>
  <c r="E30" i="287"/>
  <c r="D30" i="287"/>
  <c r="C29" i="287"/>
  <c r="C28" i="287"/>
  <c r="C27" i="287"/>
  <c r="Q26" i="287"/>
  <c r="P26" i="287"/>
  <c r="O26" i="287"/>
  <c r="N26" i="287"/>
  <c r="M26" i="287"/>
  <c r="L26" i="287"/>
  <c r="K26" i="287"/>
  <c r="J26" i="287"/>
  <c r="I26" i="287"/>
  <c r="H26" i="287"/>
  <c r="G26" i="287"/>
  <c r="F26" i="287"/>
  <c r="E26" i="287"/>
  <c r="D26" i="287"/>
  <c r="C25" i="287"/>
  <c r="C24" i="287"/>
  <c r="C23" i="287"/>
  <c r="C22" i="287"/>
  <c r="C21" i="287"/>
  <c r="C20" i="287"/>
  <c r="Q19" i="287"/>
  <c r="Q33" i="287" s="1"/>
  <c r="P19" i="287"/>
  <c r="P33" i="287" s="1"/>
  <c r="O19" i="287"/>
  <c r="N19" i="287"/>
  <c r="M19" i="287"/>
  <c r="L19" i="287"/>
  <c r="L33" i="287" s="1"/>
  <c r="K19" i="287"/>
  <c r="J19" i="287"/>
  <c r="I19" i="287"/>
  <c r="H19" i="287"/>
  <c r="H33" i="287" s="1"/>
  <c r="G19" i="287"/>
  <c r="F19" i="287"/>
  <c r="E19" i="287"/>
  <c r="E33" i="287" s="1"/>
  <c r="D19" i="287"/>
  <c r="D33" i="287" s="1"/>
  <c r="C18" i="287"/>
  <c r="C17" i="287"/>
  <c r="C16" i="287"/>
  <c r="C72" i="286"/>
  <c r="C71" i="286"/>
  <c r="C70" i="286"/>
  <c r="Q69" i="286"/>
  <c r="Q73" i="286" s="1"/>
  <c r="P69" i="286"/>
  <c r="P73" i="286" s="1"/>
  <c r="O69" i="286"/>
  <c r="O73" i="286" s="1"/>
  <c r="N69" i="286"/>
  <c r="N73" i="286" s="1"/>
  <c r="M69" i="286"/>
  <c r="M73" i="286" s="1"/>
  <c r="L69" i="286"/>
  <c r="L73" i="286" s="1"/>
  <c r="K69" i="286"/>
  <c r="K73" i="286" s="1"/>
  <c r="K74" i="286" s="1"/>
  <c r="J69" i="286"/>
  <c r="J73" i="286" s="1"/>
  <c r="I69" i="286"/>
  <c r="I73" i="286" s="1"/>
  <c r="H69" i="286"/>
  <c r="H73" i="286" s="1"/>
  <c r="G69" i="286"/>
  <c r="G73" i="286" s="1"/>
  <c r="F69" i="286"/>
  <c r="F73" i="286" s="1"/>
  <c r="E69" i="286"/>
  <c r="E73" i="286" s="1"/>
  <c r="D69" i="286"/>
  <c r="D73" i="286" s="1"/>
  <c r="C68" i="286"/>
  <c r="C67" i="286"/>
  <c r="C66" i="286"/>
  <c r="D63" i="286"/>
  <c r="C62" i="286"/>
  <c r="C61" i="286"/>
  <c r="C60" i="286"/>
  <c r="Q59" i="286"/>
  <c r="Q63" i="286" s="1"/>
  <c r="Q74" i="286" s="1"/>
  <c r="P59" i="286"/>
  <c r="P63" i="286" s="1"/>
  <c r="O59" i="286"/>
  <c r="O63" i="286" s="1"/>
  <c r="O74" i="286" s="1"/>
  <c r="N59" i="286"/>
  <c r="N63" i="286" s="1"/>
  <c r="N74" i="286" s="1"/>
  <c r="M59" i="286"/>
  <c r="M63" i="286" s="1"/>
  <c r="M74" i="286" s="1"/>
  <c r="L59" i="286"/>
  <c r="L63" i="286" s="1"/>
  <c r="K59" i="286"/>
  <c r="K63" i="286" s="1"/>
  <c r="J59" i="286"/>
  <c r="J63" i="286" s="1"/>
  <c r="J74" i="286" s="1"/>
  <c r="I59" i="286"/>
  <c r="I63" i="286" s="1"/>
  <c r="I74" i="286" s="1"/>
  <c r="H59" i="286"/>
  <c r="H63" i="286" s="1"/>
  <c r="H74" i="286" s="1"/>
  <c r="G59" i="286"/>
  <c r="G63" i="286" s="1"/>
  <c r="F59" i="286"/>
  <c r="F63" i="286" s="1"/>
  <c r="F74" i="286" s="1"/>
  <c r="E59" i="286"/>
  <c r="E63" i="286" s="1"/>
  <c r="E74" i="286" s="1"/>
  <c r="D59" i="286"/>
  <c r="C58" i="286"/>
  <c r="C57" i="286"/>
  <c r="C56" i="286"/>
  <c r="C50" i="286"/>
  <c r="C49" i="286"/>
  <c r="C48" i="286"/>
  <c r="C47" i="286"/>
  <c r="C46" i="286"/>
  <c r="C45" i="286"/>
  <c r="C44" i="286"/>
  <c r="Q43" i="286"/>
  <c r="P43" i="286"/>
  <c r="O43" i="286"/>
  <c r="N43" i="286"/>
  <c r="M43" i="286"/>
  <c r="L43" i="286"/>
  <c r="K43" i="286"/>
  <c r="J43" i="286"/>
  <c r="I43" i="286"/>
  <c r="H43" i="286"/>
  <c r="G43" i="286"/>
  <c r="F43" i="286"/>
  <c r="E43" i="286"/>
  <c r="D43" i="286"/>
  <c r="C42" i="286"/>
  <c r="C41" i="286"/>
  <c r="C40" i="286"/>
  <c r="C39" i="286"/>
  <c r="Q38" i="286"/>
  <c r="P38" i="286"/>
  <c r="O38" i="286"/>
  <c r="O51" i="286" s="1"/>
  <c r="N38" i="286"/>
  <c r="M38" i="286"/>
  <c r="L38" i="286"/>
  <c r="K38" i="286"/>
  <c r="K51" i="286" s="1"/>
  <c r="J38" i="286"/>
  <c r="I38" i="286"/>
  <c r="H38" i="286"/>
  <c r="G38" i="286"/>
  <c r="G51" i="286" s="1"/>
  <c r="F38" i="286"/>
  <c r="F51" i="286" s="1"/>
  <c r="E38" i="286"/>
  <c r="D38" i="286"/>
  <c r="C38" i="286" s="1"/>
  <c r="C37" i="286"/>
  <c r="C36" i="286"/>
  <c r="C35" i="286"/>
  <c r="C32" i="286"/>
  <c r="C31" i="286"/>
  <c r="Q30" i="286"/>
  <c r="P30" i="286"/>
  <c r="O30" i="286"/>
  <c r="N30" i="286"/>
  <c r="M30" i="286"/>
  <c r="L30" i="286"/>
  <c r="K30" i="286"/>
  <c r="J30" i="286"/>
  <c r="I30" i="286"/>
  <c r="H30" i="286"/>
  <c r="G30" i="286"/>
  <c r="F30" i="286"/>
  <c r="E30" i="286"/>
  <c r="D30" i="286"/>
  <c r="C29" i="286"/>
  <c r="C28" i="286"/>
  <c r="C27" i="286"/>
  <c r="Q26" i="286"/>
  <c r="P26" i="286"/>
  <c r="O26" i="286"/>
  <c r="N26" i="286"/>
  <c r="M26" i="286"/>
  <c r="L26" i="286"/>
  <c r="K26" i="286"/>
  <c r="J26" i="286"/>
  <c r="I26" i="286"/>
  <c r="H26" i="286"/>
  <c r="G26" i="286"/>
  <c r="F26" i="286"/>
  <c r="E26" i="286"/>
  <c r="D26" i="286"/>
  <c r="C25" i="286"/>
  <c r="C24" i="286"/>
  <c r="C23" i="286"/>
  <c r="C22" i="286"/>
  <c r="C21" i="286"/>
  <c r="C20" i="286"/>
  <c r="Q19" i="286"/>
  <c r="P19" i="286"/>
  <c r="P33" i="286" s="1"/>
  <c r="O19" i="286"/>
  <c r="N19" i="286"/>
  <c r="M19" i="286"/>
  <c r="L19" i="286"/>
  <c r="L33" i="286" s="1"/>
  <c r="K19" i="286"/>
  <c r="J19" i="286"/>
  <c r="I19" i="286"/>
  <c r="H19" i="286"/>
  <c r="H33" i="286" s="1"/>
  <c r="G19" i="286"/>
  <c r="F19" i="286"/>
  <c r="E19" i="286"/>
  <c r="D19" i="286"/>
  <c r="D33" i="286" s="1"/>
  <c r="C18" i="286"/>
  <c r="C17" i="286"/>
  <c r="C16" i="286"/>
  <c r="C72" i="285"/>
  <c r="C71" i="285"/>
  <c r="C70" i="285"/>
  <c r="Q69" i="285"/>
  <c r="Q73" i="285" s="1"/>
  <c r="P69" i="285"/>
  <c r="P73" i="285" s="1"/>
  <c r="O69" i="285"/>
  <c r="O73" i="285" s="1"/>
  <c r="N69" i="285"/>
  <c r="N73" i="285" s="1"/>
  <c r="M69" i="285"/>
  <c r="M73" i="285" s="1"/>
  <c r="L69" i="285"/>
  <c r="L73" i="285" s="1"/>
  <c r="K69" i="285"/>
  <c r="K73" i="285" s="1"/>
  <c r="J69" i="285"/>
  <c r="J73" i="285" s="1"/>
  <c r="I69" i="285"/>
  <c r="I73" i="285" s="1"/>
  <c r="H69" i="285"/>
  <c r="H73" i="285" s="1"/>
  <c r="G69" i="285"/>
  <c r="G73" i="285" s="1"/>
  <c r="F69" i="285"/>
  <c r="F73" i="285" s="1"/>
  <c r="E69" i="285"/>
  <c r="E73" i="285" s="1"/>
  <c r="D69" i="285"/>
  <c r="D73" i="285" s="1"/>
  <c r="C68" i="285"/>
  <c r="C67" i="285"/>
  <c r="C66" i="285"/>
  <c r="C62" i="285"/>
  <c r="C61" i="285"/>
  <c r="C60" i="285"/>
  <c r="Q59" i="285"/>
  <c r="Q63" i="285" s="1"/>
  <c r="Q74" i="285" s="1"/>
  <c r="P59" i="285"/>
  <c r="P63" i="285" s="1"/>
  <c r="P74" i="285" s="1"/>
  <c r="O59" i="285"/>
  <c r="O63" i="285" s="1"/>
  <c r="O74" i="285" s="1"/>
  <c r="N59" i="285"/>
  <c r="N63" i="285" s="1"/>
  <c r="N74" i="285" s="1"/>
  <c r="M59" i="285"/>
  <c r="M63" i="285" s="1"/>
  <c r="M74" i="285" s="1"/>
  <c r="L59" i="285"/>
  <c r="L63" i="285" s="1"/>
  <c r="L74" i="285" s="1"/>
  <c r="K59" i="285"/>
  <c r="K63" i="285" s="1"/>
  <c r="K74" i="285" s="1"/>
  <c r="J59" i="285"/>
  <c r="J63" i="285" s="1"/>
  <c r="J74" i="285" s="1"/>
  <c r="I59" i="285"/>
  <c r="I63" i="285" s="1"/>
  <c r="I74" i="285" s="1"/>
  <c r="H59" i="285"/>
  <c r="H63" i="285" s="1"/>
  <c r="H74" i="285" s="1"/>
  <c r="G59" i="285"/>
  <c r="G63" i="285" s="1"/>
  <c r="G74" i="285" s="1"/>
  <c r="F59" i="285"/>
  <c r="F63" i="285" s="1"/>
  <c r="F74" i="285" s="1"/>
  <c r="E59" i="285"/>
  <c r="E63" i="285" s="1"/>
  <c r="E74" i="285" s="1"/>
  <c r="D59" i="285"/>
  <c r="D63" i="285" s="1"/>
  <c r="D74" i="285" s="1"/>
  <c r="C58" i="285"/>
  <c r="C57" i="285"/>
  <c r="C56" i="285"/>
  <c r="C50" i="285"/>
  <c r="C49" i="285"/>
  <c r="C48" i="285"/>
  <c r="C47" i="285"/>
  <c r="C46" i="285"/>
  <c r="C45" i="285"/>
  <c r="C44" i="285"/>
  <c r="Q43" i="285"/>
  <c r="P43" i="285"/>
  <c r="O43" i="285"/>
  <c r="N43" i="285"/>
  <c r="M43" i="285"/>
  <c r="L43" i="285"/>
  <c r="K43" i="285"/>
  <c r="J43" i="285"/>
  <c r="I43" i="285"/>
  <c r="H43" i="285"/>
  <c r="G43" i="285"/>
  <c r="F43" i="285"/>
  <c r="E43" i="285"/>
  <c r="D43" i="285"/>
  <c r="C42" i="285"/>
  <c r="C41" i="285"/>
  <c r="C40" i="285"/>
  <c r="C39" i="285"/>
  <c r="Q38" i="285"/>
  <c r="Q51" i="285" s="1"/>
  <c r="P38" i="285"/>
  <c r="P51" i="285" s="1"/>
  <c r="O38" i="285"/>
  <c r="N38" i="285"/>
  <c r="M38" i="285"/>
  <c r="M51" i="285" s="1"/>
  <c r="L38" i="285"/>
  <c r="L51" i="285" s="1"/>
  <c r="K38" i="285"/>
  <c r="J38" i="285"/>
  <c r="I38" i="285"/>
  <c r="I51" i="285" s="1"/>
  <c r="H38" i="285"/>
  <c r="H51" i="285" s="1"/>
  <c r="G38" i="285"/>
  <c r="G51" i="285" s="1"/>
  <c r="F38" i="285"/>
  <c r="E38" i="285"/>
  <c r="E51" i="285" s="1"/>
  <c r="D38" i="285"/>
  <c r="D51" i="285" s="1"/>
  <c r="C37" i="285"/>
  <c r="C36" i="285"/>
  <c r="C35" i="285"/>
  <c r="C32" i="285"/>
  <c r="C31" i="285"/>
  <c r="Q30" i="285"/>
  <c r="P30" i="285"/>
  <c r="O30" i="285"/>
  <c r="N30" i="285"/>
  <c r="M30" i="285"/>
  <c r="L30" i="285"/>
  <c r="K30" i="285"/>
  <c r="J30" i="285"/>
  <c r="I30" i="285"/>
  <c r="H30" i="285"/>
  <c r="G30" i="285"/>
  <c r="F30" i="285"/>
  <c r="E30" i="285"/>
  <c r="D30" i="285"/>
  <c r="C29" i="285"/>
  <c r="C28" i="285"/>
  <c r="C27" i="285"/>
  <c r="Q26" i="285"/>
  <c r="P26" i="285"/>
  <c r="O26" i="285"/>
  <c r="N26" i="285"/>
  <c r="M26" i="285"/>
  <c r="L26" i="285"/>
  <c r="K26" i="285"/>
  <c r="J26" i="285"/>
  <c r="I26" i="285"/>
  <c r="H26" i="285"/>
  <c r="G26" i="285"/>
  <c r="F26" i="285"/>
  <c r="E26" i="285"/>
  <c r="D26" i="285"/>
  <c r="C25" i="285"/>
  <c r="C24" i="285"/>
  <c r="C23" i="285"/>
  <c r="C22" i="285"/>
  <c r="C21" i="285"/>
  <c r="C20" i="285"/>
  <c r="Q19" i="285"/>
  <c r="Q33" i="285" s="1"/>
  <c r="P19" i="285"/>
  <c r="O19" i="285"/>
  <c r="N19" i="285"/>
  <c r="N33" i="285" s="1"/>
  <c r="M19" i="285"/>
  <c r="M33" i="285" s="1"/>
  <c r="L19" i="285"/>
  <c r="K19" i="285"/>
  <c r="J19" i="285"/>
  <c r="J33" i="285" s="1"/>
  <c r="I19" i="285"/>
  <c r="I33" i="285" s="1"/>
  <c r="H19" i="285"/>
  <c r="G19" i="285"/>
  <c r="F19" i="285"/>
  <c r="E19" i="285"/>
  <c r="E33" i="285" s="1"/>
  <c r="D19" i="285"/>
  <c r="C18" i="285"/>
  <c r="C17" i="285"/>
  <c r="C16" i="285"/>
  <c r="Q73" i="284"/>
  <c r="C72" i="284"/>
  <c r="C71" i="284"/>
  <c r="C70" i="284"/>
  <c r="Q69" i="284"/>
  <c r="P69" i="284"/>
  <c r="P73" i="284" s="1"/>
  <c r="O69" i="284"/>
  <c r="O73" i="284" s="1"/>
  <c r="N69" i="284"/>
  <c r="N73" i="284" s="1"/>
  <c r="M69" i="284"/>
  <c r="M73" i="284" s="1"/>
  <c r="L69" i="284"/>
  <c r="L73" i="284" s="1"/>
  <c r="K69" i="284"/>
  <c r="K73" i="284" s="1"/>
  <c r="J69" i="284"/>
  <c r="J73" i="284" s="1"/>
  <c r="I69" i="284"/>
  <c r="I73" i="284" s="1"/>
  <c r="H69" i="284"/>
  <c r="H73" i="284" s="1"/>
  <c r="G69" i="284"/>
  <c r="G73" i="284" s="1"/>
  <c r="F69" i="284"/>
  <c r="F73" i="284" s="1"/>
  <c r="E69" i="284"/>
  <c r="E73" i="284" s="1"/>
  <c r="D69" i="284"/>
  <c r="D73" i="284" s="1"/>
  <c r="C68" i="284"/>
  <c r="C67" i="284"/>
  <c r="C66" i="284"/>
  <c r="Q63" i="284"/>
  <c r="Q74" i="284" s="1"/>
  <c r="C62" i="284"/>
  <c r="C61" i="284"/>
  <c r="C60" i="284"/>
  <c r="Q59" i="284"/>
  <c r="P59" i="284"/>
  <c r="P63" i="284" s="1"/>
  <c r="P74" i="284" s="1"/>
  <c r="O59" i="284"/>
  <c r="O63" i="284" s="1"/>
  <c r="O74" i="284" s="1"/>
  <c r="N59" i="284"/>
  <c r="N63" i="284" s="1"/>
  <c r="M59" i="284"/>
  <c r="M63" i="284" s="1"/>
  <c r="M74" i="284" s="1"/>
  <c r="L59" i="284"/>
  <c r="L63" i="284" s="1"/>
  <c r="L74" i="284" s="1"/>
  <c r="K59" i="284"/>
  <c r="K63" i="284" s="1"/>
  <c r="K74" i="284" s="1"/>
  <c r="J59" i="284"/>
  <c r="J63" i="284" s="1"/>
  <c r="J74" i="284" s="1"/>
  <c r="I59" i="284"/>
  <c r="I63" i="284" s="1"/>
  <c r="H59" i="284"/>
  <c r="H63" i="284" s="1"/>
  <c r="H74" i="284" s="1"/>
  <c r="G59" i="284"/>
  <c r="G63" i="284" s="1"/>
  <c r="G74" i="284" s="1"/>
  <c r="F59" i="284"/>
  <c r="F63" i="284" s="1"/>
  <c r="E59" i="284"/>
  <c r="E63" i="284" s="1"/>
  <c r="E74" i="284" s="1"/>
  <c r="D59" i="284"/>
  <c r="C58" i="284"/>
  <c r="C57" i="284"/>
  <c r="C56" i="284"/>
  <c r="C50" i="284"/>
  <c r="C49" i="284"/>
  <c r="C48" i="284"/>
  <c r="C47" i="284"/>
  <c r="C46" i="284"/>
  <c r="C45" i="284"/>
  <c r="C44" i="284"/>
  <c r="Q43" i="284"/>
  <c r="P43" i="284"/>
  <c r="O43" i="284"/>
  <c r="N43" i="284"/>
  <c r="M43" i="284"/>
  <c r="L43" i="284"/>
  <c r="K43" i="284"/>
  <c r="J43" i="284"/>
  <c r="I43" i="284"/>
  <c r="H43" i="284"/>
  <c r="G43" i="284"/>
  <c r="F43" i="284"/>
  <c r="E43" i="284"/>
  <c r="D43" i="284"/>
  <c r="C42" i="284"/>
  <c r="C41" i="284"/>
  <c r="C40" i="284"/>
  <c r="C39" i="284"/>
  <c r="Q38" i="284"/>
  <c r="P38" i="284"/>
  <c r="O38" i="284"/>
  <c r="O51" i="284" s="1"/>
  <c r="N38" i="284"/>
  <c r="N51" i="284" s="1"/>
  <c r="M38" i="284"/>
  <c r="L38" i="284"/>
  <c r="K38" i="284"/>
  <c r="K51" i="284" s="1"/>
  <c r="J38" i="284"/>
  <c r="J51" i="284" s="1"/>
  <c r="I38" i="284"/>
  <c r="H38" i="284"/>
  <c r="H51" i="284" s="1"/>
  <c r="G38" i="284"/>
  <c r="G51" i="284" s="1"/>
  <c r="F38" i="284"/>
  <c r="F51" i="284" s="1"/>
  <c r="E38" i="284"/>
  <c r="D38" i="284"/>
  <c r="D51" i="284" s="1"/>
  <c r="C37" i="284"/>
  <c r="C36" i="284"/>
  <c r="C35" i="284"/>
  <c r="C32" i="284"/>
  <c r="C31" i="284"/>
  <c r="Q30" i="284"/>
  <c r="P30" i="284"/>
  <c r="O30" i="284"/>
  <c r="N30" i="284"/>
  <c r="M30" i="284"/>
  <c r="L30" i="284"/>
  <c r="K30" i="284"/>
  <c r="J30" i="284"/>
  <c r="I30" i="284"/>
  <c r="H30" i="284"/>
  <c r="G30" i="284"/>
  <c r="F30" i="284"/>
  <c r="E30" i="284"/>
  <c r="D30" i="284"/>
  <c r="C29" i="284"/>
  <c r="C28" i="284"/>
  <c r="C27" i="284"/>
  <c r="Q26" i="284"/>
  <c r="P26" i="284"/>
  <c r="O26" i="284"/>
  <c r="N26" i="284"/>
  <c r="M26" i="284"/>
  <c r="L26" i="284"/>
  <c r="K26" i="284"/>
  <c r="J26" i="284"/>
  <c r="I26" i="284"/>
  <c r="H26" i="284"/>
  <c r="G26" i="284"/>
  <c r="F26" i="284"/>
  <c r="E26" i="284"/>
  <c r="D26" i="284"/>
  <c r="C25" i="284"/>
  <c r="C24" i="284"/>
  <c r="C23" i="284"/>
  <c r="C22" i="284"/>
  <c r="C21" i="284"/>
  <c r="C20" i="284"/>
  <c r="Q19" i="284"/>
  <c r="P19" i="284"/>
  <c r="O19" i="284"/>
  <c r="O33" i="284" s="1"/>
  <c r="O52" i="284" s="1"/>
  <c r="O75" i="284" s="1"/>
  <c r="O77" i="284" s="1"/>
  <c r="N19" i="284"/>
  <c r="M19" i="284"/>
  <c r="L19" i="284"/>
  <c r="K19" i="284"/>
  <c r="K33" i="284" s="1"/>
  <c r="K52" i="284" s="1"/>
  <c r="K75" i="284" s="1"/>
  <c r="K77" i="284" s="1"/>
  <c r="J19" i="284"/>
  <c r="I19" i="284"/>
  <c r="H19" i="284"/>
  <c r="G19" i="284"/>
  <c r="G33" i="284" s="1"/>
  <c r="G52" i="284" s="1"/>
  <c r="G75" i="284" s="1"/>
  <c r="G77" i="284" s="1"/>
  <c r="F19" i="284"/>
  <c r="E19" i="284"/>
  <c r="D19" i="284"/>
  <c r="C19" i="284"/>
  <c r="C18" i="284"/>
  <c r="C17" i="284"/>
  <c r="C16" i="284"/>
  <c r="N73" i="283"/>
  <c r="C72" i="283"/>
  <c r="C71" i="283"/>
  <c r="C70" i="283"/>
  <c r="Q69" i="283"/>
  <c r="Q73" i="283" s="1"/>
  <c r="P69" i="283"/>
  <c r="P73" i="283" s="1"/>
  <c r="O69" i="283"/>
  <c r="O73" i="283" s="1"/>
  <c r="N69" i="283"/>
  <c r="M69" i="283"/>
  <c r="M73" i="283" s="1"/>
  <c r="L69" i="283"/>
  <c r="L73" i="283" s="1"/>
  <c r="K69" i="283"/>
  <c r="K73" i="283" s="1"/>
  <c r="J69" i="283"/>
  <c r="J73" i="283" s="1"/>
  <c r="I69" i="283"/>
  <c r="I73" i="283" s="1"/>
  <c r="H69" i="283"/>
  <c r="H73" i="283" s="1"/>
  <c r="G69" i="283"/>
  <c r="G73" i="283" s="1"/>
  <c r="F69" i="283"/>
  <c r="F73" i="283" s="1"/>
  <c r="E69" i="283"/>
  <c r="E73" i="283" s="1"/>
  <c r="D69" i="283"/>
  <c r="C68" i="283"/>
  <c r="C67" i="283"/>
  <c r="C66" i="283"/>
  <c r="C62" i="283"/>
  <c r="C61" i="283"/>
  <c r="C60" i="283"/>
  <c r="Q59" i="283"/>
  <c r="Q63" i="283" s="1"/>
  <c r="P59" i="283"/>
  <c r="P63" i="283" s="1"/>
  <c r="O59" i="283"/>
  <c r="O63" i="283" s="1"/>
  <c r="O74" i="283" s="1"/>
  <c r="N59" i="283"/>
  <c r="N63" i="283" s="1"/>
  <c r="M59" i="283"/>
  <c r="M63" i="283" s="1"/>
  <c r="L59" i="283"/>
  <c r="L63" i="283" s="1"/>
  <c r="K59" i="283"/>
  <c r="K63" i="283" s="1"/>
  <c r="J59" i="283"/>
  <c r="J63" i="283" s="1"/>
  <c r="I59" i="283"/>
  <c r="I63" i="283" s="1"/>
  <c r="H59" i="283"/>
  <c r="H63" i="283" s="1"/>
  <c r="G59" i="283"/>
  <c r="G63" i="283" s="1"/>
  <c r="G74" i="283" s="1"/>
  <c r="F59" i="283"/>
  <c r="F63" i="283" s="1"/>
  <c r="E59" i="283"/>
  <c r="E63" i="283" s="1"/>
  <c r="D59" i="283"/>
  <c r="C58" i="283"/>
  <c r="C57" i="283"/>
  <c r="C56" i="283"/>
  <c r="C50" i="283"/>
  <c r="C49" i="283"/>
  <c r="C48" i="283"/>
  <c r="C47" i="283"/>
  <c r="C46" i="283"/>
  <c r="C45" i="283"/>
  <c r="C44" i="283"/>
  <c r="Q43" i="283"/>
  <c r="P43" i="283"/>
  <c r="O43" i="283"/>
  <c r="N43" i="283"/>
  <c r="M43" i="283"/>
  <c r="L43" i="283"/>
  <c r="K43" i="283"/>
  <c r="J43" i="283"/>
  <c r="I43" i="283"/>
  <c r="I51" i="283" s="1"/>
  <c r="H43" i="283"/>
  <c r="G43" i="283"/>
  <c r="F43" i="283"/>
  <c r="E43" i="283"/>
  <c r="D43" i="283"/>
  <c r="C42" i="283"/>
  <c r="C41" i="283"/>
  <c r="C40" i="283"/>
  <c r="C39" i="283"/>
  <c r="Q38" i="283"/>
  <c r="P38" i="283"/>
  <c r="P51" i="283" s="1"/>
  <c r="O38" i="283"/>
  <c r="N38" i="283"/>
  <c r="M38" i="283"/>
  <c r="L38" i="283"/>
  <c r="L51" i="283" s="1"/>
  <c r="K38" i="283"/>
  <c r="J38" i="283"/>
  <c r="I38" i="283"/>
  <c r="H38" i="283"/>
  <c r="H51" i="283" s="1"/>
  <c r="G38" i="283"/>
  <c r="F38" i="283"/>
  <c r="E38" i="283"/>
  <c r="D38" i="283"/>
  <c r="D51" i="283" s="1"/>
  <c r="C37" i="283"/>
  <c r="C36" i="283"/>
  <c r="C35" i="283"/>
  <c r="C32" i="283"/>
  <c r="C31" i="283"/>
  <c r="Q30" i="283"/>
  <c r="P30" i="283"/>
  <c r="O30" i="283"/>
  <c r="N30" i="283"/>
  <c r="M30" i="283"/>
  <c r="L30" i="283"/>
  <c r="K30" i="283"/>
  <c r="J30" i="283"/>
  <c r="I30" i="283"/>
  <c r="H30" i="283"/>
  <c r="G30" i="283"/>
  <c r="F30" i="283"/>
  <c r="E30" i="283"/>
  <c r="D30" i="283"/>
  <c r="C29" i="283"/>
  <c r="C28" i="283"/>
  <c r="C27" i="283"/>
  <c r="Q26" i="283"/>
  <c r="P26" i="283"/>
  <c r="O26" i="283"/>
  <c r="N26" i="283"/>
  <c r="M26" i="283"/>
  <c r="L26" i="283"/>
  <c r="K26" i="283"/>
  <c r="J26" i="283"/>
  <c r="I26" i="283"/>
  <c r="H26" i="283"/>
  <c r="G26" i="283"/>
  <c r="F26" i="283"/>
  <c r="E26" i="283"/>
  <c r="D26" i="283"/>
  <c r="C25" i="283"/>
  <c r="C24" i="283"/>
  <c r="C23" i="283"/>
  <c r="C22" i="283"/>
  <c r="C21" i="283"/>
  <c r="C20" i="283"/>
  <c r="Q19" i="283"/>
  <c r="P19" i="283"/>
  <c r="O19" i="283"/>
  <c r="N19" i="283"/>
  <c r="M19" i="283"/>
  <c r="L19" i="283"/>
  <c r="K19" i="283"/>
  <c r="J19" i="283"/>
  <c r="I19" i="283"/>
  <c r="H19" i="283"/>
  <c r="G19" i="283"/>
  <c r="F19" i="283"/>
  <c r="E19" i="283"/>
  <c r="D19" i="283"/>
  <c r="C18" i="283"/>
  <c r="C17" i="283"/>
  <c r="C16" i="283"/>
  <c r="L73" i="282"/>
  <c r="C72" i="282"/>
  <c r="C71" i="282"/>
  <c r="C70" i="282"/>
  <c r="Q69" i="282"/>
  <c r="Q73" i="282" s="1"/>
  <c r="P69" i="282"/>
  <c r="P73" i="282" s="1"/>
  <c r="O69" i="282"/>
  <c r="O73" i="282" s="1"/>
  <c r="N69" i="282"/>
  <c r="N73" i="282" s="1"/>
  <c r="M69" i="282"/>
  <c r="M73" i="282" s="1"/>
  <c r="L69" i="282"/>
  <c r="K69" i="282"/>
  <c r="K73" i="282" s="1"/>
  <c r="J69" i="282"/>
  <c r="J73" i="282" s="1"/>
  <c r="I69" i="282"/>
  <c r="I73" i="282" s="1"/>
  <c r="H69" i="282"/>
  <c r="H73" i="282" s="1"/>
  <c r="G69" i="282"/>
  <c r="G73" i="282" s="1"/>
  <c r="F69" i="282"/>
  <c r="F73" i="282" s="1"/>
  <c r="E69" i="282"/>
  <c r="D69" i="282"/>
  <c r="D73" i="282" s="1"/>
  <c r="C68" i="282"/>
  <c r="C67" i="282"/>
  <c r="C66" i="282"/>
  <c r="C62" i="282"/>
  <c r="C61" i="282"/>
  <c r="C60" i="282"/>
  <c r="Q59" i="282"/>
  <c r="Q63" i="282" s="1"/>
  <c r="Q74" i="282" s="1"/>
  <c r="P59" i="282"/>
  <c r="P63" i="282" s="1"/>
  <c r="O59" i="282"/>
  <c r="O63" i="282" s="1"/>
  <c r="N59" i="282"/>
  <c r="N63" i="282" s="1"/>
  <c r="N74" i="282" s="1"/>
  <c r="M59" i="282"/>
  <c r="M63" i="282" s="1"/>
  <c r="M74" i="282" s="1"/>
  <c r="L59" i="282"/>
  <c r="L63" i="282" s="1"/>
  <c r="L74" i="282" s="1"/>
  <c r="K59" i="282"/>
  <c r="K63" i="282" s="1"/>
  <c r="J59" i="282"/>
  <c r="J63" i="282" s="1"/>
  <c r="J74" i="282" s="1"/>
  <c r="I59" i="282"/>
  <c r="I63" i="282" s="1"/>
  <c r="I74" i="282" s="1"/>
  <c r="H59" i="282"/>
  <c r="H63" i="282" s="1"/>
  <c r="G59" i="282"/>
  <c r="G63" i="282" s="1"/>
  <c r="F59" i="282"/>
  <c r="F63" i="282" s="1"/>
  <c r="F74" i="282" s="1"/>
  <c r="E59" i="282"/>
  <c r="D59" i="282"/>
  <c r="D63" i="282" s="1"/>
  <c r="D74" i="282" s="1"/>
  <c r="C58" i="282"/>
  <c r="C57" i="282"/>
  <c r="C56" i="282"/>
  <c r="F51" i="282"/>
  <c r="C50" i="282"/>
  <c r="C49" i="282"/>
  <c r="C48" i="282"/>
  <c r="C47" i="282"/>
  <c r="C46" i="282"/>
  <c r="C45" i="282"/>
  <c r="C44" i="282"/>
  <c r="Q43" i="282"/>
  <c r="P43" i="282"/>
  <c r="O43" i="282"/>
  <c r="N43" i="282"/>
  <c r="M43" i="282"/>
  <c r="L43" i="282"/>
  <c r="K43" i="282"/>
  <c r="J43" i="282"/>
  <c r="I43" i="282"/>
  <c r="H43" i="282"/>
  <c r="G43" i="282"/>
  <c r="F43" i="282"/>
  <c r="E43" i="282"/>
  <c r="D43" i="282"/>
  <c r="C42" i="282"/>
  <c r="C41" i="282"/>
  <c r="C40" i="282"/>
  <c r="C39" i="282"/>
  <c r="Q38" i="282"/>
  <c r="P38" i="282"/>
  <c r="O38" i="282"/>
  <c r="O51" i="282" s="1"/>
  <c r="N38" i="282"/>
  <c r="M38" i="282"/>
  <c r="L38" i="282"/>
  <c r="K38" i="282"/>
  <c r="K51" i="282" s="1"/>
  <c r="J38" i="282"/>
  <c r="I38" i="282"/>
  <c r="H38" i="282"/>
  <c r="G38" i="282"/>
  <c r="G51" i="282" s="1"/>
  <c r="F38" i="282"/>
  <c r="E38" i="282"/>
  <c r="D38" i="282"/>
  <c r="C38" i="282"/>
  <c r="C37" i="282"/>
  <c r="C36" i="282"/>
  <c r="C35" i="282"/>
  <c r="C32" i="282"/>
  <c r="C31" i="282"/>
  <c r="Q30" i="282"/>
  <c r="Q33" i="282" s="1"/>
  <c r="P30" i="282"/>
  <c r="O30" i="282"/>
  <c r="N30" i="282"/>
  <c r="M30" i="282"/>
  <c r="L30" i="282"/>
  <c r="K30" i="282"/>
  <c r="J30" i="282"/>
  <c r="I30" i="282"/>
  <c r="I33" i="282" s="1"/>
  <c r="H30" i="282"/>
  <c r="G30" i="282"/>
  <c r="F30" i="282"/>
  <c r="E30" i="282"/>
  <c r="D30" i="282"/>
  <c r="C29" i="282"/>
  <c r="C28" i="282"/>
  <c r="C27" i="282"/>
  <c r="Q26" i="282"/>
  <c r="P26" i="282"/>
  <c r="O26" i="282"/>
  <c r="N26" i="282"/>
  <c r="M26" i="282"/>
  <c r="L26" i="282"/>
  <c r="K26" i="282"/>
  <c r="J26" i="282"/>
  <c r="I26" i="282"/>
  <c r="H26" i="282"/>
  <c r="G26" i="282"/>
  <c r="F26" i="282"/>
  <c r="E26" i="282"/>
  <c r="D26" i="282"/>
  <c r="C25" i="282"/>
  <c r="C24" i="282"/>
  <c r="C23" i="282"/>
  <c r="C22" i="282"/>
  <c r="C21" i="282"/>
  <c r="C20" i="282"/>
  <c r="Q19" i="282"/>
  <c r="P19" i="282"/>
  <c r="P33" i="282" s="1"/>
  <c r="O19" i="282"/>
  <c r="N19" i="282"/>
  <c r="M19" i="282"/>
  <c r="M33" i="282" s="1"/>
  <c r="L19" i="282"/>
  <c r="L33" i="282" s="1"/>
  <c r="K19" i="282"/>
  <c r="J19" i="282"/>
  <c r="I19" i="282"/>
  <c r="H19" i="282"/>
  <c r="H33" i="282" s="1"/>
  <c r="G19" i="282"/>
  <c r="F19" i="282"/>
  <c r="E19" i="282"/>
  <c r="D19" i="282"/>
  <c r="D33" i="282" s="1"/>
  <c r="C18" i="282"/>
  <c r="C17" i="282"/>
  <c r="C16" i="282"/>
  <c r="V22" i="281"/>
  <c r="U22" i="281"/>
  <c r="T22" i="281"/>
  <c r="S22" i="281"/>
  <c r="R22" i="281"/>
  <c r="Q22" i="281"/>
  <c r="P22" i="281"/>
  <c r="I22" i="281"/>
  <c r="V21" i="281"/>
  <c r="U21" i="281"/>
  <c r="T21" i="281"/>
  <c r="S21" i="281"/>
  <c r="R21" i="281"/>
  <c r="Q21" i="281"/>
  <c r="P21" i="281"/>
  <c r="I21" i="281"/>
  <c r="V19" i="281"/>
  <c r="U19" i="281"/>
  <c r="T19" i="281"/>
  <c r="S19" i="281"/>
  <c r="R19" i="281"/>
  <c r="Q19" i="281"/>
  <c r="P19" i="281"/>
  <c r="I19" i="281"/>
  <c r="V18" i="281"/>
  <c r="U18" i="281"/>
  <c r="T18" i="281"/>
  <c r="S18" i="281"/>
  <c r="R18" i="281"/>
  <c r="Q18" i="281"/>
  <c r="P18" i="281"/>
  <c r="I18" i="281"/>
  <c r="O17" i="281"/>
  <c r="N17" i="281"/>
  <c r="M17" i="281"/>
  <c r="L17" i="281"/>
  <c r="K17" i="281"/>
  <c r="J17" i="281"/>
  <c r="H17" i="281"/>
  <c r="G17" i="281"/>
  <c r="F17" i="281"/>
  <c r="E17" i="281"/>
  <c r="S17" i="281" s="1"/>
  <c r="D17" i="281"/>
  <c r="C17" i="281"/>
  <c r="V16" i="281"/>
  <c r="U16" i="281"/>
  <c r="T16" i="281"/>
  <c r="S16" i="281"/>
  <c r="R16" i="281"/>
  <c r="Q16" i="281"/>
  <c r="P16" i="281"/>
  <c r="I16" i="281"/>
  <c r="V15" i="281"/>
  <c r="U15" i="281"/>
  <c r="T15" i="281"/>
  <c r="S15" i="281"/>
  <c r="R15" i="281"/>
  <c r="Q15" i="281"/>
  <c r="P15" i="281"/>
  <c r="I15" i="281"/>
  <c r="V13" i="281"/>
  <c r="U13" i="281"/>
  <c r="T13" i="281"/>
  <c r="S13" i="281"/>
  <c r="R13" i="281"/>
  <c r="Q13" i="281"/>
  <c r="P13" i="281"/>
  <c r="I13" i="281"/>
  <c r="V12" i="281"/>
  <c r="U12" i="281"/>
  <c r="T12" i="281"/>
  <c r="S12" i="281"/>
  <c r="R12" i="281"/>
  <c r="Q12" i="281"/>
  <c r="P12" i="281"/>
  <c r="I12" i="281"/>
  <c r="O11" i="281"/>
  <c r="N11" i="281"/>
  <c r="M11" i="281"/>
  <c r="L11" i="281"/>
  <c r="K11" i="281"/>
  <c r="J11" i="281"/>
  <c r="H11" i="281"/>
  <c r="G11" i="281"/>
  <c r="F11" i="281"/>
  <c r="E11" i="281"/>
  <c r="D11" i="281"/>
  <c r="C11" i="281"/>
  <c r="L52" i="280"/>
  <c r="L51" i="280"/>
  <c r="L50" i="280"/>
  <c r="L49" i="280"/>
  <c r="L48" i="280"/>
  <c r="L47" i="280"/>
  <c r="L46" i="280"/>
  <c r="L45" i="280"/>
  <c r="N44" i="280"/>
  <c r="M44" i="280"/>
  <c r="K44" i="280"/>
  <c r="J44" i="280"/>
  <c r="I44" i="280"/>
  <c r="H44" i="280"/>
  <c r="G44" i="280"/>
  <c r="F44" i="280"/>
  <c r="E44" i="280"/>
  <c r="D44" i="280"/>
  <c r="C44" i="280"/>
  <c r="L43" i="280"/>
  <c r="L42" i="280"/>
  <c r="L41" i="280"/>
  <c r="L40" i="280"/>
  <c r="L39" i="280"/>
  <c r="N38" i="280"/>
  <c r="M38" i="280"/>
  <c r="K38" i="280"/>
  <c r="J38" i="280"/>
  <c r="I38" i="280"/>
  <c r="H38" i="280"/>
  <c r="G38" i="280"/>
  <c r="F38" i="280"/>
  <c r="E38" i="280"/>
  <c r="D38" i="280"/>
  <c r="C38" i="280"/>
  <c r="L37" i="280"/>
  <c r="L36" i="280"/>
  <c r="L35" i="280"/>
  <c r="L34" i="280"/>
  <c r="L33" i="280"/>
  <c r="N32" i="280"/>
  <c r="M32" i="280"/>
  <c r="K32" i="280"/>
  <c r="J32" i="280"/>
  <c r="I32" i="280"/>
  <c r="H32" i="280"/>
  <c r="G32" i="280"/>
  <c r="F32" i="280"/>
  <c r="E32" i="280"/>
  <c r="D32" i="280"/>
  <c r="C32" i="280"/>
  <c r="L31" i="280"/>
  <c r="L30" i="280"/>
  <c r="L29" i="280"/>
  <c r="N28" i="280"/>
  <c r="M28" i="280"/>
  <c r="K28" i="280"/>
  <c r="J28" i="280"/>
  <c r="I28" i="280"/>
  <c r="H28" i="280"/>
  <c r="G28" i="280"/>
  <c r="F28" i="280"/>
  <c r="E28" i="280"/>
  <c r="D28" i="280"/>
  <c r="C28" i="280"/>
  <c r="L27" i="280"/>
  <c r="L26" i="280"/>
  <c r="L25" i="280"/>
  <c r="L24" i="280"/>
  <c r="L23" i="280"/>
  <c r="L22" i="280"/>
  <c r="N21" i="280"/>
  <c r="M21" i="280"/>
  <c r="K21" i="280"/>
  <c r="J21" i="280"/>
  <c r="I21" i="280"/>
  <c r="H21" i="280"/>
  <c r="G21" i="280"/>
  <c r="F21" i="280"/>
  <c r="E21" i="280"/>
  <c r="D21" i="280"/>
  <c r="C21" i="280"/>
  <c r="L20" i="280"/>
  <c r="L19" i="280"/>
  <c r="L18" i="280"/>
  <c r="L17" i="280"/>
  <c r="L16" i="280"/>
  <c r="N15" i="280"/>
  <c r="M15" i="280"/>
  <c r="K15" i="280"/>
  <c r="J15" i="280"/>
  <c r="I15" i="280"/>
  <c r="H15" i="280"/>
  <c r="G15" i="280"/>
  <c r="F15" i="280"/>
  <c r="E15" i="280"/>
  <c r="D15" i="280"/>
  <c r="C15" i="280"/>
  <c r="L14" i="280"/>
  <c r="L13" i="280"/>
  <c r="G13" i="279"/>
  <c r="G12" i="279"/>
  <c r="G11" i="279"/>
  <c r="F10" i="279"/>
  <c r="E10" i="279"/>
  <c r="D10" i="279"/>
  <c r="C10" i="279"/>
  <c r="B10" i="279"/>
  <c r="G13" i="278"/>
  <c r="G12" i="278"/>
  <c r="G11" i="278"/>
  <c r="F10" i="278"/>
  <c r="E10" i="278"/>
  <c r="D10" i="278"/>
  <c r="C10" i="278"/>
  <c r="B10" i="278"/>
  <c r="G13" i="277"/>
  <c r="G12" i="277"/>
  <c r="G11" i="277"/>
  <c r="F10" i="277"/>
  <c r="E10" i="277"/>
  <c r="D10" i="277"/>
  <c r="C10" i="277"/>
  <c r="B10" i="277"/>
  <c r="G13" i="276"/>
  <c r="G12" i="276"/>
  <c r="G11" i="276"/>
  <c r="F10" i="276"/>
  <c r="E10" i="276"/>
  <c r="D10" i="276"/>
  <c r="C10" i="276"/>
  <c r="B10" i="276"/>
  <c r="G13" i="275"/>
  <c r="G12" i="275"/>
  <c r="G11" i="275"/>
  <c r="F10" i="275"/>
  <c r="E10" i="275"/>
  <c r="D10" i="275"/>
  <c r="C10" i="275"/>
  <c r="B10" i="275"/>
  <c r="G13" i="274"/>
  <c r="G12" i="274"/>
  <c r="G11" i="274"/>
  <c r="F10" i="274"/>
  <c r="E10" i="274"/>
  <c r="D10" i="274"/>
  <c r="C10" i="274"/>
  <c r="B10" i="274"/>
  <c r="G13" i="273"/>
  <c r="G12" i="273"/>
  <c r="G11" i="273"/>
  <c r="F10" i="273"/>
  <c r="E10" i="273"/>
  <c r="D10" i="273"/>
  <c r="C10" i="273"/>
  <c r="B10" i="273"/>
  <c r="G14" i="272"/>
  <c r="G13" i="272"/>
  <c r="G12" i="272"/>
  <c r="F11" i="272"/>
  <c r="E11" i="272"/>
  <c r="E10" i="272" s="1"/>
  <c r="D11" i="272"/>
  <c r="D10" i="272" s="1"/>
  <c r="C11" i="272"/>
  <c r="B11" i="272"/>
  <c r="F10" i="272"/>
  <c r="H25" i="271"/>
  <c r="G25" i="271"/>
  <c r="F25" i="271"/>
  <c r="E25" i="271"/>
  <c r="D25" i="271"/>
  <c r="C25" i="271"/>
  <c r="A56" i="270"/>
  <c r="M43" i="270"/>
  <c r="K43" i="270"/>
  <c r="J43" i="270"/>
  <c r="F43" i="270"/>
  <c r="D43" i="270"/>
  <c r="C43" i="270"/>
  <c r="B43" i="270"/>
  <c r="N42" i="270"/>
  <c r="O42" i="270" s="1"/>
  <c r="L42" i="270"/>
  <c r="H42" i="270"/>
  <c r="G42" i="270"/>
  <c r="I42" i="270" s="1"/>
  <c r="E42" i="270"/>
  <c r="N41" i="270"/>
  <c r="O41" i="270" s="1"/>
  <c r="L41" i="270"/>
  <c r="H41" i="270"/>
  <c r="G41" i="270"/>
  <c r="E41" i="270"/>
  <c r="N40" i="270"/>
  <c r="O40" i="270" s="1"/>
  <c r="L40" i="270"/>
  <c r="H40" i="270"/>
  <c r="G40" i="270"/>
  <c r="I40" i="270" s="1"/>
  <c r="E40" i="270"/>
  <c r="N39" i="270"/>
  <c r="O39" i="270" s="1"/>
  <c r="L39" i="270"/>
  <c r="H39" i="270"/>
  <c r="G39" i="270"/>
  <c r="E39" i="270"/>
  <c r="N38" i="270"/>
  <c r="O38" i="270" s="1"/>
  <c r="L38" i="270"/>
  <c r="H38" i="270"/>
  <c r="G38" i="270"/>
  <c r="E38" i="270"/>
  <c r="N37" i="270"/>
  <c r="O37" i="270" s="1"/>
  <c r="L37" i="270"/>
  <c r="H37" i="270"/>
  <c r="G37" i="270"/>
  <c r="E37" i="270"/>
  <c r="N36" i="270"/>
  <c r="O36" i="270" s="1"/>
  <c r="L36" i="270"/>
  <c r="H36" i="270"/>
  <c r="H43" i="270" s="1"/>
  <c r="G36" i="270"/>
  <c r="E36" i="270"/>
  <c r="J30" i="270"/>
  <c r="G30" i="270"/>
  <c r="H30" i="270" s="1"/>
  <c r="F30" i="270"/>
  <c r="D30" i="270"/>
  <c r="C30" i="270"/>
  <c r="B30" i="270"/>
  <c r="H29" i="270"/>
  <c r="E29" i="270"/>
  <c r="H28" i="270"/>
  <c r="E28" i="270"/>
  <c r="I28" i="270" s="1"/>
  <c r="H27" i="270"/>
  <c r="E27" i="270"/>
  <c r="I27" i="270" s="1"/>
  <c r="H26" i="270"/>
  <c r="E26" i="270"/>
  <c r="H25" i="270"/>
  <c r="E25" i="270"/>
  <c r="H24" i="270"/>
  <c r="E24" i="270"/>
  <c r="H23" i="270"/>
  <c r="E23" i="270"/>
  <c r="K17" i="270"/>
  <c r="J17" i="270"/>
  <c r="D17" i="270"/>
  <c r="C17" i="270"/>
  <c r="B17" i="270"/>
  <c r="N16" i="270"/>
  <c r="M16" i="270"/>
  <c r="H16" i="270"/>
  <c r="G16" i="270"/>
  <c r="F16" i="270"/>
  <c r="N15" i="270"/>
  <c r="M15" i="270"/>
  <c r="O15" i="270" s="1"/>
  <c r="H15" i="270"/>
  <c r="G15" i="270"/>
  <c r="F15" i="270"/>
  <c r="O14" i="270"/>
  <c r="N14" i="270"/>
  <c r="M14" i="270"/>
  <c r="H14" i="270"/>
  <c r="G14" i="270"/>
  <c r="I14" i="270" s="1"/>
  <c r="F14" i="270"/>
  <c r="N13" i="270"/>
  <c r="M13" i="270"/>
  <c r="H13" i="270"/>
  <c r="G13" i="270"/>
  <c r="F13" i="270"/>
  <c r="N12" i="270"/>
  <c r="M12" i="270"/>
  <c r="H12" i="270"/>
  <c r="G12" i="270"/>
  <c r="F12" i="270"/>
  <c r="N11" i="270"/>
  <c r="M11" i="270"/>
  <c r="H11" i="270"/>
  <c r="G11" i="270"/>
  <c r="F11" i="270"/>
  <c r="N10" i="270"/>
  <c r="M10" i="270"/>
  <c r="O10" i="270" s="1"/>
  <c r="H10" i="270"/>
  <c r="G10" i="270"/>
  <c r="F10" i="270"/>
  <c r="P121" i="269"/>
  <c r="P120" i="269"/>
  <c r="P119" i="269"/>
  <c r="P118" i="269"/>
  <c r="P117" i="269"/>
  <c r="P116" i="269"/>
  <c r="P115" i="269"/>
  <c r="O114" i="269"/>
  <c r="N114" i="269"/>
  <c r="M114" i="269"/>
  <c r="L114" i="269"/>
  <c r="K114" i="269"/>
  <c r="J114" i="269"/>
  <c r="I114" i="269"/>
  <c r="H114" i="269"/>
  <c r="G114" i="269"/>
  <c r="F114" i="269"/>
  <c r="E114" i="269"/>
  <c r="D114" i="269"/>
  <c r="C114" i="269"/>
  <c r="P113" i="269"/>
  <c r="P112" i="269"/>
  <c r="O111" i="269"/>
  <c r="N111" i="269"/>
  <c r="N122" i="269" s="1"/>
  <c r="N123" i="269" s="1"/>
  <c r="M111" i="269"/>
  <c r="M122" i="269" s="1"/>
  <c r="M123" i="269" s="1"/>
  <c r="L111" i="269"/>
  <c r="K111" i="269"/>
  <c r="J111" i="269"/>
  <c r="J122" i="269" s="1"/>
  <c r="J123" i="269" s="1"/>
  <c r="I111" i="269"/>
  <c r="I122" i="269" s="1"/>
  <c r="I123" i="269" s="1"/>
  <c r="H111" i="269"/>
  <c r="G111" i="269"/>
  <c r="F111" i="269"/>
  <c r="F122" i="269" s="1"/>
  <c r="F123" i="269" s="1"/>
  <c r="E111" i="269"/>
  <c r="E122" i="269" s="1"/>
  <c r="E123" i="269" s="1"/>
  <c r="D111" i="269"/>
  <c r="C111" i="269"/>
  <c r="P106" i="269"/>
  <c r="P105" i="269"/>
  <c r="P104" i="269"/>
  <c r="P103" i="269"/>
  <c r="P102" i="269"/>
  <c r="P101" i="269"/>
  <c r="P100" i="269"/>
  <c r="O99" i="269"/>
  <c r="N99" i="269"/>
  <c r="M99" i="269"/>
  <c r="L99" i="269"/>
  <c r="K99" i="269"/>
  <c r="J99" i="269"/>
  <c r="I99" i="269"/>
  <c r="H99" i="269"/>
  <c r="G99" i="269"/>
  <c r="F99" i="269"/>
  <c r="E99" i="269"/>
  <c r="D99" i="269"/>
  <c r="C99" i="269"/>
  <c r="P98" i="269"/>
  <c r="P97" i="269"/>
  <c r="O96" i="269"/>
  <c r="N96" i="269"/>
  <c r="M96" i="269"/>
  <c r="M107" i="269" s="1"/>
  <c r="M108" i="269" s="1"/>
  <c r="L96" i="269"/>
  <c r="L107" i="269" s="1"/>
  <c r="L108" i="269" s="1"/>
  <c r="K96" i="269"/>
  <c r="J96" i="269"/>
  <c r="I96" i="269"/>
  <c r="I107" i="269" s="1"/>
  <c r="I108" i="269" s="1"/>
  <c r="H96" i="269"/>
  <c r="H107" i="269" s="1"/>
  <c r="H108" i="269" s="1"/>
  <c r="G96" i="269"/>
  <c r="F96" i="269"/>
  <c r="E96" i="269"/>
  <c r="E107" i="269" s="1"/>
  <c r="E108" i="269" s="1"/>
  <c r="D96" i="269"/>
  <c r="D107" i="269" s="1"/>
  <c r="D108" i="269" s="1"/>
  <c r="C96" i="269"/>
  <c r="O90" i="269"/>
  <c r="O91" i="269" s="1"/>
  <c r="N90" i="269"/>
  <c r="N91" i="269" s="1"/>
  <c r="M90" i="269"/>
  <c r="H147" i="269" s="1"/>
  <c r="L90" i="269"/>
  <c r="H146" i="269" s="1"/>
  <c r="K90" i="269"/>
  <c r="K91" i="269" s="1"/>
  <c r="J90" i="269"/>
  <c r="J91" i="269" s="1"/>
  <c r="I90" i="269"/>
  <c r="H143" i="269" s="1"/>
  <c r="H90" i="269"/>
  <c r="H142" i="269" s="1"/>
  <c r="G90" i="269"/>
  <c r="G91" i="269" s="1"/>
  <c r="F90" i="269"/>
  <c r="F91" i="269" s="1"/>
  <c r="E90" i="269"/>
  <c r="H139" i="269" s="1"/>
  <c r="D90" i="269"/>
  <c r="H138" i="269" s="1"/>
  <c r="C90" i="269"/>
  <c r="C91" i="269" s="1"/>
  <c r="P89" i="269"/>
  <c r="P88" i="269"/>
  <c r="P87" i="269"/>
  <c r="P86" i="269"/>
  <c r="O81" i="269"/>
  <c r="O82" i="269" s="1"/>
  <c r="N81" i="269"/>
  <c r="F148" i="269" s="1"/>
  <c r="M81" i="269"/>
  <c r="F147" i="269" s="1"/>
  <c r="L81" i="269"/>
  <c r="F146" i="269" s="1"/>
  <c r="K81" i="269"/>
  <c r="K82" i="269" s="1"/>
  <c r="J81" i="269"/>
  <c r="F144" i="269" s="1"/>
  <c r="I81" i="269"/>
  <c r="F143" i="269" s="1"/>
  <c r="H81" i="269"/>
  <c r="F142" i="269" s="1"/>
  <c r="G81" i="269"/>
  <c r="G82" i="269" s="1"/>
  <c r="F81" i="269"/>
  <c r="F140" i="269" s="1"/>
  <c r="E81" i="269"/>
  <c r="F139" i="269" s="1"/>
  <c r="D81" i="269"/>
  <c r="F138" i="269" s="1"/>
  <c r="C81" i="269"/>
  <c r="C82" i="269" s="1"/>
  <c r="P80" i="269"/>
  <c r="P79" i="269"/>
  <c r="P78" i="269"/>
  <c r="P77" i="269"/>
  <c r="P76" i="269"/>
  <c r="M71" i="269"/>
  <c r="E71" i="269"/>
  <c r="O70" i="269"/>
  <c r="E149" i="269" s="1"/>
  <c r="N70" i="269"/>
  <c r="E148" i="269" s="1"/>
  <c r="M70" i="269"/>
  <c r="E147" i="269" s="1"/>
  <c r="L70" i="269"/>
  <c r="L71" i="269" s="1"/>
  <c r="K70" i="269"/>
  <c r="E145" i="269" s="1"/>
  <c r="J70" i="269"/>
  <c r="E144" i="269" s="1"/>
  <c r="I70" i="269"/>
  <c r="E143" i="269" s="1"/>
  <c r="H70" i="269"/>
  <c r="H71" i="269" s="1"/>
  <c r="G70" i="269"/>
  <c r="F70" i="269"/>
  <c r="E140" i="269" s="1"/>
  <c r="E70" i="269"/>
  <c r="E139" i="269" s="1"/>
  <c r="D70" i="269"/>
  <c r="D71" i="269" s="1"/>
  <c r="C70" i="269"/>
  <c r="P69" i="269"/>
  <c r="P68" i="269"/>
  <c r="P67" i="269"/>
  <c r="P66" i="269"/>
  <c r="P65" i="269"/>
  <c r="P58" i="269"/>
  <c r="P56" i="269"/>
  <c r="P55" i="269"/>
  <c r="P54" i="269"/>
  <c r="O53" i="269"/>
  <c r="N53" i="269"/>
  <c r="M53" i="269"/>
  <c r="L53" i="269"/>
  <c r="K53" i="269"/>
  <c r="J53" i="269"/>
  <c r="I53" i="269"/>
  <c r="H53" i="269"/>
  <c r="G53" i="269"/>
  <c r="F53" i="269"/>
  <c r="E53" i="269"/>
  <c r="D53" i="269"/>
  <c r="C53" i="269"/>
  <c r="P52" i="269"/>
  <c r="P51" i="269"/>
  <c r="P50" i="269"/>
  <c r="P49" i="269"/>
  <c r="P48" i="269"/>
  <c r="P47" i="269"/>
  <c r="P46" i="269"/>
  <c r="P45" i="269"/>
  <c r="P44" i="269"/>
  <c r="P43" i="269"/>
  <c r="P42" i="269"/>
  <c r="O41" i="269"/>
  <c r="O57" i="269" s="1"/>
  <c r="O59" i="269" s="1"/>
  <c r="N41" i="269"/>
  <c r="N57" i="269" s="1"/>
  <c r="N59" i="269" s="1"/>
  <c r="D148" i="269" s="1"/>
  <c r="M41" i="269"/>
  <c r="M57" i="269" s="1"/>
  <c r="M59" i="269" s="1"/>
  <c r="L41" i="269"/>
  <c r="L57" i="269" s="1"/>
  <c r="L59" i="269" s="1"/>
  <c r="K41" i="269"/>
  <c r="J41" i="269"/>
  <c r="J57" i="269" s="1"/>
  <c r="J59" i="269" s="1"/>
  <c r="I41" i="269"/>
  <c r="I57" i="269" s="1"/>
  <c r="I59" i="269" s="1"/>
  <c r="H41" i="269"/>
  <c r="H57" i="269" s="1"/>
  <c r="H59" i="269" s="1"/>
  <c r="G41" i="269"/>
  <c r="F41" i="269"/>
  <c r="F57" i="269" s="1"/>
  <c r="F59" i="269" s="1"/>
  <c r="E41" i="269"/>
  <c r="E57" i="269" s="1"/>
  <c r="E59" i="269" s="1"/>
  <c r="D41" i="269"/>
  <c r="D57" i="269" s="1"/>
  <c r="D59" i="269" s="1"/>
  <c r="C41" i="269"/>
  <c r="P40" i="269"/>
  <c r="P39" i="269"/>
  <c r="P38" i="269"/>
  <c r="P32" i="269"/>
  <c r="P30" i="269"/>
  <c r="P29" i="269"/>
  <c r="P28" i="269"/>
  <c r="P27" i="269"/>
  <c r="P26" i="269"/>
  <c r="O25" i="269"/>
  <c r="N25" i="269"/>
  <c r="M25" i="269"/>
  <c r="L25" i="269"/>
  <c r="K25" i="269"/>
  <c r="J25" i="269"/>
  <c r="I25" i="269"/>
  <c r="H25" i="269"/>
  <c r="G25" i="269"/>
  <c r="F25" i="269"/>
  <c r="E25" i="269"/>
  <c r="D25" i="269"/>
  <c r="C25" i="269"/>
  <c r="P24" i="269"/>
  <c r="P23" i="269"/>
  <c r="P22" i="269"/>
  <c r="P21" i="269"/>
  <c r="P20" i="269"/>
  <c r="P19" i="269"/>
  <c r="P18" i="269"/>
  <c r="O17" i="269"/>
  <c r="N17" i="269"/>
  <c r="M17" i="269"/>
  <c r="L17" i="269"/>
  <c r="K17" i="269"/>
  <c r="J17" i="269"/>
  <c r="I17" i="269"/>
  <c r="H17" i="269"/>
  <c r="G17" i="269"/>
  <c r="F17" i="269"/>
  <c r="E17" i="269"/>
  <c r="D17" i="269"/>
  <c r="C17" i="269"/>
  <c r="P16" i="269"/>
  <c r="P15" i="269"/>
  <c r="P14" i="269"/>
  <c r="P13" i="269"/>
  <c r="O12" i="269"/>
  <c r="N12" i="269"/>
  <c r="M12" i="269"/>
  <c r="M31" i="269" s="1"/>
  <c r="M33" i="269" s="1"/>
  <c r="L12" i="269"/>
  <c r="L31" i="269" s="1"/>
  <c r="L33" i="269" s="1"/>
  <c r="K12" i="269"/>
  <c r="J12" i="269"/>
  <c r="I12" i="269"/>
  <c r="I31" i="269" s="1"/>
  <c r="I33" i="269" s="1"/>
  <c r="H12" i="269"/>
  <c r="H31" i="269" s="1"/>
  <c r="H33" i="269" s="1"/>
  <c r="G12" i="269"/>
  <c r="F12" i="269"/>
  <c r="E12" i="269"/>
  <c r="E31" i="269" s="1"/>
  <c r="E33" i="269" s="1"/>
  <c r="D12" i="269"/>
  <c r="D31" i="269" s="1"/>
  <c r="D33" i="269" s="1"/>
  <c r="C12" i="269"/>
  <c r="P11" i="269"/>
  <c r="P10" i="269"/>
  <c r="P9" i="269"/>
  <c r="D83" i="268"/>
  <c r="D80" i="268"/>
  <c r="D77" i="268"/>
  <c r="D76" i="268" s="1"/>
  <c r="D73" i="268"/>
  <c r="D70" i="268"/>
  <c r="D67" i="268"/>
  <c r="D66" i="268"/>
  <c r="D63" i="268"/>
  <c r="D60" i="268"/>
  <c r="D57" i="268"/>
  <c r="D56" i="268"/>
  <c r="D52" i="268"/>
  <c r="D49" i="268"/>
  <c r="D46" i="268"/>
  <c r="D45" i="268"/>
  <c r="D42" i="268"/>
  <c r="D39" i="268"/>
  <c r="D36" i="268"/>
  <c r="D35" i="268"/>
  <c r="D32" i="268"/>
  <c r="D29" i="268"/>
  <c r="D26" i="268"/>
  <c r="D25" i="268"/>
  <c r="D17" i="268"/>
  <c r="D15" i="268" s="1"/>
  <c r="D11" i="268"/>
  <c r="D77" i="267"/>
  <c r="D73" i="267" s="1"/>
  <c r="D72" i="267" s="1"/>
  <c r="D68" i="267"/>
  <c r="D60" i="267"/>
  <c r="D56" i="267" s="1"/>
  <c r="D47" i="267"/>
  <c r="D42" i="267"/>
  <c r="D38" i="267"/>
  <c r="D34" i="267"/>
  <c r="D28" i="267"/>
  <c r="D22" i="267"/>
  <c r="D17" i="267"/>
  <c r="D13" i="267" s="1"/>
  <c r="C1000" i="266"/>
  <c r="G1000" i="266" s="1"/>
  <c r="C999" i="266"/>
  <c r="G999" i="266" s="1"/>
  <c r="C998" i="266"/>
  <c r="G998" i="266" s="1"/>
  <c r="C997" i="266"/>
  <c r="G997" i="266" s="1"/>
  <c r="C996" i="266"/>
  <c r="G996" i="266" s="1"/>
  <c r="C995" i="266"/>
  <c r="G995" i="266" s="1"/>
  <c r="C994" i="266"/>
  <c r="G994" i="266" s="1"/>
  <c r="G993" i="266"/>
  <c r="C993" i="266"/>
  <c r="C992" i="266"/>
  <c r="G992" i="266" s="1"/>
  <c r="G991" i="266"/>
  <c r="C991" i="266"/>
  <c r="C990" i="266"/>
  <c r="G990" i="266" s="1"/>
  <c r="C989" i="266"/>
  <c r="G989" i="266" s="1"/>
  <c r="C988" i="266"/>
  <c r="G988" i="266" s="1"/>
  <c r="C987" i="266"/>
  <c r="G987" i="266" s="1"/>
  <c r="C986" i="266"/>
  <c r="G986" i="266" s="1"/>
  <c r="G985" i="266"/>
  <c r="C985" i="266"/>
  <c r="C984" i="266"/>
  <c r="G984" i="266" s="1"/>
  <c r="C983" i="266"/>
  <c r="G983" i="266" s="1"/>
  <c r="C982" i="266"/>
  <c r="G982" i="266" s="1"/>
  <c r="C981" i="266"/>
  <c r="G981" i="266" s="1"/>
  <c r="C980" i="266"/>
  <c r="G980" i="266" s="1"/>
  <c r="C979" i="266"/>
  <c r="G979" i="266" s="1"/>
  <c r="C978" i="266"/>
  <c r="G978" i="266" s="1"/>
  <c r="C977" i="266"/>
  <c r="G977" i="266" s="1"/>
  <c r="C976" i="266"/>
  <c r="G976" i="266" s="1"/>
  <c r="G975" i="266"/>
  <c r="C975" i="266"/>
  <c r="C974" i="266"/>
  <c r="G974" i="266" s="1"/>
  <c r="C973" i="266"/>
  <c r="G973" i="266" s="1"/>
  <c r="C972" i="266"/>
  <c r="G972" i="266" s="1"/>
  <c r="C971" i="266"/>
  <c r="G971" i="266" s="1"/>
  <c r="C970" i="266"/>
  <c r="G970" i="266" s="1"/>
  <c r="G969" i="266"/>
  <c r="C969" i="266"/>
  <c r="C968" i="266"/>
  <c r="G968" i="266" s="1"/>
  <c r="C967" i="266"/>
  <c r="G967" i="266" s="1"/>
  <c r="C966" i="266"/>
  <c r="G966" i="266" s="1"/>
  <c r="C965" i="266"/>
  <c r="G965" i="266" s="1"/>
  <c r="C964" i="266"/>
  <c r="G964" i="266" s="1"/>
  <c r="C963" i="266"/>
  <c r="G963" i="266" s="1"/>
  <c r="C962" i="266"/>
  <c r="G962" i="266" s="1"/>
  <c r="G961" i="266"/>
  <c r="C961" i="266"/>
  <c r="C960" i="266"/>
  <c r="G960" i="266" s="1"/>
  <c r="G959" i="266"/>
  <c r="C959" i="266"/>
  <c r="C958" i="266"/>
  <c r="G958" i="266" s="1"/>
  <c r="C957" i="266"/>
  <c r="G957" i="266" s="1"/>
  <c r="C956" i="266"/>
  <c r="G956" i="266" s="1"/>
  <c r="C955" i="266"/>
  <c r="G955" i="266" s="1"/>
  <c r="C954" i="266"/>
  <c r="G954" i="266" s="1"/>
  <c r="G953" i="266"/>
  <c r="C953" i="266"/>
  <c r="C952" i="266"/>
  <c r="G952" i="266" s="1"/>
  <c r="C951" i="266"/>
  <c r="G951" i="266" s="1"/>
  <c r="C950" i="266"/>
  <c r="G950" i="266" s="1"/>
  <c r="C949" i="266"/>
  <c r="G949" i="266" s="1"/>
  <c r="C948" i="266"/>
  <c r="G948" i="266" s="1"/>
  <c r="C947" i="266"/>
  <c r="G947" i="266" s="1"/>
  <c r="C946" i="266"/>
  <c r="G946" i="266" s="1"/>
  <c r="G945" i="266"/>
  <c r="C945" i="266"/>
  <c r="C944" i="266"/>
  <c r="G944" i="266" s="1"/>
  <c r="G943" i="266"/>
  <c r="C943" i="266"/>
  <c r="C942" i="266"/>
  <c r="G942" i="266" s="1"/>
  <c r="C941" i="266"/>
  <c r="G941" i="266" s="1"/>
  <c r="C940" i="266"/>
  <c r="G940" i="266" s="1"/>
  <c r="C939" i="266"/>
  <c r="G939" i="266" s="1"/>
  <c r="C938" i="266"/>
  <c r="G938" i="266" s="1"/>
  <c r="C937" i="266"/>
  <c r="G937" i="266" s="1"/>
  <c r="C936" i="266"/>
  <c r="G936" i="266" s="1"/>
  <c r="C935" i="266"/>
  <c r="G935" i="266" s="1"/>
  <c r="C934" i="266"/>
  <c r="G934" i="266" s="1"/>
  <c r="C933" i="266"/>
  <c r="G933" i="266" s="1"/>
  <c r="C932" i="266"/>
  <c r="G932" i="266" s="1"/>
  <c r="C931" i="266"/>
  <c r="G931" i="266" s="1"/>
  <c r="C930" i="266"/>
  <c r="G930" i="266" s="1"/>
  <c r="C929" i="266"/>
  <c r="G929" i="266" s="1"/>
  <c r="C928" i="266"/>
  <c r="G928" i="266" s="1"/>
  <c r="G927" i="266"/>
  <c r="C927" i="266"/>
  <c r="C926" i="266"/>
  <c r="G926" i="266" s="1"/>
  <c r="C925" i="266"/>
  <c r="G925" i="266" s="1"/>
  <c r="C924" i="266"/>
  <c r="G924" i="266" s="1"/>
  <c r="C923" i="266"/>
  <c r="G923" i="266" s="1"/>
  <c r="C922" i="266"/>
  <c r="G922" i="266" s="1"/>
  <c r="C921" i="266"/>
  <c r="G921" i="266" s="1"/>
  <c r="C920" i="266"/>
  <c r="G920" i="266" s="1"/>
  <c r="C919" i="266"/>
  <c r="G919" i="266" s="1"/>
  <c r="C918" i="266"/>
  <c r="G918" i="266" s="1"/>
  <c r="C917" i="266"/>
  <c r="G917" i="266" s="1"/>
  <c r="C916" i="266"/>
  <c r="G916" i="266" s="1"/>
  <c r="C915" i="266"/>
  <c r="G915" i="266" s="1"/>
  <c r="C914" i="266"/>
  <c r="G914" i="266" s="1"/>
  <c r="C913" i="266"/>
  <c r="G913" i="266" s="1"/>
  <c r="C912" i="266"/>
  <c r="G912" i="266" s="1"/>
  <c r="G911" i="266"/>
  <c r="C911" i="266"/>
  <c r="C910" i="266"/>
  <c r="G910" i="266" s="1"/>
  <c r="C909" i="266"/>
  <c r="G909" i="266" s="1"/>
  <c r="C908" i="266"/>
  <c r="G908" i="266" s="1"/>
  <c r="C907" i="266"/>
  <c r="G907" i="266" s="1"/>
  <c r="C906" i="266"/>
  <c r="G906" i="266" s="1"/>
  <c r="C905" i="266"/>
  <c r="G905" i="266" s="1"/>
  <c r="C904" i="266"/>
  <c r="G904" i="266" s="1"/>
  <c r="C903" i="266"/>
  <c r="G903" i="266" s="1"/>
  <c r="C902" i="266"/>
  <c r="G902" i="266" s="1"/>
  <c r="C901" i="266"/>
  <c r="G901" i="266" s="1"/>
  <c r="C900" i="266"/>
  <c r="G900" i="266" s="1"/>
  <c r="C899" i="266"/>
  <c r="G899" i="266" s="1"/>
  <c r="C898" i="266"/>
  <c r="G898" i="266" s="1"/>
  <c r="C897" i="266"/>
  <c r="G897" i="266" s="1"/>
  <c r="C896" i="266"/>
  <c r="G896" i="266" s="1"/>
  <c r="G895" i="266"/>
  <c r="C895" i="266"/>
  <c r="C894" i="266"/>
  <c r="G894" i="266" s="1"/>
  <c r="C893" i="266"/>
  <c r="G893" i="266" s="1"/>
  <c r="C892" i="266"/>
  <c r="G892" i="266" s="1"/>
  <c r="C891" i="266"/>
  <c r="G891" i="266" s="1"/>
  <c r="C890" i="266"/>
  <c r="G890" i="266" s="1"/>
  <c r="C889" i="266"/>
  <c r="G889" i="266" s="1"/>
  <c r="C888" i="266"/>
  <c r="G888" i="266" s="1"/>
  <c r="C887" i="266"/>
  <c r="G887" i="266" s="1"/>
  <c r="C886" i="266"/>
  <c r="G886" i="266" s="1"/>
  <c r="C885" i="266"/>
  <c r="G885" i="266" s="1"/>
  <c r="C884" i="266"/>
  <c r="G884" i="266" s="1"/>
  <c r="C883" i="266"/>
  <c r="G883" i="266" s="1"/>
  <c r="C882" i="266"/>
  <c r="G882" i="266" s="1"/>
  <c r="G881" i="266"/>
  <c r="C881" i="266"/>
  <c r="C880" i="266"/>
  <c r="G880" i="266" s="1"/>
  <c r="G879" i="266"/>
  <c r="C879" i="266"/>
  <c r="C878" i="266"/>
  <c r="G878" i="266" s="1"/>
  <c r="C877" i="266"/>
  <c r="G877" i="266" s="1"/>
  <c r="C876" i="266"/>
  <c r="G876" i="266" s="1"/>
  <c r="C875" i="266"/>
  <c r="G875" i="266" s="1"/>
  <c r="C874" i="266"/>
  <c r="G874" i="266" s="1"/>
  <c r="G873" i="266"/>
  <c r="C873" i="266"/>
  <c r="C872" i="266"/>
  <c r="G872" i="266" s="1"/>
  <c r="C871" i="266"/>
  <c r="G871" i="266" s="1"/>
  <c r="C870" i="266"/>
  <c r="G870" i="266" s="1"/>
  <c r="C869" i="266"/>
  <c r="G869" i="266" s="1"/>
  <c r="C868" i="266"/>
  <c r="G868" i="266" s="1"/>
  <c r="C867" i="266"/>
  <c r="G867" i="266" s="1"/>
  <c r="C866" i="266"/>
  <c r="G866" i="266" s="1"/>
  <c r="C865" i="266"/>
  <c r="G865" i="266" s="1"/>
  <c r="C864" i="266"/>
  <c r="G864" i="266" s="1"/>
  <c r="C863" i="266"/>
  <c r="G863" i="266" s="1"/>
  <c r="C862" i="266"/>
  <c r="G862" i="266" s="1"/>
  <c r="C861" i="266"/>
  <c r="G861" i="266" s="1"/>
  <c r="C860" i="266"/>
  <c r="G860" i="266" s="1"/>
  <c r="C859" i="266"/>
  <c r="G859" i="266" s="1"/>
  <c r="C858" i="266"/>
  <c r="G858" i="266" s="1"/>
  <c r="C857" i="266"/>
  <c r="G857" i="266" s="1"/>
  <c r="C856" i="266"/>
  <c r="G856" i="266" s="1"/>
  <c r="C855" i="266"/>
  <c r="G855" i="266" s="1"/>
  <c r="C854" i="266"/>
  <c r="G854" i="266" s="1"/>
  <c r="C853" i="266"/>
  <c r="G853" i="266" s="1"/>
  <c r="C852" i="266"/>
  <c r="G852" i="266" s="1"/>
  <c r="C851" i="266"/>
  <c r="G851" i="266" s="1"/>
  <c r="C850" i="266"/>
  <c r="G850" i="266" s="1"/>
  <c r="G849" i="266"/>
  <c r="C849" i="266"/>
  <c r="C848" i="266"/>
  <c r="G848" i="266" s="1"/>
  <c r="C847" i="266"/>
  <c r="G847" i="266" s="1"/>
  <c r="C846" i="266"/>
  <c r="G846" i="266" s="1"/>
  <c r="C845" i="266"/>
  <c r="G845" i="266" s="1"/>
  <c r="C844" i="266"/>
  <c r="G844" i="266" s="1"/>
  <c r="C843" i="266"/>
  <c r="G843" i="266" s="1"/>
  <c r="C842" i="266"/>
  <c r="G842" i="266" s="1"/>
  <c r="G841" i="266"/>
  <c r="C841" i="266"/>
  <c r="C840" i="266"/>
  <c r="G840" i="266" s="1"/>
  <c r="C839" i="266"/>
  <c r="G839" i="266" s="1"/>
  <c r="C838" i="266"/>
  <c r="G838" i="266" s="1"/>
  <c r="C837" i="266"/>
  <c r="G837" i="266" s="1"/>
  <c r="C836" i="266"/>
  <c r="G836" i="266" s="1"/>
  <c r="C835" i="266"/>
  <c r="G835" i="266" s="1"/>
  <c r="C834" i="266"/>
  <c r="G834" i="266" s="1"/>
  <c r="C833" i="266"/>
  <c r="G833" i="266" s="1"/>
  <c r="C832" i="266"/>
  <c r="G832" i="266" s="1"/>
  <c r="C831" i="266"/>
  <c r="G831" i="266" s="1"/>
  <c r="C830" i="266"/>
  <c r="G830" i="266" s="1"/>
  <c r="C829" i="266"/>
  <c r="G829" i="266" s="1"/>
  <c r="C828" i="266"/>
  <c r="G828" i="266" s="1"/>
  <c r="C827" i="266"/>
  <c r="G827" i="266" s="1"/>
  <c r="C826" i="266"/>
  <c r="G826" i="266" s="1"/>
  <c r="C825" i="266"/>
  <c r="G825" i="266" s="1"/>
  <c r="C824" i="266"/>
  <c r="G824" i="266" s="1"/>
  <c r="C823" i="266"/>
  <c r="G823" i="266" s="1"/>
  <c r="C822" i="266"/>
  <c r="G822" i="266" s="1"/>
  <c r="C821" i="266"/>
  <c r="G821" i="266" s="1"/>
  <c r="C820" i="266"/>
  <c r="G820" i="266" s="1"/>
  <c r="C819" i="266"/>
  <c r="G819" i="266" s="1"/>
  <c r="C818" i="266"/>
  <c r="G818" i="266" s="1"/>
  <c r="G817" i="266"/>
  <c r="C817" i="266"/>
  <c r="C816" i="266"/>
  <c r="G816" i="266" s="1"/>
  <c r="G815" i="266"/>
  <c r="C815" i="266"/>
  <c r="C814" i="266"/>
  <c r="G814" i="266" s="1"/>
  <c r="C813" i="266"/>
  <c r="G813" i="266" s="1"/>
  <c r="C812" i="266"/>
  <c r="G812" i="266" s="1"/>
  <c r="C811" i="266"/>
  <c r="G811" i="266" s="1"/>
  <c r="C810" i="266"/>
  <c r="G810" i="266" s="1"/>
  <c r="C809" i="266"/>
  <c r="G809" i="266" s="1"/>
  <c r="C808" i="266"/>
  <c r="G808" i="266" s="1"/>
  <c r="C807" i="266"/>
  <c r="G807" i="266" s="1"/>
  <c r="C806" i="266"/>
  <c r="G806" i="266" s="1"/>
  <c r="C805" i="266"/>
  <c r="G805" i="266" s="1"/>
  <c r="C804" i="266"/>
  <c r="G804" i="266" s="1"/>
  <c r="C803" i="266"/>
  <c r="G803" i="266" s="1"/>
  <c r="C802" i="266"/>
  <c r="G802" i="266" s="1"/>
  <c r="G801" i="266"/>
  <c r="C801" i="266"/>
  <c r="C800" i="266"/>
  <c r="G800" i="266" s="1"/>
  <c r="G799" i="266"/>
  <c r="C799" i="266"/>
  <c r="C798" i="266"/>
  <c r="G798" i="266" s="1"/>
  <c r="C797" i="266"/>
  <c r="G797" i="266" s="1"/>
  <c r="C796" i="266"/>
  <c r="G796" i="266" s="1"/>
  <c r="C795" i="266"/>
  <c r="G795" i="266" s="1"/>
  <c r="C794" i="266"/>
  <c r="G794" i="266" s="1"/>
  <c r="C793" i="266"/>
  <c r="G793" i="266" s="1"/>
  <c r="C792" i="266"/>
  <c r="G792" i="266" s="1"/>
  <c r="C791" i="266"/>
  <c r="G791" i="266" s="1"/>
  <c r="C790" i="266"/>
  <c r="G790" i="266" s="1"/>
  <c r="C789" i="266"/>
  <c r="G789" i="266" s="1"/>
  <c r="C788" i="266"/>
  <c r="G788" i="266" s="1"/>
  <c r="C787" i="266"/>
  <c r="G787" i="266" s="1"/>
  <c r="C786" i="266"/>
  <c r="G786" i="266" s="1"/>
  <c r="C785" i="266"/>
  <c r="G785" i="266" s="1"/>
  <c r="C784" i="266"/>
  <c r="G784" i="266" s="1"/>
  <c r="G783" i="266"/>
  <c r="C783" i="266"/>
  <c r="C782" i="266"/>
  <c r="G782" i="266" s="1"/>
  <c r="C781" i="266"/>
  <c r="G781" i="266" s="1"/>
  <c r="C780" i="266"/>
  <c r="G780" i="266" s="1"/>
  <c r="C779" i="266"/>
  <c r="G779" i="266" s="1"/>
  <c r="C778" i="266"/>
  <c r="G778" i="266" s="1"/>
  <c r="C777" i="266"/>
  <c r="G777" i="266" s="1"/>
  <c r="C776" i="266"/>
  <c r="G776" i="266" s="1"/>
  <c r="G775" i="266"/>
  <c r="C775" i="266"/>
  <c r="C774" i="266"/>
  <c r="G774" i="266" s="1"/>
  <c r="C773" i="266"/>
  <c r="G773" i="266" s="1"/>
  <c r="C772" i="266"/>
  <c r="G772" i="266" s="1"/>
  <c r="C771" i="266"/>
  <c r="G771" i="266" s="1"/>
  <c r="C770" i="266"/>
  <c r="G770" i="266" s="1"/>
  <c r="C769" i="266"/>
  <c r="G769" i="266" s="1"/>
  <c r="C768" i="266"/>
  <c r="G768" i="266" s="1"/>
  <c r="C767" i="266"/>
  <c r="G767" i="266" s="1"/>
  <c r="C766" i="266"/>
  <c r="G766" i="266" s="1"/>
  <c r="C765" i="266"/>
  <c r="G765" i="266" s="1"/>
  <c r="C764" i="266"/>
  <c r="G764" i="266" s="1"/>
  <c r="C763" i="266"/>
  <c r="G763" i="266" s="1"/>
  <c r="C762" i="266"/>
  <c r="G762" i="266" s="1"/>
  <c r="C761" i="266"/>
  <c r="G761" i="266" s="1"/>
  <c r="C760" i="266"/>
  <c r="G760" i="266" s="1"/>
  <c r="G759" i="266"/>
  <c r="C759" i="266"/>
  <c r="C758" i="266"/>
  <c r="G758" i="266" s="1"/>
  <c r="C757" i="266"/>
  <c r="G757" i="266" s="1"/>
  <c r="C756" i="266"/>
  <c r="G756" i="266" s="1"/>
  <c r="C755" i="266"/>
  <c r="G755" i="266" s="1"/>
  <c r="C754" i="266"/>
  <c r="G754" i="266" s="1"/>
  <c r="G753" i="266"/>
  <c r="C753" i="266"/>
  <c r="C752" i="266"/>
  <c r="G752" i="266" s="1"/>
  <c r="C751" i="266"/>
  <c r="G751" i="266" s="1"/>
  <c r="C750" i="266"/>
  <c r="G750" i="266" s="1"/>
  <c r="C749" i="266"/>
  <c r="G749" i="266" s="1"/>
  <c r="C748" i="266"/>
  <c r="G748" i="266" s="1"/>
  <c r="C747" i="266"/>
  <c r="G747" i="266" s="1"/>
  <c r="C746" i="266"/>
  <c r="G746" i="266" s="1"/>
  <c r="C745" i="266"/>
  <c r="G745" i="266" s="1"/>
  <c r="C744" i="266"/>
  <c r="G744" i="266" s="1"/>
  <c r="G743" i="266"/>
  <c r="C743" i="266"/>
  <c r="C742" i="266"/>
  <c r="G742" i="266" s="1"/>
  <c r="C741" i="266"/>
  <c r="G741" i="266" s="1"/>
  <c r="C740" i="266"/>
  <c r="G740" i="266" s="1"/>
  <c r="C739" i="266"/>
  <c r="G739" i="266" s="1"/>
  <c r="C738" i="266"/>
  <c r="G738" i="266" s="1"/>
  <c r="G737" i="266"/>
  <c r="C737" i="266"/>
  <c r="C736" i="266"/>
  <c r="G736" i="266" s="1"/>
  <c r="C735" i="266"/>
  <c r="G735" i="266" s="1"/>
  <c r="C734" i="266"/>
  <c r="G734" i="266" s="1"/>
  <c r="C733" i="266"/>
  <c r="G733" i="266" s="1"/>
  <c r="C732" i="266"/>
  <c r="G732" i="266" s="1"/>
  <c r="C731" i="266"/>
  <c r="G731" i="266" s="1"/>
  <c r="C730" i="266"/>
  <c r="G730" i="266" s="1"/>
  <c r="C729" i="266"/>
  <c r="G729" i="266" s="1"/>
  <c r="C728" i="266"/>
  <c r="G728" i="266" s="1"/>
  <c r="G727" i="266"/>
  <c r="C727" i="266"/>
  <c r="C726" i="266"/>
  <c r="G726" i="266" s="1"/>
  <c r="C725" i="266"/>
  <c r="G725" i="266" s="1"/>
  <c r="C724" i="266"/>
  <c r="G724" i="266" s="1"/>
  <c r="C723" i="266"/>
  <c r="G723" i="266" s="1"/>
  <c r="C722" i="266"/>
  <c r="G722" i="266" s="1"/>
  <c r="G721" i="266"/>
  <c r="C721" i="266"/>
  <c r="C720" i="266"/>
  <c r="G720" i="266" s="1"/>
  <c r="C719" i="266"/>
  <c r="G719" i="266" s="1"/>
  <c r="C718" i="266"/>
  <c r="G718" i="266" s="1"/>
  <c r="C717" i="266"/>
  <c r="G717" i="266" s="1"/>
  <c r="C716" i="266"/>
  <c r="G716" i="266" s="1"/>
  <c r="C715" i="266"/>
  <c r="G715" i="266" s="1"/>
  <c r="C714" i="266"/>
  <c r="G714" i="266" s="1"/>
  <c r="C713" i="266"/>
  <c r="G713" i="266" s="1"/>
  <c r="C712" i="266"/>
  <c r="G712" i="266" s="1"/>
  <c r="G711" i="266"/>
  <c r="C711" i="266"/>
  <c r="C710" i="266"/>
  <c r="G710" i="266" s="1"/>
  <c r="C709" i="266"/>
  <c r="G709" i="266" s="1"/>
  <c r="C708" i="266"/>
  <c r="G708" i="266" s="1"/>
  <c r="C707" i="266"/>
  <c r="G707" i="266" s="1"/>
  <c r="C706" i="266"/>
  <c r="G706" i="266" s="1"/>
  <c r="C705" i="266"/>
  <c r="G705" i="266" s="1"/>
  <c r="C704" i="266"/>
  <c r="G704" i="266" s="1"/>
  <c r="C703" i="266"/>
  <c r="G703" i="266" s="1"/>
  <c r="C702" i="266"/>
  <c r="G702" i="266" s="1"/>
  <c r="C701" i="266"/>
  <c r="G701" i="266" s="1"/>
  <c r="C700" i="266"/>
  <c r="G700" i="266" s="1"/>
  <c r="C699" i="266"/>
  <c r="G699" i="266" s="1"/>
  <c r="C698" i="266"/>
  <c r="G698" i="266" s="1"/>
  <c r="C697" i="266"/>
  <c r="G697" i="266" s="1"/>
  <c r="C696" i="266"/>
  <c r="G696" i="266" s="1"/>
  <c r="G695" i="266"/>
  <c r="C695" i="266"/>
  <c r="C694" i="266"/>
  <c r="G694" i="266" s="1"/>
  <c r="C693" i="266"/>
  <c r="G693" i="266" s="1"/>
  <c r="C692" i="266"/>
  <c r="G692" i="266" s="1"/>
  <c r="C691" i="266"/>
  <c r="G691" i="266" s="1"/>
  <c r="C690" i="266"/>
  <c r="G690" i="266" s="1"/>
  <c r="C689" i="266"/>
  <c r="G689" i="266" s="1"/>
  <c r="C688" i="266"/>
  <c r="G688" i="266" s="1"/>
  <c r="G687" i="266"/>
  <c r="C687" i="266"/>
  <c r="C686" i="266"/>
  <c r="G686" i="266" s="1"/>
  <c r="C685" i="266"/>
  <c r="G685" i="266" s="1"/>
  <c r="C684" i="266"/>
  <c r="G684" i="266" s="1"/>
  <c r="C683" i="266"/>
  <c r="G683" i="266" s="1"/>
  <c r="C682" i="266"/>
  <c r="G682" i="266" s="1"/>
  <c r="C681" i="266"/>
  <c r="G681" i="266" s="1"/>
  <c r="C680" i="266"/>
  <c r="G680" i="266" s="1"/>
  <c r="G679" i="266"/>
  <c r="C679" i="266"/>
  <c r="C678" i="266"/>
  <c r="G678" i="266" s="1"/>
  <c r="C677" i="266"/>
  <c r="G677" i="266" s="1"/>
  <c r="C676" i="266"/>
  <c r="G676" i="266" s="1"/>
  <c r="C675" i="266"/>
  <c r="G675" i="266" s="1"/>
  <c r="C674" i="266"/>
  <c r="G674" i="266" s="1"/>
  <c r="C673" i="266"/>
  <c r="G673" i="266" s="1"/>
  <c r="C672" i="266"/>
  <c r="G672" i="266" s="1"/>
  <c r="G671" i="266"/>
  <c r="C671" i="266"/>
  <c r="C670" i="266"/>
  <c r="G670" i="266" s="1"/>
  <c r="C669" i="266"/>
  <c r="G669" i="266" s="1"/>
  <c r="C668" i="266"/>
  <c r="G668" i="266" s="1"/>
  <c r="C667" i="266"/>
  <c r="G667" i="266" s="1"/>
  <c r="C666" i="266"/>
  <c r="G666" i="266" s="1"/>
  <c r="C665" i="266"/>
  <c r="G665" i="266" s="1"/>
  <c r="C664" i="266"/>
  <c r="G664" i="266" s="1"/>
  <c r="G663" i="266"/>
  <c r="C663" i="266"/>
  <c r="C662" i="266"/>
  <c r="G662" i="266" s="1"/>
  <c r="C661" i="266"/>
  <c r="G661" i="266" s="1"/>
  <c r="C660" i="266"/>
  <c r="G660" i="266" s="1"/>
  <c r="C659" i="266"/>
  <c r="G659" i="266" s="1"/>
  <c r="C658" i="266"/>
  <c r="G658" i="266" s="1"/>
  <c r="C657" i="266"/>
  <c r="G657" i="266" s="1"/>
  <c r="C656" i="266"/>
  <c r="G656" i="266" s="1"/>
  <c r="C655" i="266"/>
  <c r="G655" i="266" s="1"/>
  <c r="C654" i="266"/>
  <c r="G654" i="266" s="1"/>
  <c r="C653" i="266"/>
  <c r="G653" i="266" s="1"/>
  <c r="C652" i="266"/>
  <c r="G652" i="266" s="1"/>
  <c r="C651" i="266"/>
  <c r="G651" i="266" s="1"/>
  <c r="C650" i="266"/>
  <c r="G650" i="266" s="1"/>
  <c r="C649" i="266"/>
  <c r="G649" i="266" s="1"/>
  <c r="C648" i="266"/>
  <c r="G648" i="266" s="1"/>
  <c r="G647" i="266"/>
  <c r="C647" i="266"/>
  <c r="C646" i="266"/>
  <c r="G646" i="266" s="1"/>
  <c r="C645" i="266"/>
  <c r="G645" i="266" s="1"/>
  <c r="C644" i="266"/>
  <c r="G644" i="266" s="1"/>
  <c r="C643" i="266"/>
  <c r="G643" i="266" s="1"/>
  <c r="C642" i="266"/>
  <c r="G642" i="266" s="1"/>
  <c r="C641" i="266"/>
  <c r="G641" i="266" s="1"/>
  <c r="C640" i="266"/>
  <c r="G640" i="266" s="1"/>
  <c r="G639" i="266"/>
  <c r="C639" i="266"/>
  <c r="C638" i="266"/>
  <c r="G638" i="266" s="1"/>
  <c r="C637" i="266"/>
  <c r="G637" i="266" s="1"/>
  <c r="C636" i="266"/>
  <c r="G636" i="266" s="1"/>
  <c r="C635" i="266"/>
  <c r="G635" i="266" s="1"/>
  <c r="C634" i="266"/>
  <c r="G634" i="266" s="1"/>
  <c r="C633" i="266"/>
  <c r="G633" i="266" s="1"/>
  <c r="C632" i="266"/>
  <c r="G632" i="266" s="1"/>
  <c r="G631" i="266"/>
  <c r="C631" i="266"/>
  <c r="C630" i="266"/>
  <c r="G630" i="266" s="1"/>
  <c r="C629" i="266"/>
  <c r="G629" i="266" s="1"/>
  <c r="C628" i="266"/>
  <c r="G628" i="266" s="1"/>
  <c r="C627" i="266"/>
  <c r="G627" i="266" s="1"/>
  <c r="C626" i="266"/>
  <c r="G626" i="266" s="1"/>
  <c r="G625" i="266"/>
  <c r="C625" i="266"/>
  <c r="C624" i="266"/>
  <c r="G624" i="266" s="1"/>
  <c r="C623" i="266"/>
  <c r="G623" i="266" s="1"/>
  <c r="C622" i="266"/>
  <c r="G622" i="266" s="1"/>
  <c r="C621" i="266"/>
  <c r="G621" i="266" s="1"/>
  <c r="C620" i="266"/>
  <c r="G620" i="266" s="1"/>
  <c r="C619" i="266"/>
  <c r="G619" i="266" s="1"/>
  <c r="C618" i="266"/>
  <c r="G618" i="266" s="1"/>
  <c r="C617" i="266"/>
  <c r="G617" i="266" s="1"/>
  <c r="C616" i="266"/>
  <c r="G616" i="266" s="1"/>
  <c r="G615" i="266"/>
  <c r="C615" i="266"/>
  <c r="C614" i="266"/>
  <c r="G614" i="266" s="1"/>
  <c r="C613" i="266"/>
  <c r="G613" i="266" s="1"/>
  <c r="C612" i="266"/>
  <c r="G612" i="266" s="1"/>
  <c r="C611" i="266"/>
  <c r="G611" i="266" s="1"/>
  <c r="C610" i="266"/>
  <c r="G610" i="266" s="1"/>
  <c r="G609" i="266"/>
  <c r="C609" i="266"/>
  <c r="C608" i="266"/>
  <c r="G608" i="266" s="1"/>
  <c r="C607" i="266"/>
  <c r="G607" i="266" s="1"/>
  <c r="C606" i="266"/>
  <c r="G606" i="266" s="1"/>
  <c r="C605" i="266"/>
  <c r="G605" i="266" s="1"/>
  <c r="C604" i="266"/>
  <c r="G604" i="266" s="1"/>
  <c r="C603" i="266"/>
  <c r="G603" i="266" s="1"/>
  <c r="C602" i="266"/>
  <c r="G602" i="266" s="1"/>
  <c r="C601" i="266"/>
  <c r="G601" i="266" s="1"/>
  <c r="C600" i="266"/>
  <c r="G600" i="266" s="1"/>
  <c r="G599" i="266"/>
  <c r="C599" i="266"/>
  <c r="C598" i="266"/>
  <c r="G598" i="266" s="1"/>
  <c r="C597" i="266"/>
  <c r="G597" i="266" s="1"/>
  <c r="C596" i="266"/>
  <c r="G596" i="266" s="1"/>
  <c r="C595" i="266"/>
  <c r="G595" i="266" s="1"/>
  <c r="C594" i="266"/>
  <c r="G594" i="266" s="1"/>
  <c r="G593" i="266"/>
  <c r="C593" i="266"/>
  <c r="C592" i="266"/>
  <c r="G592" i="266" s="1"/>
  <c r="C591" i="266"/>
  <c r="G591" i="266" s="1"/>
  <c r="C590" i="266"/>
  <c r="G590" i="266" s="1"/>
  <c r="C589" i="266"/>
  <c r="G589" i="266" s="1"/>
  <c r="C588" i="266"/>
  <c r="G588" i="266" s="1"/>
  <c r="C587" i="266"/>
  <c r="G587" i="266" s="1"/>
  <c r="C586" i="266"/>
  <c r="G586" i="266" s="1"/>
  <c r="C585" i="266"/>
  <c r="G585" i="266" s="1"/>
  <c r="C584" i="266"/>
  <c r="G584" i="266" s="1"/>
  <c r="G583" i="266"/>
  <c r="C583" i="266"/>
  <c r="C582" i="266"/>
  <c r="G582" i="266" s="1"/>
  <c r="C581" i="266"/>
  <c r="G581" i="266" s="1"/>
  <c r="C580" i="266"/>
  <c r="G580" i="266" s="1"/>
  <c r="C579" i="266"/>
  <c r="G579" i="266" s="1"/>
  <c r="C578" i="266"/>
  <c r="G578" i="266" s="1"/>
  <c r="G577" i="266"/>
  <c r="C577" i="266"/>
  <c r="C576" i="266"/>
  <c r="G576" i="266" s="1"/>
  <c r="G575" i="266"/>
  <c r="C575" i="266"/>
  <c r="C574" i="266"/>
  <c r="G574" i="266" s="1"/>
  <c r="C573" i="266"/>
  <c r="G573" i="266" s="1"/>
  <c r="C572" i="266"/>
  <c r="G572" i="266" s="1"/>
  <c r="C571" i="266"/>
  <c r="G571" i="266" s="1"/>
  <c r="C570" i="266"/>
  <c r="G570" i="266" s="1"/>
  <c r="C569" i="266"/>
  <c r="G569" i="266" s="1"/>
  <c r="C568" i="266"/>
  <c r="G568" i="266" s="1"/>
  <c r="G567" i="266"/>
  <c r="C567" i="266"/>
  <c r="C566" i="266"/>
  <c r="G566" i="266" s="1"/>
  <c r="C565" i="266"/>
  <c r="G565" i="266" s="1"/>
  <c r="C564" i="266"/>
  <c r="G564" i="266" s="1"/>
  <c r="C563" i="266"/>
  <c r="G563" i="266" s="1"/>
  <c r="C562" i="266"/>
  <c r="G562" i="266" s="1"/>
  <c r="G561" i="266"/>
  <c r="C561" i="266"/>
  <c r="C560" i="266"/>
  <c r="G560" i="266" s="1"/>
  <c r="G559" i="266"/>
  <c r="C559" i="266"/>
  <c r="C558" i="266"/>
  <c r="G558" i="266" s="1"/>
  <c r="C557" i="266"/>
  <c r="G557" i="266" s="1"/>
  <c r="C556" i="266"/>
  <c r="G556" i="266" s="1"/>
  <c r="C555" i="266"/>
  <c r="G555" i="266" s="1"/>
  <c r="C554" i="266"/>
  <c r="G554" i="266" s="1"/>
  <c r="C553" i="266"/>
  <c r="G553" i="266" s="1"/>
  <c r="C552" i="266"/>
  <c r="G552" i="266" s="1"/>
  <c r="G551" i="266"/>
  <c r="C551" i="266"/>
  <c r="C550" i="266"/>
  <c r="G550" i="266" s="1"/>
  <c r="C549" i="266"/>
  <c r="G549" i="266" s="1"/>
  <c r="C548" i="266"/>
  <c r="G548" i="266" s="1"/>
  <c r="C547" i="266"/>
  <c r="G547" i="266" s="1"/>
  <c r="C546" i="266"/>
  <c r="G546" i="266" s="1"/>
  <c r="G545" i="266"/>
  <c r="C545" i="266"/>
  <c r="C544" i="266"/>
  <c r="G544" i="266" s="1"/>
  <c r="G543" i="266"/>
  <c r="C543" i="266"/>
  <c r="C542" i="266"/>
  <c r="G542" i="266" s="1"/>
  <c r="C541" i="266"/>
  <c r="G541" i="266" s="1"/>
  <c r="C540" i="266"/>
  <c r="G540" i="266" s="1"/>
  <c r="C539" i="266"/>
  <c r="G539" i="266" s="1"/>
  <c r="C538" i="266"/>
  <c r="G538" i="266" s="1"/>
  <c r="C537" i="266"/>
  <c r="G537" i="266" s="1"/>
  <c r="C536" i="266"/>
  <c r="G536" i="266" s="1"/>
  <c r="G535" i="266"/>
  <c r="C535" i="266"/>
  <c r="C534" i="266"/>
  <c r="G534" i="266" s="1"/>
  <c r="C533" i="266"/>
  <c r="G533" i="266" s="1"/>
  <c r="C532" i="266"/>
  <c r="G532" i="266" s="1"/>
  <c r="C531" i="266"/>
  <c r="G531" i="266" s="1"/>
  <c r="C530" i="266"/>
  <c r="G530" i="266" s="1"/>
  <c r="G529" i="266"/>
  <c r="C529" i="266"/>
  <c r="C528" i="266"/>
  <c r="G528" i="266" s="1"/>
  <c r="G527" i="266"/>
  <c r="C527" i="266"/>
  <c r="C526" i="266"/>
  <c r="G526" i="266" s="1"/>
  <c r="C525" i="266"/>
  <c r="G525" i="266" s="1"/>
  <c r="C524" i="266"/>
  <c r="G524" i="266" s="1"/>
  <c r="C523" i="266"/>
  <c r="G523" i="266" s="1"/>
  <c r="C522" i="266"/>
  <c r="G522" i="266" s="1"/>
  <c r="C521" i="266"/>
  <c r="G521" i="266" s="1"/>
  <c r="C520" i="266"/>
  <c r="G520" i="266" s="1"/>
  <c r="G519" i="266"/>
  <c r="C519" i="266"/>
  <c r="C518" i="266"/>
  <c r="G518" i="266" s="1"/>
  <c r="C517" i="266"/>
  <c r="G517" i="266" s="1"/>
  <c r="C516" i="266"/>
  <c r="G516" i="266" s="1"/>
  <c r="C515" i="266"/>
  <c r="G515" i="266" s="1"/>
  <c r="C514" i="266"/>
  <c r="G514" i="266" s="1"/>
  <c r="G513" i="266"/>
  <c r="C513" i="266"/>
  <c r="C512" i="266"/>
  <c r="G512" i="266" s="1"/>
  <c r="G511" i="266"/>
  <c r="C511" i="266"/>
  <c r="C510" i="266"/>
  <c r="G510" i="266" s="1"/>
  <c r="C509" i="266"/>
  <c r="G509" i="266" s="1"/>
  <c r="C508" i="266"/>
  <c r="G508" i="266" s="1"/>
  <c r="C507" i="266"/>
  <c r="G507" i="266" s="1"/>
  <c r="C506" i="266"/>
  <c r="G506" i="266" s="1"/>
  <c r="C505" i="266"/>
  <c r="G505" i="266" s="1"/>
  <c r="C504" i="266"/>
  <c r="G504" i="266" s="1"/>
  <c r="G503" i="266"/>
  <c r="C503" i="266"/>
  <c r="C502" i="266"/>
  <c r="G502" i="266" s="1"/>
  <c r="C501" i="266"/>
  <c r="G501" i="266" s="1"/>
  <c r="C500" i="266"/>
  <c r="G500" i="266" s="1"/>
  <c r="C499" i="266"/>
  <c r="G499" i="266" s="1"/>
  <c r="C498" i="266"/>
  <c r="G498" i="266" s="1"/>
  <c r="G497" i="266"/>
  <c r="C497" i="266"/>
  <c r="C496" i="266"/>
  <c r="G496" i="266" s="1"/>
  <c r="G495" i="266"/>
  <c r="C495" i="266"/>
  <c r="C494" i="266"/>
  <c r="G494" i="266" s="1"/>
  <c r="C493" i="266"/>
  <c r="G493" i="266" s="1"/>
  <c r="C492" i="266"/>
  <c r="G492" i="266" s="1"/>
  <c r="C491" i="266"/>
  <c r="G491" i="266" s="1"/>
  <c r="C490" i="266"/>
  <c r="G490" i="266" s="1"/>
  <c r="C489" i="266"/>
  <c r="G489" i="266" s="1"/>
  <c r="C488" i="266"/>
  <c r="G488" i="266" s="1"/>
  <c r="G487" i="266"/>
  <c r="C487" i="266"/>
  <c r="C486" i="266"/>
  <c r="G486" i="266" s="1"/>
  <c r="C485" i="266"/>
  <c r="G485" i="266" s="1"/>
  <c r="C484" i="266"/>
  <c r="G484" i="266" s="1"/>
  <c r="C483" i="266"/>
  <c r="G483" i="266" s="1"/>
  <c r="C482" i="266"/>
  <c r="G482" i="266" s="1"/>
  <c r="G481" i="266"/>
  <c r="C481" i="266"/>
  <c r="C480" i="266"/>
  <c r="G480" i="266" s="1"/>
  <c r="G479" i="266"/>
  <c r="C479" i="266"/>
  <c r="C478" i="266"/>
  <c r="G478" i="266" s="1"/>
  <c r="C477" i="266"/>
  <c r="G477" i="266" s="1"/>
  <c r="C476" i="266"/>
  <c r="G476" i="266" s="1"/>
  <c r="C475" i="266"/>
  <c r="G475" i="266" s="1"/>
  <c r="C474" i="266"/>
  <c r="G474" i="266" s="1"/>
  <c r="C473" i="266"/>
  <c r="G473" i="266" s="1"/>
  <c r="C472" i="266"/>
  <c r="G472" i="266" s="1"/>
  <c r="G471" i="266"/>
  <c r="C471" i="266"/>
  <c r="C470" i="266"/>
  <c r="G470" i="266" s="1"/>
  <c r="C469" i="266"/>
  <c r="G469" i="266" s="1"/>
  <c r="C468" i="266"/>
  <c r="G468" i="266" s="1"/>
  <c r="C467" i="266"/>
  <c r="G467" i="266" s="1"/>
  <c r="C466" i="266"/>
  <c r="G466" i="266" s="1"/>
  <c r="G465" i="266"/>
  <c r="C465" i="266"/>
  <c r="C464" i="266"/>
  <c r="G464" i="266" s="1"/>
  <c r="C463" i="266"/>
  <c r="G463" i="266" s="1"/>
  <c r="C462" i="266"/>
  <c r="G462" i="266" s="1"/>
  <c r="C461" i="266"/>
  <c r="G461" i="266" s="1"/>
  <c r="C460" i="266"/>
  <c r="G460" i="266" s="1"/>
  <c r="C459" i="266"/>
  <c r="G459" i="266" s="1"/>
  <c r="C458" i="266"/>
  <c r="G458" i="266" s="1"/>
  <c r="C457" i="266"/>
  <c r="G457" i="266" s="1"/>
  <c r="C456" i="266"/>
  <c r="G456" i="266" s="1"/>
  <c r="G455" i="266"/>
  <c r="C455" i="266"/>
  <c r="C454" i="266"/>
  <c r="G454" i="266" s="1"/>
  <c r="C453" i="266"/>
  <c r="G453" i="266" s="1"/>
  <c r="C452" i="266"/>
  <c r="G452" i="266" s="1"/>
  <c r="C451" i="266"/>
  <c r="G451" i="266" s="1"/>
  <c r="C450" i="266"/>
  <c r="G450" i="266" s="1"/>
  <c r="G449" i="266"/>
  <c r="C449" i="266"/>
  <c r="C448" i="266"/>
  <c r="G448" i="266" s="1"/>
  <c r="C447" i="266"/>
  <c r="G447" i="266" s="1"/>
  <c r="C446" i="266"/>
  <c r="G446" i="266" s="1"/>
  <c r="C445" i="266"/>
  <c r="G445" i="266" s="1"/>
  <c r="C444" i="266"/>
  <c r="G444" i="266" s="1"/>
  <c r="C443" i="266"/>
  <c r="G443" i="266" s="1"/>
  <c r="C442" i="266"/>
  <c r="G442" i="266" s="1"/>
  <c r="C441" i="266"/>
  <c r="G441" i="266" s="1"/>
  <c r="C440" i="266"/>
  <c r="G440" i="266" s="1"/>
  <c r="G439" i="266"/>
  <c r="C439" i="266"/>
  <c r="C438" i="266"/>
  <c r="G438" i="266" s="1"/>
  <c r="C437" i="266"/>
  <c r="G437" i="266" s="1"/>
  <c r="C436" i="266"/>
  <c r="G436" i="266" s="1"/>
  <c r="C435" i="266"/>
  <c r="G435" i="266" s="1"/>
  <c r="C434" i="266"/>
  <c r="G434" i="266" s="1"/>
  <c r="G433" i="266"/>
  <c r="C433" i="266"/>
  <c r="C432" i="266"/>
  <c r="G432" i="266" s="1"/>
  <c r="C431" i="266"/>
  <c r="G431" i="266" s="1"/>
  <c r="C430" i="266"/>
  <c r="G430" i="266" s="1"/>
  <c r="C429" i="266"/>
  <c r="G429" i="266" s="1"/>
  <c r="C428" i="266"/>
  <c r="G428" i="266" s="1"/>
  <c r="C427" i="266"/>
  <c r="G427" i="266" s="1"/>
  <c r="C426" i="266"/>
  <c r="G426" i="266" s="1"/>
  <c r="C425" i="266"/>
  <c r="G425" i="266" s="1"/>
  <c r="C424" i="266"/>
  <c r="G424" i="266" s="1"/>
  <c r="G423" i="266"/>
  <c r="C423" i="266"/>
  <c r="C422" i="266"/>
  <c r="G422" i="266" s="1"/>
  <c r="C421" i="266"/>
  <c r="G421" i="266" s="1"/>
  <c r="C420" i="266"/>
  <c r="G420" i="266" s="1"/>
  <c r="C419" i="266"/>
  <c r="G419" i="266" s="1"/>
  <c r="C418" i="266"/>
  <c r="G418" i="266" s="1"/>
  <c r="G417" i="266"/>
  <c r="C417" i="266"/>
  <c r="C416" i="266"/>
  <c r="G416" i="266" s="1"/>
  <c r="C415" i="266"/>
  <c r="G415" i="266" s="1"/>
  <c r="C414" i="266"/>
  <c r="G414" i="266" s="1"/>
  <c r="C413" i="266"/>
  <c r="G413" i="266" s="1"/>
  <c r="C412" i="266"/>
  <c r="G412" i="266" s="1"/>
  <c r="C411" i="266"/>
  <c r="G411" i="266" s="1"/>
  <c r="C410" i="266"/>
  <c r="G410" i="266" s="1"/>
  <c r="C409" i="266"/>
  <c r="G409" i="266" s="1"/>
  <c r="C408" i="266"/>
  <c r="G408" i="266" s="1"/>
  <c r="G407" i="266"/>
  <c r="C407" i="266"/>
  <c r="C406" i="266"/>
  <c r="G406" i="266" s="1"/>
  <c r="C405" i="266"/>
  <c r="G405" i="266" s="1"/>
  <c r="C404" i="266"/>
  <c r="G404" i="266" s="1"/>
  <c r="C403" i="266"/>
  <c r="G403" i="266" s="1"/>
  <c r="C402" i="266"/>
  <c r="G402" i="266" s="1"/>
  <c r="G401" i="266"/>
  <c r="C401" i="266"/>
  <c r="C400" i="266"/>
  <c r="G400" i="266" s="1"/>
  <c r="C399" i="266"/>
  <c r="G399" i="266" s="1"/>
  <c r="C398" i="266"/>
  <c r="G398" i="266" s="1"/>
  <c r="C397" i="266"/>
  <c r="G397" i="266" s="1"/>
  <c r="C396" i="266"/>
  <c r="G396" i="266" s="1"/>
  <c r="C395" i="266"/>
  <c r="G395" i="266" s="1"/>
  <c r="C394" i="266"/>
  <c r="G394" i="266" s="1"/>
  <c r="C393" i="266"/>
  <c r="G393" i="266" s="1"/>
  <c r="C392" i="266"/>
  <c r="G392" i="266" s="1"/>
  <c r="G391" i="266"/>
  <c r="C391" i="266"/>
  <c r="C390" i="266"/>
  <c r="G390" i="266" s="1"/>
  <c r="C389" i="266"/>
  <c r="G389" i="266" s="1"/>
  <c r="C388" i="266"/>
  <c r="G388" i="266" s="1"/>
  <c r="C387" i="266"/>
  <c r="G387" i="266" s="1"/>
  <c r="C386" i="266"/>
  <c r="G386" i="266" s="1"/>
  <c r="G385" i="266"/>
  <c r="C385" i="266"/>
  <c r="C384" i="266"/>
  <c r="G384" i="266" s="1"/>
  <c r="C383" i="266"/>
  <c r="G383" i="266" s="1"/>
  <c r="C382" i="266"/>
  <c r="G382" i="266" s="1"/>
  <c r="C381" i="266"/>
  <c r="G381" i="266" s="1"/>
  <c r="C380" i="266"/>
  <c r="G380" i="266" s="1"/>
  <c r="C379" i="266"/>
  <c r="G379" i="266" s="1"/>
  <c r="C378" i="266"/>
  <c r="G378" i="266" s="1"/>
  <c r="C377" i="266"/>
  <c r="G377" i="266" s="1"/>
  <c r="C376" i="266"/>
  <c r="G376" i="266" s="1"/>
  <c r="G375" i="266"/>
  <c r="C375" i="266"/>
  <c r="C374" i="266"/>
  <c r="G374" i="266" s="1"/>
  <c r="C373" i="266"/>
  <c r="G373" i="266" s="1"/>
  <c r="C372" i="266"/>
  <c r="G372" i="266" s="1"/>
  <c r="C371" i="266"/>
  <c r="G371" i="266" s="1"/>
  <c r="C370" i="266"/>
  <c r="G370" i="266" s="1"/>
  <c r="G369" i="266"/>
  <c r="C369" i="266"/>
  <c r="C368" i="266"/>
  <c r="G368" i="266" s="1"/>
  <c r="C367" i="266"/>
  <c r="G367" i="266" s="1"/>
  <c r="C366" i="266"/>
  <c r="G366" i="266" s="1"/>
  <c r="C365" i="266"/>
  <c r="G365" i="266" s="1"/>
  <c r="C364" i="266"/>
  <c r="G364" i="266" s="1"/>
  <c r="C363" i="266"/>
  <c r="G363" i="266" s="1"/>
  <c r="C362" i="266"/>
  <c r="G362" i="266" s="1"/>
  <c r="C361" i="266"/>
  <c r="G361" i="266" s="1"/>
  <c r="C360" i="266"/>
  <c r="G360" i="266" s="1"/>
  <c r="G359" i="266"/>
  <c r="C359" i="266"/>
  <c r="C358" i="266"/>
  <c r="G358" i="266" s="1"/>
  <c r="C357" i="266"/>
  <c r="G357" i="266" s="1"/>
  <c r="C356" i="266"/>
  <c r="G356" i="266" s="1"/>
  <c r="C355" i="266"/>
  <c r="G355" i="266" s="1"/>
  <c r="C354" i="266"/>
  <c r="G354" i="266" s="1"/>
  <c r="G353" i="266"/>
  <c r="C353" i="266"/>
  <c r="C352" i="266"/>
  <c r="G352" i="266" s="1"/>
  <c r="C351" i="266"/>
  <c r="G351" i="266" s="1"/>
  <c r="C350" i="266"/>
  <c r="G350" i="266" s="1"/>
  <c r="C349" i="266"/>
  <c r="G349" i="266" s="1"/>
  <c r="C348" i="266"/>
  <c r="G348" i="266" s="1"/>
  <c r="C347" i="266"/>
  <c r="G347" i="266" s="1"/>
  <c r="C346" i="266"/>
  <c r="G346" i="266" s="1"/>
  <c r="C345" i="266"/>
  <c r="G345" i="266" s="1"/>
  <c r="C344" i="266"/>
  <c r="G344" i="266" s="1"/>
  <c r="G343" i="266"/>
  <c r="C343" i="266"/>
  <c r="C342" i="266"/>
  <c r="G342" i="266" s="1"/>
  <c r="C341" i="266"/>
  <c r="G341" i="266" s="1"/>
  <c r="C340" i="266"/>
  <c r="G340" i="266" s="1"/>
  <c r="C339" i="266"/>
  <c r="G339" i="266" s="1"/>
  <c r="C338" i="266"/>
  <c r="G338" i="266" s="1"/>
  <c r="G337" i="266"/>
  <c r="C337" i="266"/>
  <c r="C336" i="266"/>
  <c r="G336" i="266" s="1"/>
  <c r="C335" i="266"/>
  <c r="G335" i="266" s="1"/>
  <c r="C334" i="266"/>
  <c r="G334" i="266" s="1"/>
  <c r="C333" i="266"/>
  <c r="G333" i="266" s="1"/>
  <c r="C332" i="266"/>
  <c r="G332" i="266" s="1"/>
  <c r="C331" i="266"/>
  <c r="G331" i="266" s="1"/>
  <c r="C330" i="266"/>
  <c r="G330" i="266" s="1"/>
  <c r="C329" i="266"/>
  <c r="G329" i="266" s="1"/>
  <c r="C328" i="266"/>
  <c r="G328" i="266" s="1"/>
  <c r="G327" i="266"/>
  <c r="C327" i="266"/>
  <c r="C326" i="266"/>
  <c r="G326" i="266" s="1"/>
  <c r="C325" i="266"/>
  <c r="G325" i="266" s="1"/>
  <c r="C324" i="266"/>
  <c r="G324" i="266" s="1"/>
  <c r="C323" i="266"/>
  <c r="G323" i="266" s="1"/>
  <c r="C322" i="266"/>
  <c r="G322" i="266" s="1"/>
  <c r="G321" i="266"/>
  <c r="C321" i="266"/>
  <c r="C320" i="266"/>
  <c r="G320" i="266" s="1"/>
  <c r="C319" i="266"/>
  <c r="G319" i="266" s="1"/>
  <c r="C318" i="266"/>
  <c r="G318" i="266" s="1"/>
  <c r="C317" i="266"/>
  <c r="G317" i="266" s="1"/>
  <c r="C316" i="266"/>
  <c r="G316" i="266" s="1"/>
  <c r="C315" i="266"/>
  <c r="G315" i="266" s="1"/>
  <c r="C314" i="266"/>
  <c r="G314" i="266" s="1"/>
  <c r="C313" i="266"/>
  <c r="G313" i="266" s="1"/>
  <c r="C312" i="266"/>
  <c r="G312" i="266" s="1"/>
  <c r="G311" i="266"/>
  <c r="C311" i="266"/>
  <c r="C310" i="266"/>
  <c r="G310" i="266" s="1"/>
  <c r="C309" i="266"/>
  <c r="G309" i="266" s="1"/>
  <c r="C308" i="266"/>
  <c r="G308" i="266" s="1"/>
  <c r="C307" i="266"/>
  <c r="G307" i="266" s="1"/>
  <c r="C306" i="266"/>
  <c r="G306" i="266" s="1"/>
  <c r="G305" i="266"/>
  <c r="C305" i="266"/>
  <c r="C304" i="266"/>
  <c r="G304" i="266" s="1"/>
  <c r="C303" i="266"/>
  <c r="G303" i="266" s="1"/>
  <c r="C302" i="266"/>
  <c r="G302" i="266" s="1"/>
  <c r="C301" i="266"/>
  <c r="G301" i="266" s="1"/>
  <c r="C300" i="266"/>
  <c r="G300" i="266" s="1"/>
  <c r="C299" i="266"/>
  <c r="G299" i="266" s="1"/>
  <c r="C298" i="266"/>
  <c r="G298" i="266" s="1"/>
  <c r="C297" i="266"/>
  <c r="G297" i="266" s="1"/>
  <c r="C296" i="266"/>
  <c r="G296" i="266" s="1"/>
  <c r="G295" i="266"/>
  <c r="C295" i="266"/>
  <c r="C294" i="266"/>
  <c r="G294" i="266" s="1"/>
  <c r="C293" i="266"/>
  <c r="G293" i="266" s="1"/>
  <c r="C292" i="266"/>
  <c r="G292" i="266" s="1"/>
  <c r="C291" i="266"/>
  <c r="G291" i="266" s="1"/>
  <c r="C290" i="266"/>
  <c r="G290" i="266" s="1"/>
  <c r="G289" i="266"/>
  <c r="C289" i="266"/>
  <c r="C288" i="266"/>
  <c r="G288" i="266" s="1"/>
  <c r="C287" i="266"/>
  <c r="G287" i="266" s="1"/>
  <c r="C286" i="266"/>
  <c r="G286" i="266" s="1"/>
  <c r="C285" i="266"/>
  <c r="G285" i="266" s="1"/>
  <c r="C284" i="266"/>
  <c r="G284" i="266" s="1"/>
  <c r="C283" i="266"/>
  <c r="G283" i="266" s="1"/>
  <c r="C282" i="266"/>
  <c r="G282" i="266" s="1"/>
  <c r="C281" i="266"/>
  <c r="G281" i="266" s="1"/>
  <c r="C280" i="266"/>
  <c r="G280" i="266" s="1"/>
  <c r="G279" i="266"/>
  <c r="C279" i="266"/>
  <c r="C278" i="266"/>
  <c r="G278" i="266" s="1"/>
  <c r="C277" i="266"/>
  <c r="G277" i="266" s="1"/>
  <c r="C276" i="266"/>
  <c r="G276" i="266" s="1"/>
  <c r="C275" i="266"/>
  <c r="G275" i="266" s="1"/>
  <c r="C274" i="266"/>
  <c r="G274" i="266" s="1"/>
  <c r="G273" i="266"/>
  <c r="C273" i="266"/>
  <c r="C272" i="266"/>
  <c r="G272" i="266" s="1"/>
  <c r="C271" i="266"/>
  <c r="G271" i="266" s="1"/>
  <c r="C270" i="266"/>
  <c r="G270" i="266" s="1"/>
  <c r="C269" i="266"/>
  <c r="G269" i="266" s="1"/>
  <c r="C268" i="266"/>
  <c r="G268" i="266" s="1"/>
  <c r="C267" i="266"/>
  <c r="G267" i="266" s="1"/>
  <c r="C266" i="266"/>
  <c r="G266" i="266" s="1"/>
  <c r="C265" i="266"/>
  <c r="G265" i="266" s="1"/>
  <c r="C264" i="266"/>
  <c r="G264" i="266" s="1"/>
  <c r="G263" i="266"/>
  <c r="C263" i="266"/>
  <c r="C262" i="266"/>
  <c r="G262" i="266" s="1"/>
  <c r="C261" i="266"/>
  <c r="G261" i="266" s="1"/>
  <c r="C260" i="266"/>
  <c r="G260" i="266" s="1"/>
  <c r="C259" i="266"/>
  <c r="G259" i="266" s="1"/>
  <c r="C258" i="266"/>
  <c r="G258" i="266" s="1"/>
  <c r="G257" i="266"/>
  <c r="C257" i="266"/>
  <c r="C256" i="266"/>
  <c r="G256" i="266" s="1"/>
  <c r="C255" i="266"/>
  <c r="G255" i="266" s="1"/>
  <c r="C254" i="266"/>
  <c r="G254" i="266" s="1"/>
  <c r="C253" i="266"/>
  <c r="G253" i="266" s="1"/>
  <c r="C252" i="266"/>
  <c r="G252" i="266" s="1"/>
  <c r="C251" i="266"/>
  <c r="G251" i="266" s="1"/>
  <c r="C250" i="266"/>
  <c r="G250" i="266" s="1"/>
  <c r="C249" i="266"/>
  <c r="G249" i="266" s="1"/>
  <c r="C248" i="266"/>
  <c r="G248" i="266" s="1"/>
  <c r="G247" i="266"/>
  <c r="C247" i="266"/>
  <c r="C246" i="266"/>
  <c r="G246" i="266" s="1"/>
  <c r="C245" i="266"/>
  <c r="G245" i="266" s="1"/>
  <c r="C244" i="266"/>
  <c r="G244" i="266" s="1"/>
  <c r="C243" i="266"/>
  <c r="G243" i="266" s="1"/>
  <c r="C242" i="266"/>
  <c r="G242" i="266" s="1"/>
  <c r="G241" i="266"/>
  <c r="C241" i="266"/>
  <c r="C240" i="266"/>
  <c r="G240" i="266" s="1"/>
  <c r="G239" i="266"/>
  <c r="C239" i="266"/>
  <c r="C238" i="266"/>
  <c r="G238" i="266" s="1"/>
  <c r="C237" i="266"/>
  <c r="G237" i="266" s="1"/>
  <c r="C236" i="266"/>
  <c r="G236" i="266" s="1"/>
  <c r="C235" i="266"/>
  <c r="G235" i="266" s="1"/>
  <c r="C234" i="266"/>
  <c r="G234" i="266" s="1"/>
  <c r="C233" i="266"/>
  <c r="G233" i="266" s="1"/>
  <c r="C232" i="266"/>
  <c r="G232" i="266" s="1"/>
  <c r="G231" i="266"/>
  <c r="C231" i="266"/>
  <c r="C230" i="266"/>
  <c r="G230" i="266" s="1"/>
  <c r="C229" i="266"/>
  <c r="G229" i="266" s="1"/>
  <c r="C228" i="266"/>
  <c r="G228" i="266" s="1"/>
  <c r="C227" i="266"/>
  <c r="G227" i="266" s="1"/>
  <c r="C226" i="266"/>
  <c r="G226" i="266" s="1"/>
  <c r="G225" i="266"/>
  <c r="C225" i="266"/>
  <c r="C224" i="266"/>
  <c r="G224" i="266" s="1"/>
  <c r="G223" i="266"/>
  <c r="C223" i="266"/>
  <c r="C222" i="266"/>
  <c r="G222" i="266" s="1"/>
  <c r="C221" i="266"/>
  <c r="G221" i="266" s="1"/>
  <c r="C220" i="266"/>
  <c r="G220" i="266" s="1"/>
  <c r="C219" i="266"/>
  <c r="G219" i="266" s="1"/>
  <c r="C218" i="266"/>
  <c r="G218" i="266" s="1"/>
  <c r="C217" i="266"/>
  <c r="G217" i="266" s="1"/>
  <c r="C216" i="266"/>
  <c r="G216" i="266" s="1"/>
  <c r="G215" i="266"/>
  <c r="C215" i="266"/>
  <c r="C214" i="266"/>
  <c r="G214" i="266" s="1"/>
  <c r="C213" i="266"/>
  <c r="G213" i="266" s="1"/>
  <c r="C212" i="266"/>
  <c r="G212" i="266" s="1"/>
  <c r="C211" i="266"/>
  <c r="G211" i="266" s="1"/>
  <c r="C210" i="266"/>
  <c r="G210" i="266" s="1"/>
  <c r="G209" i="266"/>
  <c r="C209" i="266"/>
  <c r="C208" i="266"/>
  <c r="G208" i="266" s="1"/>
  <c r="G207" i="266"/>
  <c r="C207" i="266"/>
  <c r="C206" i="266"/>
  <c r="G206" i="266" s="1"/>
  <c r="C205" i="266"/>
  <c r="G205" i="266" s="1"/>
  <c r="C204" i="266"/>
  <c r="G204" i="266" s="1"/>
  <c r="C203" i="266"/>
  <c r="G203" i="266" s="1"/>
  <c r="C202" i="266"/>
  <c r="G202" i="266" s="1"/>
  <c r="C201" i="266"/>
  <c r="G201" i="266" s="1"/>
  <c r="C200" i="266"/>
  <c r="G200" i="266" s="1"/>
  <c r="G199" i="266"/>
  <c r="C199" i="266"/>
  <c r="C198" i="266"/>
  <c r="G198" i="266" s="1"/>
  <c r="C197" i="266"/>
  <c r="G197" i="266" s="1"/>
  <c r="C196" i="266"/>
  <c r="G196" i="266" s="1"/>
  <c r="C195" i="266"/>
  <c r="G195" i="266" s="1"/>
  <c r="C194" i="266"/>
  <c r="G194" i="266" s="1"/>
  <c r="G193" i="266"/>
  <c r="C193" i="266"/>
  <c r="C192" i="266"/>
  <c r="G192" i="266" s="1"/>
  <c r="C191" i="266"/>
  <c r="G191" i="266" s="1"/>
  <c r="C190" i="266"/>
  <c r="G190" i="266" s="1"/>
  <c r="C189" i="266"/>
  <c r="G189" i="266" s="1"/>
  <c r="C188" i="266"/>
  <c r="G188" i="266" s="1"/>
  <c r="C187" i="266"/>
  <c r="G187" i="266" s="1"/>
  <c r="C186" i="266"/>
  <c r="G186" i="266" s="1"/>
  <c r="C185" i="266"/>
  <c r="G185" i="266" s="1"/>
  <c r="C184" i="266"/>
  <c r="G184" i="266" s="1"/>
  <c r="G183" i="266"/>
  <c r="C183" i="266"/>
  <c r="C182" i="266"/>
  <c r="G182" i="266" s="1"/>
  <c r="C181" i="266"/>
  <c r="G181" i="266" s="1"/>
  <c r="C180" i="266"/>
  <c r="G180" i="266" s="1"/>
  <c r="C179" i="266"/>
  <c r="G179" i="266" s="1"/>
  <c r="C178" i="266"/>
  <c r="G178" i="266" s="1"/>
  <c r="G177" i="266"/>
  <c r="C177" i="266"/>
  <c r="C176" i="266"/>
  <c r="G176" i="266" s="1"/>
  <c r="G175" i="266"/>
  <c r="C175" i="266"/>
  <c r="C174" i="266"/>
  <c r="G174" i="266" s="1"/>
  <c r="C173" i="266"/>
  <c r="G173" i="266" s="1"/>
  <c r="C172" i="266"/>
  <c r="G172" i="266" s="1"/>
  <c r="C171" i="266"/>
  <c r="G171" i="266" s="1"/>
  <c r="C170" i="266"/>
  <c r="G170" i="266" s="1"/>
  <c r="C169" i="266"/>
  <c r="G169" i="266" s="1"/>
  <c r="C168" i="266"/>
  <c r="G168" i="266" s="1"/>
  <c r="G167" i="266"/>
  <c r="C167" i="266"/>
  <c r="C166" i="266"/>
  <c r="G166" i="266" s="1"/>
  <c r="C165" i="266"/>
  <c r="G165" i="266" s="1"/>
  <c r="C164" i="266"/>
  <c r="G164" i="266" s="1"/>
  <c r="C163" i="266"/>
  <c r="G163" i="266" s="1"/>
  <c r="C162" i="266"/>
  <c r="G162" i="266" s="1"/>
  <c r="G161" i="266"/>
  <c r="C161" i="266"/>
  <c r="C160" i="266"/>
  <c r="G160" i="266" s="1"/>
  <c r="G159" i="266"/>
  <c r="C159" i="266"/>
  <c r="C158" i="266"/>
  <c r="G158" i="266" s="1"/>
  <c r="C157" i="266"/>
  <c r="G157" i="266" s="1"/>
  <c r="C156" i="266"/>
  <c r="G156" i="266" s="1"/>
  <c r="C155" i="266"/>
  <c r="G155" i="266" s="1"/>
  <c r="C154" i="266"/>
  <c r="G154" i="266" s="1"/>
  <c r="C153" i="266"/>
  <c r="G153" i="266" s="1"/>
  <c r="C152" i="266"/>
  <c r="G152" i="266" s="1"/>
  <c r="G151" i="266"/>
  <c r="C151" i="266"/>
  <c r="C150" i="266"/>
  <c r="G150" i="266" s="1"/>
  <c r="C149" i="266"/>
  <c r="G149" i="266" s="1"/>
  <c r="C148" i="266"/>
  <c r="G148" i="266" s="1"/>
  <c r="C147" i="266"/>
  <c r="G147" i="266" s="1"/>
  <c r="C146" i="266"/>
  <c r="G146" i="266" s="1"/>
  <c r="G145" i="266"/>
  <c r="C145" i="266"/>
  <c r="C144" i="266"/>
  <c r="G144" i="266" s="1"/>
  <c r="G143" i="266"/>
  <c r="C143" i="266"/>
  <c r="C142" i="266"/>
  <c r="G142" i="266" s="1"/>
  <c r="C141" i="266"/>
  <c r="G141" i="266" s="1"/>
  <c r="C140" i="266"/>
  <c r="G140" i="266" s="1"/>
  <c r="C139" i="266"/>
  <c r="G139" i="266" s="1"/>
  <c r="C138" i="266"/>
  <c r="G138" i="266" s="1"/>
  <c r="C137" i="266"/>
  <c r="G137" i="266" s="1"/>
  <c r="C136" i="266"/>
  <c r="G136" i="266" s="1"/>
  <c r="G135" i="266"/>
  <c r="C135" i="266"/>
  <c r="C134" i="266"/>
  <c r="G134" i="266" s="1"/>
  <c r="C133" i="266"/>
  <c r="G133" i="266" s="1"/>
  <c r="C132" i="266"/>
  <c r="G132" i="266" s="1"/>
  <c r="C131" i="266"/>
  <c r="G131" i="266" s="1"/>
  <c r="C130" i="266"/>
  <c r="G130" i="266" s="1"/>
  <c r="G129" i="266"/>
  <c r="C129" i="266"/>
  <c r="C128" i="266"/>
  <c r="G128" i="266" s="1"/>
  <c r="G127" i="266"/>
  <c r="C127" i="266"/>
  <c r="C126" i="266"/>
  <c r="G126" i="266" s="1"/>
  <c r="C125" i="266"/>
  <c r="G125" i="266" s="1"/>
  <c r="C124" i="266"/>
  <c r="G124" i="266" s="1"/>
  <c r="C123" i="266"/>
  <c r="G123" i="266" s="1"/>
  <c r="C122" i="266"/>
  <c r="G122" i="266" s="1"/>
  <c r="C121" i="266"/>
  <c r="G121" i="266" s="1"/>
  <c r="C120" i="266"/>
  <c r="G120" i="266" s="1"/>
  <c r="G119" i="266"/>
  <c r="C119" i="266"/>
  <c r="C118" i="266"/>
  <c r="G118" i="266" s="1"/>
  <c r="C117" i="266"/>
  <c r="G117" i="266" s="1"/>
  <c r="C116" i="266"/>
  <c r="G116" i="266" s="1"/>
  <c r="C115" i="266"/>
  <c r="G115" i="266" s="1"/>
  <c r="C114" i="266"/>
  <c r="G114" i="266" s="1"/>
  <c r="G113" i="266"/>
  <c r="C113" i="266"/>
  <c r="C112" i="266"/>
  <c r="G112" i="266" s="1"/>
  <c r="G111" i="266"/>
  <c r="C111" i="266"/>
  <c r="C110" i="266"/>
  <c r="G110" i="266" s="1"/>
  <c r="C109" i="266"/>
  <c r="G109" i="266" s="1"/>
  <c r="C108" i="266"/>
  <c r="G108" i="266" s="1"/>
  <c r="C107" i="266"/>
  <c r="G107" i="266" s="1"/>
  <c r="C106" i="266"/>
  <c r="G106" i="266" s="1"/>
  <c r="C105" i="266"/>
  <c r="G105" i="266" s="1"/>
  <c r="C104" i="266"/>
  <c r="G104" i="266" s="1"/>
  <c r="G103" i="266"/>
  <c r="C103" i="266"/>
  <c r="C102" i="266"/>
  <c r="G102" i="266" s="1"/>
  <c r="C101" i="266"/>
  <c r="G101" i="266" s="1"/>
  <c r="C100" i="266"/>
  <c r="G100" i="266" s="1"/>
  <c r="C99" i="266"/>
  <c r="G99" i="266" s="1"/>
  <c r="C98" i="266"/>
  <c r="G98" i="266" s="1"/>
  <c r="G97" i="266"/>
  <c r="C97" i="266"/>
  <c r="C96" i="266"/>
  <c r="G96" i="266" s="1"/>
  <c r="G95" i="266"/>
  <c r="C95" i="266"/>
  <c r="C94" i="266"/>
  <c r="G94" i="266" s="1"/>
  <c r="C93" i="266"/>
  <c r="G93" i="266" s="1"/>
  <c r="C92" i="266"/>
  <c r="G92" i="266" s="1"/>
  <c r="C91" i="266"/>
  <c r="G91" i="266" s="1"/>
  <c r="C90" i="266"/>
  <c r="G90" i="266" s="1"/>
  <c r="C89" i="266"/>
  <c r="G89" i="266" s="1"/>
  <c r="C88" i="266"/>
  <c r="G88" i="266" s="1"/>
  <c r="C87" i="266"/>
  <c r="G87" i="266" s="1"/>
  <c r="C86" i="266"/>
  <c r="G86" i="266" s="1"/>
  <c r="C85" i="266"/>
  <c r="G85" i="266" s="1"/>
  <c r="C84" i="266"/>
  <c r="G84" i="266" s="1"/>
  <c r="C83" i="266"/>
  <c r="G83" i="266" s="1"/>
  <c r="C82" i="266"/>
  <c r="G82" i="266" s="1"/>
  <c r="C81" i="266"/>
  <c r="G81" i="266" s="1"/>
  <c r="C80" i="266"/>
  <c r="G80" i="266" s="1"/>
  <c r="C79" i="266"/>
  <c r="G79" i="266" s="1"/>
  <c r="C78" i="266"/>
  <c r="G78" i="266" s="1"/>
  <c r="G77" i="266"/>
  <c r="C77" i="266"/>
  <c r="C76" i="266"/>
  <c r="G76" i="266" s="1"/>
  <c r="C75" i="266"/>
  <c r="G75" i="266" s="1"/>
  <c r="C74" i="266"/>
  <c r="G74" i="266" s="1"/>
  <c r="G73" i="266"/>
  <c r="C73" i="266"/>
  <c r="C72" i="266"/>
  <c r="G72" i="266" s="1"/>
  <c r="G71" i="266"/>
  <c r="C71" i="266"/>
  <c r="C70" i="266"/>
  <c r="G70" i="266" s="1"/>
  <c r="C69" i="266"/>
  <c r="G69" i="266" s="1"/>
  <c r="C68" i="266"/>
  <c r="G68" i="266" s="1"/>
  <c r="C67" i="266"/>
  <c r="G67" i="266" s="1"/>
  <c r="C66" i="266"/>
  <c r="G66" i="266" s="1"/>
  <c r="G65" i="266"/>
  <c r="C65" i="266"/>
  <c r="C64" i="266"/>
  <c r="G64" i="266" s="1"/>
  <c r="C63" i="266"/>
  <c r="G63" i="266" s="1"/>
  <c r="C62" i="266"/>
  <c r="G62" i="266" s="1"/>
  <c r="G61" i="266"/>
  <c r="C61" i="266"/>
  <c r="C60" i="266"/>
  <c r="G60" i="266" s="1"/>
  <c r="C59" i="266"/>
  <c r="G59" i="266" s="1"/>
  <c r="C58" i="266"/>
  <c r="G58" i="266" s="1"/>
  <c r="G57" i="266"/>
  <c r="C57" i="266"/>
  <c r="C56" i="266"/>
  <c r="G56" i="266" s="1"/>
  <c r="G55" i="266"/>
  <c r="C55" i="266"/>
  <c r="C54" i="266"/>
  <c r="G54" i="266" s="1"/>
  <c r="C53" i="266"/>
  <c r="G53" i="266" s="1"/>
  <c r="C52" i="266"/>
  <c r="G52" i="266" s="1"/>
  <c r="C51" i="266"/>
  <c r="G51" i="266" s="1"/>
  <c r="C50" i="266"/>
  <c r="G50" i="266" s="1"/>
  <c r="G49" i="266"/>
  <c r="C49" i="266"/>
  <c r="C48" i="266"/>
  <c r="G48" i="266" s="1"/>
  <c r="C47" i="266"/>
  <c r="G47" i="266" s="1"/>
  <c r="C46" i="266"/>
  <c r="G46" i="266" s="1"/>
  <c r="G45" i="266"/>
  <c r="C45" i="266"/>
  <c r="C44" i="266"/>
  <c r="G44" i="266" s="1"/>
  <c r="C43" i="266"/>
  <c r="G43" i="266" s="1"/>
  <c r="C42" i="266"/>
  <c r="G42" i="266" s="1"/>
  <c r="C41" i="266"/>
  <c r="G41" i="266" s="1"/>
  <c r="C40" i="266"/>
  <c r="G40" i="266" s="1"/>
  <c r="G39" i="266"/>
  <c r="C39" i="266"/>
  <c r="C38" i="266"/>
  <c r="G38" i="266" s="1"/>
  <c r="C37" i="266"/>
  <c r="G37" i="266" s="1"/>
  <c r="C36" i="266"/>
  <c r="G36" i="266" s="1"/>
  <c r="C35" i="266"/>
  <c r="G35" i="266" s="1"/>
  <c r="C34" i="266"/>
  <c r="G34" i="266" s="1"/>
  <c r="G33" i="266"/>
  <c r="C33" i="266"/>
  <c r="C32" i="266"/>
  <c r="G32" i="266" s="1"/>
  <c r="C31" i="266"/>
  <c r="G31" i="266" s="1"/>
  <c r="C30" i="266"/>
  <c r="G30" i="266" s="1"/>
  <c r="C29" i="266"/>
  <c r="G29" i="266" s="1"/>
  <c r="C28" i="266"/>
  <c r="G28" i="266" s="1"/>
  <c r="C27" i="266"/>
  <c r="G27" i="266" s="1"/>
  <c r="C26" i="266"/>
  <c r="G26" i="266" s="1"/>
  <c r="C25" i="266"/>
  <c r="G25" i="266" s="1"/>
  <c r="C24" i="266"/>
  <c r="G24" i="266" s="1"/>
  <c r="C23" i="266"/>
  <c r="G23" i="266" s="1"/>
  <c r="C22" i="266"/>
  <c r="G22" i="266" s="1"/>
  <c r="C21" i="266"/>
  <c r="G21" i="266" s="1"/>
  <c r="C20" i="266"/>
  <c r="G20" i="266" s="1"/>
  <c r="C19" i="266"/>
  <c r="G19" i="266" s="1"/>
  <c r="C18" i="266"/>
  <c r="G18" i="266" s="1"/>
  <c r="G17" i="266"/>
  <c r="C17" i="266"/>
  <c r="C16" i="266"/>
  <c r="G16" i="266" s="1"/>
  <c r="C15" i="266"/>
  <c r="G15" i="266" s="1"/>
  <c r="C14" i="266"/>
  <c r="G14" i="266" s="1"/>
  <c r="C13" i="266"/>
  <c r="G13" i="266" s="1"/>
  <c r="C12" i="266"/>
  <c r="G12" i="266" s="1"/>
  <c r="C11" i="266"/>
  <c r="G11" i="266" s="1"/>
  <c r="F10" i="266"/>
  <c r="E10" i="266"/>
  <c r="C10" i="266" s="1"/>
  <c r="D10" i="266"/>
  <c r="B10" i="266"/>
  <c r="C1000" i="265"/>
  <c r="G1000" i="265" s="1"/>
  <c r="C999" i="265"/>
  <c r="G999" i="265" s="1"/>
  <c r="C998" i="265"/>
  <c r="G998" i="265" s="1"/>
  <c r="C997" i="265"/>
  <c r="G997" i="265" s="1"/>
  <c r="C996" i="265"/>
  <c r="G996" i="265" s="1"/>
  <c r="C995" i="265"/>
  <c r="G995" i="265" s="1"/>
  <c r="C994" i="265"/>
  <c r="G994" i="265" s="1"/>
  <c r="C993" i="265"/>
  <c r="G993" i="265" s="1"/>
  <c r="C992" i="265"/>
  <c r="G992" i="265" s="1"/>
  <c r="C991" i="265"/>
  <c r="G991" i="265" s="1"/>
  <c r="C990" i="265"/>
  <c r="G990" i="265" s="1"/>
  <c r="C989" i="265"/>
  <c r="G989" i="265" s="1"/>
  <c r="C988" i="265"/>
  <c r="G988" i="265" s="1"/>
  <c r="C987" i="265"/>
  <c r="G987" i="265" s="1"/>
  <c r="G986" i="265"/>
  <c r="C986" i="265"/>
  <c r="C985" i="265"/>
  <c r="G985" i="265" s="1"/>
  <c r="C984" i="265"/>
  <c r="G984" i="265" s="1"/>
  <c r="C983" i="265"/>
  <c r="G983" i="265" s="1"/>
  <c r="C982" i="265"/>
  <c r="G982" i="265" s="1"/>
  <c r="C981" i="265"/>
  <c r="G981" i="265" s="1"/>
  <c r="C980" i="265"/>
  <c r="G980" i="265" s="1"/>
  <c r="C979" i="265"/>
  <c r="G979" i="265" s="1"/>
  <c r="C978" i="265"/>
  <c r="G978" i="265" s="1"/>
  <c r="C977" i="265"/>
  <c r="G977" i="265" s="1"/>
  <c r="C976" i="265"/>
  <c r="G976" i="265" s="1"/>
  <c r="C975" i="265"/>
  <c r="G975" i="265" s="1"/>
  <c r="C974" i="265"/>
  <c r="G974" i="265" s="1"/>
  <c r="C973" i="265"/>
  <c r="G973" i="265" s="1"/>
  <c r="C972" i="265"/>
  <c r="G972" i="265" s="1"/>
  <c r="C971" i="265"/>
  <c r="G971" i="265" s="1"/>
  <c r="G970" i="265"/>
  <c r="C970" i="265"/>
  <c r="C969" i="265"/>
  <c r="G969" i="265" s="1"/>
  <c r="C968" i="265"/>
  <c r="G968" i="265" s="1"/>
  <c r="C967" i="265"/>
  <c r="G967" i="265" s="1"/>
  <c r="C966" i="265"/>
  <c r="G966" i="265" s="1"/>
  <c r="C965" i="265"/>
  <c r="G965" i="265" s="1"/>
  <c r="C964" i="265"/>
  <c r="G964" i="265" s="1"/>
  <c r="C963" i="265"/>
  <c r="G963" i="265" s="1"/>
  <c r="C962" i="265"/>
  <c r="G962" i="265" s="1"/>
  <c r="C961" i="265"/>
  <c r="G961" i="265" s="1"/>
  <c r="C960" i="265"/>
  <c r="G960" i="265" s="1"/>
  <c r="C959" i="265"/>
  <c r="G959" i="265" s="1"/>
  <c r="C958" i="265"/>
  <c r="G958" i="265" s="1"/>
  <c r="C957" i="265"/>
  <c r="G957" i="265" s="1"/>
  <c r="C956" i="265"/>
  <c r="G956" i="265" s="1"/>
  <c r="C955" i="265"/>
  <c r="G955" i="265" s="1"/>
  <c r="G954" i="265"/>
  <c r="C954" i="265"/>
  <c r="C953" i="265"/>
  <c r="G953" i="265" s="1"/>
  <c r="C952" i="265"/>
  <c r="G952" i="265" s="1"/>
  <c r="C951" i="265"/>
  <c r="G951" i="265" s="1"/>
  <c r="C950" i="265"/>
  <c r="G950" i="265" s="1"/>
  <c r="C949" i="265"/>
  <c r="G949" i="265" s="1"/>
  <c r="C948" i="265"/>
  <c r="G948" i="265" s="1"/>
  <c r="C947" i="265"/>
  <c r="G947" i="265" s="1"/>
  <c r="C946" i="265"/>
  <c r="G946" i="265" s="1"/>
  <c r="C945" i="265"/>
  <c r="G945" i="265" s="1"/>
  <c r="C944" i="265"/>
  <c r="G944" i="265" s="1"/>
  <c r="C943" i="265"/>
  <c r="G943" i="265" s="1"/>
  <c r="C942" i="265"/>
  <c r="G942" i="265" s="1"/>
  <c r="C941" i="265"/>
  <c r="G941" i="265" s="1"/>
  <c r="C940" i="265"/>
  <c r="G940" i="265" s="1"/>
  <c r="C939" i="265"/>
  <c r="G939" i="265" s="1"/>
  <c r="G938" i="265"/>
  <c r="C938" i="265"/>
  <c r="C937" i="265"/>
  <c r="G937" i="265" s="1"/>
  <c r="C936" i="265"/>
  <c r="G936" i="265" s="1"/>
  <c r="C935" i="265"/>
  <c r="G935" i="265" s="1"/>
  <c r="C934" i="265"/>
  <c r="G934" i="265" s="1"/>
  <c r="C933" i="265"/>
  <c r="G933" i="265" s="1"/>
  <c r="C932" i="265"/>
  <c r="G932" i="265" s="1"/>
  <c r="C931" i="265"/>
  <c r="G931" i="265" s="1"/>
  <c r="C930" i="265"/>
  <c r="G930" i="265" s="1"/>
  <c r="C929" i="265"/>
  <c r="G929" i="265" s="1"/>
  <c r="C928" i="265"/>
  <c r="G928" i="265" s="1"/>
  <c r="C927" i="265"/>
  <c r="G927" i="265" s="1"/>
  <c r="C926" i="265"/>
  <c r="G926" i="265" s="1"/>
  <c r="C925" i="265"/>
  <c r="G925" i="265" s="1"/>
  <c r="C924" i="265"/>
  <c r="G924" i="265" s="1"/>
  <c r="C923" i="265"/>
  <c r="G923" i="265" s="1"/>
  <c r="G922" i="265"/>
  <c r="C922" i="265"/>
  <c r="C921" i="265"/>
  <c r="G921" i="265" s="1"/>
  <c r="C920" i="265"/>
  <c r="G920" i="265" s="1"/>
  <c r="C919" i="265"/>
  <c r="G919" i="265" s="1"/>
  <c r="C918" i="265"/>
  <c r="G918" i="265" s="1"/>
  <c r="C917" i="265"/>
  <c r="G917" i="265" s="1"/>
  <c r="C916" i="265"/>
  <c r="G916" i="265" s="1"/>
  <c r="C915" i="265"/>
  <c r="G915" i="265" s="1"/>
  <c r="C914" i="265"/>
  <c r="G914" i="265" s="1"/>
  <c r="C913" i="265"/>
  <c r="G913" i="265" s="1"/>
  <c r="C912" i="265"/>
  <c r="G912" i="265" s="1"/>
  <c r="C911" i="265"/>
  <c r="G911" i="265" s="1"/>
  <c r="C910" i="265"/>
  <c r="G910" i="265" s="1"/>
  <c r="C909" i="265"/>
  <c r="G909" i="265" s="1"/>
  <c r="C908" i="265"/>
  <c r="G908" i="265" s="1"/>
  <c r="C907" i="265"/>
  <c r="G907" i="265" s="1"/>
  <c r="G906" i="265"/>
  <c r="C906" i="265"/>
  <c r="C905" i="265"/>
  <c r="G905" i="265" s="1"/>
  <c r="C904" i="265"/>
  <c r="G904" i="265" s="1"/>
  <c r="C903" i="265"/>
  <c r="G903" i="265" s="1"/>
  <c r="C902" i="265"/>
  <c r="G902" i="265" s="1"/>
  <c r="C901" i="265"/>
  <c r="G901" i="265" s="1"/>
  <c r="C900" i="265"/>
  <c r="G900" i="265" s="1"/>
  <c r="C899" i="265"/>
  <c r="G899" i="265" s="1"/>
  <c r="C898" i="265"/>
  <c r="G898" i="265" s="1"/>
  <c r="C897" i="265"/>
  <c r="G897" i="265" s="1"/>
  <c r="C896" i="265"/>
  <c r="G896" i="265" s="1"/>
  <c r="C895" i="265"/>
  <c r="G895" i="265" s="1"/>
  <c r="C894" i="265"/>
  <c r="G894" i="265" s="1"/>
  <c r="C893" i="265"/>
  <c r="G893" i="265" s="1"/>
  <c r="C892" i="265"/>
  <c r="G892" i="265" s="1"/>
  <c r="C891" i="265"/>
  <c r="G891" i="265" s="1"/>
  <c r="G890" i="265"/>
  <c r="C890" i="265"/>
  <c r="C889" i="265"/>
  <c r="G889" i="265" s="1"/>
  <c r="C888" i="265"/>
  <c r="G888" i="265" s="1"/>
  <c r="C887" i="265"/>
  <c r="G887" i="265" s="1"/>
  <c r="C886" i="265"/>
  <c r="G886" i="265" s="1"/>
  <c r="C885" i="265"/>
  <c r="G885" i="265" s="1"/>
  <c r="C884" i="265"/>
  <c r="G884" i="265" s="1"/>
  <c r="C883" i="265"/>
  <c r="G883" i="265" s="1"/>
  <c r="C882" i="265"/>
  <c r="G882" i="265" s="1"/>
  <c r="C881" i="265"/>
  <c r="G881" i="265" s="1"/>
  <c r="C880" i="265"/>
  <c r="G880" i="265" s="1"/>
  <c r="C879" i="265"/>
  <c r="G879" i="265" s="1"/>
  <c r="C878" i="265"/>
  <c r="G878" i="265" s="1"/>
  <c r="C877" i="265"/>
  <c r="G877" i="265" s="1"/>
  <c r="C876" i="265"/>
  <c r="G876" i="265" s="1"/>
  <c r="C875" i="265"/>
  <c r="G875" i="265" s="1"/>
  <c r="G874" i="265"/>
  <c r="C874" i="265"/>
  <c r="C873" i="265"/>
  <c r="G873" i="265" s="1"/>
  <c r="C872" i="265"/>
  <c r="G872" i="265" s="1"/>
  <c r="C871" i="265"/>
  <c r="G871" i="265" s="1"/>
  <c r="C870" i="265"/>
  <c r="G870" i="265" s="1"/>
  <c r="C869" i="265"/>
  <c r="G869" i="265" s="1"/>
  <c r="C868" i="265"/>
  <c r="G868" i="265" s="1"/>
  <c r="C867" i="265"/>
  <c r="G867" i="265" s="1"/>
  <c r="C866" i="265"/>
  <c r="G866" i="265" s="1"/>
  <c r="C865" i="265"/>
  <c r="G865" i="265" s="1"/>
  <c r="C864" i="265"/>
  <c r="G864" i="265" s="1"/>
  <c r="C863" i="265"/>
  <c r="G863" i="265" s="1"/>
  <c r="C862" i="265"/>
  <c r="G862" i="265" s="1"/>
  <c r="C861" i="265"/>
  <c r="G861" i="265" s="1"/>
  <c r="C860" i="265"/>
  <c r="G860" i="265" s="1"/>
  <c r="C859" i="265"/>
  <c r="G859" i="265" s="1"/>
  <c r="G858" i="265"/>
  <c r="C858" i="265"/>
  <c r="C857" i="265"/>
  <c r="G857" i="265" s="1"/>
  <c r="C856" i="265"/>
  <c r="G856" i="265" s="1"/>
  <c r="C855" i="265"/>
  <c r="G855" i="265" s="1"/>
  <c r="C854" i="265"/>
  <c r="G854" i="265" s="1"/>
  <c r="C853" i="265"/>
  <c r="G853" i="265" s="1"/>
  <c r="C852" i="265"/>
  <c r="G852" i="265" s="1"/>
  <c r="C851" i="265"/>
  <c r="G851" i="265" s="1"/>
  <c r="C850" i="265"/>
  <c r="G850" i="265" s="1"/>
  <c r="C849" i="265"/>
  <c r="G849" i="265" s="1"/>
  <c r="C848" i="265"/>
  <c r="G848" i="265" s="1"/>
  <c r="C847" i="265"/>
  <c r="G847" i="265" s="1"/>
  <c r="C846" i="265"/>
  <c r="G846" i="265" s="1"/>
  <c r="C845" i="265"/>
  <c r="G845" i="265" s="1"/>
  <c r="C844" i="265"/>
  <c r="G844" i="265" s="1"/>
  <c r="C843" i="265"/>
  <c r="G843" i="265" s="1"/>
  <c r="G842" i="265"/>
  <c r="C842" i="265"/>
  <c r="C841" i="265"/>
  <c r="G841" i="265" s="1"/>
  <c r="C840" i="265"/>
  <c r="G840" i="265" s="1"/>
  <c r="C839" i="265"/>
  <c r="G839" i="265" s="1"/>
  <c r="C838" i="265"/>
  <c r="G838" i="265" s="1"/>
  <c r="C837" i="265"/>
  <c r="G837" i="265" s="1"/>
  <c r="C836" i="265"/>
  <c r="G836" i="265" s="1"/>
  <c r="C835" i="265"/>
  <c r="G835" i="265" s="1"/>
  <c r="C834" i="265"/>
  <c r="G834" i="265" s="1"/>
  <c r="C833" i="265"/>
  <c r="G833" i="265" s="1"/>
  <c r="C832" i="265"/>
  <c r="G832" i="265" s="1"/>
  <c r="C831" i="265"/>
  <c r="G831" i="265" s="1"/>
  <c r="C830" i="265"/>
  <c r="G830" i="265" s="1"/>
  <c r="C829" i="265"/>
  <c r="G829" i="265" s="1"/>
  <c r="C828" i="265"/>
  <c r="G828" i="265" s="1"/>
  <c r="C827" i="265"/>
  <c r="G827" i="265" s="1"/>
  <c r="G826" i="265"/>
  <c r="C826" i="265"/>
  <c r="C825" i="265"/>
  <c r="G825" i="265" s="1"/>
  <c r="C824" i="265"/>
  <c r="G824" i="265" s="1"/>
  <c r="C823" i="265"/>
  <c r="G823" i="265" s="1"/>
  <c r="C822" i="265"/>
  <c r="G822" i="265" s="1"/>
  <c r="C821" i="265"/>
  <c r="G821" i="265" s="1"/>
  <c r="C820" i="265"/>
  <c r="G820" i="265" s="1"/>
  <c r="C819" i="265"/>
  <c r="G819" i="265" s="1"/>
  <c r="C818" i="265"/>
  <c r="G818" i="265" s="1"/>
  <c r="C817" i="265"/>
  <c r="G817" i="265" s="1"/>
  <c r="C816" i="265"/>
  <c r="G816" i="265" s="1"/>
  <c r="C815" i="265"/>
  <c r="G815" i="265" s="1"/>
  <c r="C814" i="265"/>
  <c r="G814" i="265" s="1"/>
  <c r="C813" i="265"/>
  <c r="G813" i="265" s="1"/>
  <c r="C812" i="265"/>
  <c r="G812" i="265" s="1"/>
  <c r="C811" i="265"/>
  <c r="G811" i="265" s="1"/>
  <c r="G810" i="265"/>
  <c r="C810" i="265"/>
  <c r="C809" i="265"/>
  <c r="G809" i="265" s="1"/>
  <c r="C808" i="265"/>
  <c r="G808" i="265" s="1"/>
  <c r="C807" i="265"/>
  <c r="G807" i="265" s="1"/>
  <c r="C806" i="265"/>
  <c r="G806" i="265" s="1"/>
  <c r="C805" i="265"/>
  <c r="G805" i="265" s="1"/>
  <c r="C804" i="265"/>
  <c r="G804" i="265" s="1"/>
  <c r="C803" i="265"/>
  <c r="G803" i="265" s="1"/>
  <c r="C802" i="265"/>
  <c r="G802" i="265" s="1"/>
  <c r="C801" i="265"/>
  <c r="G801" i="265" s="1"/>
  <c r="C800" i="265"/>
  <c r="G800" i="265" s="1"/>
  <c r="C799" i="265"/>
  <c r="G799" i="265" s="1"/>
  <c r="C798" i="265"/>
  <c r="G798" i="265" s="1"/>
  <c r="C797" i="265"/>
  <c r="G797" i="265" s="1"/>
  <c r="C796" i="265"/>
  <c r="G796" i="265" s="1"/>
  <c r="C795" i="265"/>
  <c r="G795" i="265" s="1"/>
  <c r="G794" i="265"/>
  <c r="C794" i="265"/>
  <c r="C793" i="265"/>
  <c r="G793" i="265" s="1"/>
  <c r="C792" i="265"/>
  <c r="G792" i="265" s="1"/>
  <c r="C791" i="265"/>
  <c r="G791" i="265" s="1"/>
  <c r="C790" i="265"/>
  <c r="G790" i="265" s="1"/>
  <c r="C789" i="265"/>
  <c r="G789" i="265" s="1"/>
  <c r="C788" i="265"/>
  <c r="G788" i="265" s="1"/>
  <c r="C787" i="265"/>
  <c r="G787" i="265" s="1"/>
  <c r="C786" i="265"/>
  <c r="G786" i="265" s="1"/>
  <c r="C785" i="265"/>
  <c r="G785" i="265" s="1"/>
  <c r="C784" i="265"/>
  <c r="G784" i="265" s="1"/>
  <c r="C783" i="265"/>
  <c r="G783" i="265" s="1"/>
  <c r="C782" i="265"/>
  <c r="G782" i="265" s="1"/>
  <c r="C781" i="265"/>
  <c r="G781" i="265" s="1"/>
  <c r="C780" i="265"/>
  <c r="G780" i="265" s="1"/>
  <c r="C779" i="265"/>
  <c r="G779" i="265" s="1"/>
  <c r="G778" i="265"/>
  <c r="C778" i="265"/>
  <c r="C777" i="265"/>
  <c r="G777" i="265" s="1"/>
  <c r="C776" i="265"/>
  <c r="G776" i="265" s="1"/>
  <c r="C775" i="265"/>
  <c r="G775" i="265" s="1"/>
  <c r="C774" i="265"/>
  <c r="G774" i="265" s="1"/>
  <c r="C773" i="265"/>
  <c r="G773" i="265" s="1"/>
  <c r="C772" i="265"/>
  <c r="G772" i="265" s="1"/>
  <c r="C771" i="265"/>
  <c r="G771" i="265" s="1"/>
  <c r="C770" i="265"/>
  <c r="G770" i="265" s="1"/>
  <c r="C769" i="265"/>
  <c r="G769" i="265" s="1"/>
  <c r="C768" i="265"/>
  <c r="G768" i="265" s="1"/>
  <c r="C767" i="265"/>
  <c r="G767" i="265" s="1"/>
  <c r="C766" i="265"/>
  <c r="G766" i="265" s="1"/>
  <c r="C765" i="265"/>
  <c r="G765" i="265" s="1"/>
  <c r="C764" i="265"/>
  <c r="G764" i="265" s="1"/>
  <c r="C763" i="265"/>
  <c r="G763" i="265" s="1"/>
  <c r="C762" i="265"/>
  <c r="G762" i="265" s="1"/>
  <c r="C761" i="265"/>
  <c r="G761" i="265" s="1"/>
  <c r="C760" i="265"/>
  <c r="G760" i="265" s="1"/>
  <c r="C759" i="265"/>
  <c r="G759" i="265" s="1"/>
  <c r="G758" i="265"/>
  <c r="C758" i="265"/>
  <c r="C757" i="265"/>
  <c r="G757" i="265" s="1"/>
  <c r="C756" i="265"/>
  <c r="G756" i="265" s="1"/>
  <c r="C755" i="265"/>
  <c r="G755" i="265" s="1"/>
  <c r="G754" i="265"/>
  <c r="C754" i="265"/>
  <c r="C753" i="265"/>
  <c r="G753" i="265" s="1"/>
  <c r="C752" i="265"/>
  <c r="G752" i="265" s="1"/>
  <c r="C751" i="265"/>
  <c r="G751" i="265" s="1"/>
  <c r="C750" i="265"/>
  <c r="G750" i="265" s="1"/>
  <c r="C749" i="265"/>
  <c r="G749" i="265" s="1"/>
  <c r="C748" i="265"/>
  <c r="G748" i="265" s="1"/>
  <c r="C747" i="265"/>
  <c r="G747" i="265" s="1"/>
  <c r="C746" i="265"/>
  <c r="G746" i="265" s="1"/>
  <c r="C745" i="265"/>
  <c r="G745" i="265" s="1"/>
  <c r="C744" i="265"/>
  <c r="G744" i="265" s="1"/>
  <c r="C743" i="265"/>
  <c r="G743" i="265" s="1"/>
  <c r="G742" i="265"/>
  <c r="C742" i="265"/>
  <c r="C741" i="265"/>
  <c r="G741" i="265" s="1"/>
  <c r="C740" i="265"/>
  <c r="G740" i="265" s="1"/>
  <c r="C739" i="265"/>
  <c r="G739" i="265" s="1"/>
  <c r="G738" i="265"/>
  <c r="C738" i="265"/>
  <c r="C737" i="265"/>
  <c r="G737" i="265" s="1"/>
  <c r="C736" i="265"/>
  <c r="G736" i="265" s="1"/>
  <c r="C735" i="265"/>
  <c r="G735" i="265" s="1"/>
  <c r="C734" i="265"/>
  <c r="G734" i="265" s="1"/>
  <c r="C733" i="265"/>
  <c r="G733" i="265" s="1"/>
  <c r="C732" i="265"/>
  <c r="G732" i="265" s="1"/>
  <c r="C731" i="265"/>
  <c r="G731" i="265" s="1"/>
  <c r="C730" i="265"/>
  <c r="G730" i="265" s="1"/>
  <c r="C729" i="265"/>
  <c r="G729" i="265" s="1"/>
  <c r="C728" i="265"/>
  <c r="G728" i="265" s="1"/>
  <c r="C727" i="265"/>
  <c r="G727" i="265" s="1"/>
  <c r="G726" i="265"/>
  <c r="C726" i="265"/>
  <c r="C725" i="265"/>
  <c r="G725" i="265" s="1"/>
  <c r="C724" i="265"/>
  <c r="G724" i="265" s="1"/>
  <c r="C723" i="265"/>
  <c r="G723" i="265" s="1"/>
  <c r="G722" i="265"/>
  <c r="C722" i="265"/>
  <c r="C721" i="265"/>
  <c r="G721" i="265" s="1"/>
  <c r="C720" i="265"/>
  <c r="G720" i="265" s="1"/>
  <c r="C719" i="265"/>
  <c r="G719" i="265" s="1"/>
  <c r="C718" i="265"/>
  <c r="G718" i="265" s="1"/>
  <c r="C717" i="265"/>
  <c r="G717" i="265" s="1"/>
  <c r="C716" i="265"/>
  <c r="G716" i="265" s="1"/>
  <c r="C715" i="265"/>
  <c r="G715" i="265" s="1"/>
  <c r="C714" i="265"/>
  <c r="G714" i="265" s="1"/>
  <c r="C713" i="265"/>
  <c r="G713" i="265" s="1"/>
  <c r="C712" i="265"/>
  <c r="G712" i="265" s="1"/>
  <c r="C711" i="265"/>
  <c r="G711" i="265" s="1"/>
  <c r="G710" i="265"/>
  <c r="C710" i="265"/>
  <c r="C709" i="265"/>
  <c r="G709" i="265" s="1"/>
  <c r="C708" i="265"/>
  <c r="G708" i="265" s="1"/>
  <c r="C707" i="265"/>
  <c r="G707" i="265" s="1"/>
  <c r="G706" i="265"/>
  <c r="C706" i="265"/>
  <c r="C705" i="265"/>
  <c r="G705" i="265" s="1"/>
  <c r="C704" i="265"/>
  <c r="G704" i="265" s="1"/>
  <c r="C703" i="265"/>
  <c r="G703" i="265" s="1"/>
  <c r="C702" i="265"/>
  <c r="G702" i="265" s="1"/>
  <c r="C701" i="265"/>
  <c r="G701" i="265" s="1"/>
  <c r="C700" i="265"/>
  <c r="G700" i="265" s="1"/>
  <c r="C699" i="265"/>
  <c r="G699" i="265" s="1"/>
  <c r="C698" i="265"/>
  <c r="G698" i="265" s="1"/>
  <c r="C697" i="265"/>
  <c r="G697" i="265" s="1"/>
  <c r="C696" i="265"/>
  <c r="G696" i="265" s="1"/>
  <c r="C695" i="265"/>
  <c r="G695" i="265" s="1"/>
  <c r="G694" i="265"/>
  <c r="C694" i="265"/>
  <c r="C693" i="265"/>
  <c r="G693" i="265" s="1"/>
  <c r="C692" i="265"/>
  <c r="G692" i="265" s="1"/>
  <c r="C691" i="265"/>
  <c r="G691" i="265" s="1"/>
  <c r="G690" i="265"/>
  <c r="C690" i="265"/>
  <c r="C689" i="265"/>
  <c r="G689" i="265" s="1"/>
  <c r="C688" i="265"/>
  <c r="G688" i="265" s="1"/>
  <c r="C687" i="265"/>
  <c r="G687" i="265" s="1"/>
  <c r="C686" i="265"/>
  <c r="G686" i="265" s="1"/>
  <c r="C685" i="265"/>
  <c r="G685" i="265" s="1"/>
  <c r="C684" i="265"/>
  <c r="G684" i="265" s="1"/>
  <c r="C683" i="265"/>
  <c r="G683" i="265" s="1"/>
  <c r="C682" i="265"/>
  <c r="G682" i="265" s="1"/>
  <c r="C681" i="265"/>
  <c r="G681" i="265" s="1"/>
  <c r="C680" i="265"/>
  <c r="G680" i="265" s="1"/>
  <c r="C679" i="265"/>
  <c r="G679" i="265" s="1"/>
  <c r="G678" i="265"/>
  <c r="C678" i="265"/>
  <c r="C677" i="265"/>
  <c r="G677" i="265" s="1"/>
  <c r="C676" i="265"/>
  <c r="G676" i="265" s="1"/>
  <c r="C675" i="265"/>
  <c r="G675" i="265" s="1"/>
  <c r="G674" i="265"/>
  <c r="C674" i="265"/>
  <c r="C673" i="265"/>
  <c r="G673" i="265" s="1"/>
  <c r="C672" i="265"/>
  <c r="G672" i="265" s="1"/>
  <c r="C671" i="265"/>
  <c r="G671" i="265" s="1"/>
  <c r="C670" i="265"/>
  <c r="G670" i="265" s="1"/>
  <c r="C669" i="265"/>
  <c r="G669" i="265" s="1"/>
  <c r="C668" i="265"/>
  <c r="G668" i="265" s="1"/>
  <c r="C667" i="265"/>
  <c r="G667" i="265" s="1"/>
  <c r="C666" i="265"/>
  <c r="G666" i="265" s="1"/>
  <c r="C665" i="265"/>
  <c r="G665" i="265" s="1"/>
  <c r="C664" i="265"/>
  <c r="G664" i="265" s="1"/>
  <c r="C663" i="265"/>
  <c r="G663" i="265" s="1"/>
  <c r="G662" i="265"/>
  <c r="C662" i="265"/>
  <c r="C661" i="265"/>
  <c r="G661" i="265" s="1"/>
  <c r="C660" i="265"/>
  <c r="G660" i="265" s="1"/>
  <c r="C659" i="265"/>
  <c r="G659" i="265" s="1"/>
  <c r="G658" i="265"/>
  <c r="C658" i="265"/>
  <c r="C657" i="265"/>
  <c r="G657" i="265" s="1"/>
  <c r="C656" i="265"/>
  <c r="G656" i="265" s="1"/>
  <c r="C655" i="265"/>
  <c r="G655" i="265" s="1"/>
  <c r="C654" i="265"/>
  <c r="G654" i="265" s="1"/>
  <c r="C653" i="265"/>
  <c r="G653" i="265" s="1"/>
  <c r="C652" i="265"/>
  <c r="G652" i="265" s="1"/>
  <c r="C651" i="265"/>
  <c r="G651" i="265" s="1"/>
  <c r="C650" i="265"/>
  <c r="G650" i="265" s="1"/>
  <c r="C649" i="265"/>
  <c r="G649" i="265" s="1"/>
  <c r="C648" i="265"/>
  <c r="G648" i="265" s="1"/>
  <c r="C647" i="265"/>
  <c r="G647" i="265" s="1"/>
  <c r="G646" i="265"/>
  <c r="C646" i="265"/>
  <c r="C645" i="265"/>
  <c r="G645" i="265" s="1"/>
  <c r="C644" i="265"/>
  <c r="G644" i="265" s="1"/>
  <c r="C643" i="265"/>
  <c r="G643" i="265" s="1"/>
  <c r="G642" i="265"/>
  <c r="C642" i="265"/>
  <c r="C641" i="265"/>
  <c r="G641" i="265" s="1"/>
  <c r="C640" i="265"/>
  <c r="G640" i="265" s="1"/>
  <c r="C639" i="265"/>
  <c r="G639" i="265" s="1"/>
  <c r="C638" i="265"/>
  <c r="G638" i="265" s="1"/>
  <c r="C637" i="265"/>
  <c r="G637" i="265" s="1"/>
  <c r="C636" i="265"/>
  <c r="G636" i="265" s="1"/>
  <c r="C635" i="265"/>
  <c r="G635" i="265" s="1"/>
  <c r="C634" i="265"/>
  <c r="G634" i="265" s="1"/>
  <c r="C633" i="265"/>
  <c r="G633" i="265" s="1"/>
  <c r="C632" i="265"/>
  <c r="G632" i="265" s="1"/>
  <c r="C631" i="265"/>
  <c r="G631" i="265" s="1"/>
  <c r="G630" i="265"/>
  <c r="C630" i="265"/>
  <c r="C629" i="265"/>
  <c r="G629" i="265" s="1"/>
  <c r="C628" i="265"/>
  <c r="G628" i="265" s="1"/>
  <c r="C627" i="265"/>
  <c r="G627" i="265" s="1"/>
  <c r="G626" i="265"/>
  <c r="C626" i="265"/>
  <c r="C625" i="265"/>
  <c r="G625" i="265" s="1"/>
  <c r="C624" i="265"/>
  <c r="G624" i="265" s="1"/>
  <c r="C623" i="265"/>
  <c r="G623" i="265" s="1"/>
  <c r="C622" i="265"/>
  <c r="G622" i="265" s="1"/>
  <c r="C621" i="265"/>
  <c r="G621" i="265" s="1"/>
  <c r="C620" i="265"/>
  <c r="G620" i="265" s="1"/>
  <c r="C619" i="265"/>
  <c r="G619" i="265" s="1"/>
  <c r="C618" i="265"/>
  <c r="G618" i="265" s="1"/>
  <c r="C617" i="265"/>
  <c r="G617" i="265" s="1"/>
  <c r="C616" i="265"/>
  <c r="G616" i="265" s="1"/>
  <c r="C615" i="265"/>
  <c r="G615" i="265" s="1"/>
  <c r="G614" i="265"/>
  <c r="C614" i="265"/>
  <c r="C613" i="265"/>
  <c r="G613" i="265" s="1"/>
  <c r="C612" i="265"/>
  <c r="G612" i="265" s="1"/>
  <c r="C611" i="265"/>
  <c r="G611" i="265" s="1"/>
  <c r="G610" i="265"/>
  <c r="C610" i="265"/>
  <c r="C609" i="265"/>
  <c r="G609" i="265" s="1"/>
  <c r="C608" i="265"/>
  <c r="G608" i="265" s="1"/>
  <c r="C607" i="265"/>
  <c r="G607" i="265" s="1"/>
  <c r="C606" i="265"/>
  <c r="G606" i="265" s="1"/>
  <c r="C605" i="265"/>
  <c r="G605" i="265" s="1"/>
  <c r="C604" i="265"/>
  <c r="G604" i="265" s="1"/>
  <c r="C603" i="265"/>
  <c r="G603" i="265" s="1"/>
  <c r="C602" i="265"/>
  <c r="G602" i="265" s="1"/>
  <c r="C601" i="265"/>
  <c r="G601" i="265" s="1"/>
  <c r="C600" i="265"/>
  <c r="G600" i="265" s="1"/>
  <c r="C599" i="265"/>
  <c r="G599" i="265" s="1"/>
  <c r="G598" i="265"/>
  <c r="C598" i="265"/>
  <c r="C597" i="265"/>
  <c r="G597" i="265" s="1"/>
  <c r="C596" i="265"/>
  <c r="G596" i="265" s="1"/>
  <c r="C595" i="265"/>
  <c r="G595" i="265" s="1"/>
  <c r="G594" i="265"/>
  <c r="C594" i="265"/>
  <c r="C593" i="265"/>
  <c r="G593" i="265" s="1"/>
  <c r="C592" i="265"/>
  <c r="G592" i="265" s="1"/>
  <c r="C591" i="265"/>
  <c r="G591" i="265" s="1"/>
  <c r="C590" i="265"/>
  <c r="G590" i="265" s="1"/>
  <c r="C589" i="265"/>
  <c r="G589" i="265" s="1"/>
  <c r="C588" i="265"/>
  <c r="G588" i="265" s="1"/>
  <c r="C587" i="265"/>
  <c r="G587" i="265" s="1"/>
  <c r="C586" i="265"/>
  <c r="G586" i="265" s="1"/>
  <c r="C585" i="265"/>
  <c r="G585" i="265" s="1"/>
  <c r="C584" i="265"/>
  <c r="G584" i="265" s="1"/>
  <c r="C583" i="265"/>
  <c r="G583" i="265" s="1"/>
  <c r="G582" i="265"/>
  <c r="C582" i="265"/>
  <c r="C581" i="265"/>
  <c r="G581" i="265" s="1"/>
  <c r="C580" i="265"/>
  <c r="G580" i="265" s="1"/>
  <c r="C579" i="265"/>
  <c r="G579" i="265" s="1"/>
  <c r="G578" i="265"/>
  <c r="C578" i="265"/>
  <c r="C577" i="265"/>
  <c r="G577" i="265" s="1"/>
  <c r="C576" i="265"/>
  <c r="G576" i="265" s="1"/>
  <c r="C575" i="265"/>
  <c r="G575" i="265" s="1"/>
  <c r="C574" i="265"/>
  <c r="G574" i="265" s="1"/>
  <c r="C573" i="265"/>
  <c r="G573" i="265" s="1"/>
  <c r="C572" i="265"/>
  <c r="G572" i="265" s="1"/>
  <c r="C571" i="265"/>
  <c r="G571" i="265" s="1"/>
  <c r="C570" i="265"/>
  <c r="G570" i="265" s="1"/>
  <c r="C569" i="265"/>
  <c r="G569" i="265" s="1"/>
  <c r="C568" i="265"/>
  <c r="G568" i="265" s="1"/>
  <c r="C567" i="265"/>
  <c r="G567" i="265" s="1"/>
  <c r="G566" i="265"/>
  <c r="C566" i="265"/>
  <c r="C565" i="265"/>
  <c r="G565" i="265" s="1"/>
  <c r="C564" i="265"/>
  <c r="G564" i="265" s="1"/>
  <c r="C563" i="265"/>
  <c r="G563" i="265" s="1"/>
  <c r="G562" i="265"/>
  <c r="C562" i="265"/>
  <c r="C561" i="265"/>
  <c r="G561" i="265" s="1"/>
  <c r="C560" i="265"/>
  <c r="G560" i="265" s="1"/>
  <c r="C559" i="265"/>
  <c r="G559" i="265" s="1"/>
  <c r="C558" i="265"/>
  <c r="G558" i="265" s="1"/>
  <c r="C557" i="265"/>
  <c r="G557" i="265" s="1"/>
  <c r="C556" i="265"/>
  <c r="G556" i="265" s="1"/>
  <c r="C555" i="265"/>
  <c r="G555" i="265" s="1"/>
  <c r="C554" i="265"/>
  <c r="G554" i="265" s="1"/>
  <c r="C553" i="265"/>
  <c r="G553" i="265" s="1"/>
  <c r="C552" i="265"/>
  <c r="G552" i="265" s="1"/>
  <c r="C551" i="265"/>
  <c r="G551" i="265" s="1"/>
  <c r="G550" i="265"/>
  <c r="C550" i="265"/>
  <c r="C549" i="265"/>
  <c r="G549" i="265" s="1"/>
  <c r="C548" i="265"/>
  <c r="G548" i="265" s="1"/>
  <c r="C547" i="265"/>
  <c r="G547" i="265" s="1"/>
  <c r="G546" i="265"/>
  <c r="C546" i="265"/>
  <c r="C545" i="265"/>
  <c r="G545" i="265" s="1"/>
  <c r="C544" i="265"/>
  <c r="G544" i="265" s="1"/>
  <c r="C543" i="265"/>
  <c r="G543" i="265" s="1"/>
  <c r="C542" i="265"/>
  <c r="G542" i="265" s="1"/>
  <c r="C541" i="265"/>
  <c r="G541" i="265" s="1"/>
  <c r="C540" i="265"/>
  <c r="G540" i="265" s="1"/>
  <c r="C539" i="265"/>
  <c r="G539" i="265" s="1"/>
  <c r="C538" i="265"/>
  <c r="G538" i="265" s="1"/>
  <c r="C537" i="265"/>
  <c r="G537" i="265" s="1"/>
  <c r="C536" i="265"/>
  <c r="G536" i="265" s="1"/>
  <c r="C535" i="265"/>
  <c r="G535" i="265" s="1"/>
  <c r="G534" i="265"/>
  <c r="C534" i="265"/>
  <c r="C533" i="265"/>
  <c r="G533" i="265" s="1"/>
  <c r="C532" i="265"/>
  <c r="G532" i="265" s="1"/>
  <c r="C531" i="265"/>
  <c r="G531" i="265" s="1"/>
  <c r="G530" i="265"/>
  <c r="C530" i="265"/>
  <c r="C529" i="265"/>
  <c r="G529" i="265" s="1"/>
  <c r="C528" i="265"/>
  <c r="G528" i="265" s="1"/>
  <c r="C527" i="265"/>
  <c r="G527" i="265" s="1"/>
  <c r="C526" i="265"/>
  <c r="G526" i="265" s="1"/>
  <c r="C525" i="265"/>
  <c r="G525" i="265" s="1"/>
  <c r="C524" i="265"/>
  <c r="G524" i="265" s="1"/>
  <c r="C523" i="265"/>
  <c r="G523" i="265" s="1"/>
  <c r="C522" i="265"/>
  <c r="G522" i="265" s="1"/>
  <c r="C521" i="265"/>
  <c r="G521" i="265" s="1"/>
  <c r="C520" i="265"/>
  <c r="G520" i="265" s="1"/>
  <c r="C519" i="265"/>
  <c r="G519" i="265" s="1"/>
  <c r="G518" i="265"/>
  <c r="C518" i="265"/>
  <c r="C517" i="265"/>
  <c r="G517" i="265" s="1"/>
  <c r="C516" i="265"/>
  <c r="G516" i="265" s="1"/>
  <c r="C515" i="265"/>
  <c r="G515" i="265" s="1"/>
  <c r="G514" i="265"/>
  <c r="C514" i="265"/>
  <c r="C513" i="265"/>
  <c r="G513" i="265" s="1"/>
  <c r="C512" i="265"/>
  <c r="G512" i="265" s="1"/>
  <c r="C511" i="265"/>
  <c r="G511" i="265" s="1"/>
  <c r="C510" i="265"/>
  <c r="G510" i="265" s="1"/>
  <c r="C509" i="265"/>
  <c r="G509" i="265" s="1"/>
  <c r="C508" i="265"/>
  <c r="G508" i="265" s="1"/>
  <c r="C507" i="265"/>
  <c r="G507" i="265" s="1"/>
  <c r="C506" i="265"/>
  <c r="G506" i="265" s="1"/>
  <c r="C505" i="265"/>
  <c r="G505" i="265" s="1"/>
  <c r="C504" i="265"/>
  <c r="G504" i="265" s="1"/>
  <c r="C503" i="265"/>
  <c r="G503" i="265" s="1"/>
  <c r="G502" i="265"/>
  <c r="C502" i="265"/>
  <c r="C501" i="265"/>
  <c r="G501" i="265" s="1"/>
  <c r="C500" i="265"/>
  <c r="G500" i="265" s="1"/>
  <c r="C499" i="265"/>
  <c r="G499" i="265" s="1"/>
  <c r="G498" i="265"/>
  <c r="C498" i="265"/>
  <c r="C497" i="265"/>
  <c r="G497" i="265" s="1"/>
  <c r="C496" i="265"/>
  <c r="G496" i="265" s="1"/>
  <c r="C495" i="265"/>
  <c r="G495" i="265" s="1"/>
  <c r="C494" i="265"/>
  <c r="G494" i="265" s="1"/>
  <c r="C493" i="265"/>
  <c r="G493" i="265" s="1"/>
  <c r="C492" i="265"/>
  <c r="G492" i="265" s="1"/>
  <c r="C491" i="265"/>
  <c r="G491" i="265" s="1"/>
  <c r="C490" i="265"/>
  <c r="G490" i="265" s="1"/>
  <c r="C489" i="265"/>
  <c r="G489" i="265" s="1"/>
  <c r="C488" i="265"/>
  <c r="G488" i="265" s="1"/>
  <c r="C487" i="265"/>
  <c r="G487" i="265" s="1"/>
  <c r="G486" i="265"/>
  <c r="C486" i="265"/>
  <c r="C485" i="265"/>
  <c r="G485" i="265" s="1"/>
  <c r="C484" i="265"/>
  <c r="G484" i="265" s="1"/>
  <c r="C483" i="265"/>
  <c r="G483" i="265" s="1"/>
  <c r="G482" i="265"/>
  <c r="C482" i="265"/>
  <c r="C481" i="265"/>
  <c r="G481" i="265" s="1"/>
  <c r="C480" i="265"/>
  <c r="G480" i="265" s="1"/>
  <c r="C479" i="265"/>
  <c r="G479" i="265" s="1"/>
  <c r="C478" i="265"/>
  <c r="G478" i="265" s="1"/>
  <c r="C477" i="265"/>
  <c r="G477" i="265" s="1"/>
  <c r="C476" i="265"/>
  <c r="G476" i="265" s="1"/>
  <c r="C475" i="265"/>
  <c r="G475" i="265" s="1"/>
  <c r="C474" i="265"/>
  <c r="G474" i="265" s="1"/>
  <c r="C473" i="265"/>
  <c r="G473" i="265" s="1"/>
  <c r="C472" i="265"/>
  <c r="G472" i="265" s="1"/>
  <c r="C471" i="265"/>
  <c r="G471" i="265" s="1"/>
  <c r="G470" i="265"/>
  <c r="C470" i="265"/>
  <c r="C469" i="265"/>
  <c r="G469" i="265" s="1"/>
  <c r="C468" i="265"/>
  <c r="G468" i="265" s="1"/>
  <c r="C467" i="265"/>
  <c r="G467" i="265" s="1"/>
  <c r="G466" i="265"/>
  <c r="C466" i="265"/>
  <c r="C465" i="265"/>
  <c r="G465" i="265" s="1"/>
  <c r="C464" i="265"/>
  <c r="G464" i="265" s="1"/>
  <c r="C463" i="265"/>
  <c r="G463" i="265" s="1"/>
  <c r="C462" i="265"/>
  <c r="G462" i="265" s="1"/>
  <c r="C461" i="265"/>
  <c r="G461" i="265" s="1"/>
  <c r="C460" i="265"/>
  <c r="G460" i="265" s="1"/>
  <c r="C459" i="265"/>
  <c r="G459" i="265" s="1"/>
  <c r="C458" i="265"/>
  <c r="G458" i="265" s="1"/>
  <c r="C457" i="265"/>
  <c r="G457" i="265" s="1"/>
  <c r="C456" i="265"/>
  <c r="G456" i="265" s="1"/>
  <c r="C455" i="265"/>
  <c r="G455" i="265" s="1"/>
  <c r="G454" i="265"/>
  <c r="C454" i="265"/>
  <c r="C453" i="265"/>
  <c r="G453" i="265" s="1"/>
  <c r="C452" i="265"/>
  <c r="G452" i="265" s="1"/>
  <c r="C451" i="265"/>
  <c r="G451" i="265" s="1"/>
  <c r="G450" i="265"/>
  <c r="C450" i="265"/>
  <c r="C449" i="265"/>
  <c r="G449" i="265" s="1"/>
  <c r="C448" i="265"/>
  <c r="G448" i="265" s="1"/>
  <c r="C447" i="265"/>
  <c r="G447" i="265" s="1"/>
  <c r="C446" i="265"/>
  <c r="G446" i="265" s="1"/>
  <c r="C445" i="265"/>
  <c r="G445" i="265" s="1"/>
  <c r="C444" i="265"/>
  <c r="G444" i="265" s="1"/>
  <c r="C443" i="265"/>
  <c r="G443" i="265" s="1"/>
  <c r="C442" i="265"/>
  <c r="G442" i="265" s="1"/>
  <c r="C441" i="265"/>
  <c r="G441" i="265" s="1"/>
  <c r="C440" i="265"/>
  <c r="G440" i="265" s="1"/>
  <c r="C439" i="265"/>
  <c r="G439" i="265" s="1"/>
  <c r="G438" i="265"/>
  <c r="C438" i="265"/>
  <c r="C437" i="265"/>
  <c r="G437" i="265" s="1"/>
  <c r="C436" i="265"/>
  <c r="G436" i="265" s="1"/>
  <c r="C435" i="265"/>
  <c r="G435" i="265" s="1"/>
  <c r="G434" i="265"/>
  <c r="C434" i="265"/>
  <c r="C433" i="265"/>
  <c r="G433" i="265" s="1"/>
  <c r="C432" i="265"/>
  <c r="G432" i="265" s="1"/>
  <c r="C431" i="265"/>
  <c r="G431" i="265" s="1"/>
  <c r="C430" i="265"/>
  <c r="G430" i="265" s="1"/>
  <c r="C429" i="265"/>
  <c r="G429" i="265" s="1"/>
  <c r="C428" i="265"/>
  <c r="G428" i="265" s="1"/>
  <c r="C427" i="265"/>
  <c r="G427" i="265" s="1"/>
  <c r="C426" i="265"/>
  <c r="G426" i="265" s="1"/>
  <c r="C425" i="265"/>
  <c r="G425" i="265" s="1"/>
  <c r="C424" i="265"/>
  <c r="G424" i="265" s="1"/>
  <c r="C423" i="265"/>
  <c r="G423" i="265" s="1"/>
  <c r="G422" i="265"/>
  <c r="C422" i="265"/>
  <c r="C421" i="265"/>
  <c r="G421" i="265" s="1"/>
  <c r="C420" i="265"/>
  <c r="G420" i="265" s="1"/>
  <c r="C419" i="265"/>
  <c r="G419" i="265" s="1"/>
  <c r="G418" i="265"/>
  <c r="C418" i="265"/>
  <c r="C417" i="265"/>
  <c r="G417" i="265" s="1"/>
  <c r="C416" i="265"/>
  <c r="G416" i="265" s="1"/>
  <c r="C415" i="265"/>
  <c r="G415" i="265" s="1"/>
  <c r="C414" i="265"/>
  <c r="G414" i="265" s="1"/>
  <c r="C413" i="265"/>
  <c r="G413" i="265" s="1"/>
  <c r="C412" i="265"/>
  <c r="G412" i="265" s="1"/>
  <c r="C411" i="265"/>
  <c r="G411" i="265" s="1"/>
  <c r="C410" i="265"/>
  <c r="G410" i="265" s="1"/>
  <c r="C409" i="265"/>
  <c r="G409" i="265" s="1"/>
  <c r="C408" i="265"/>
  <c r="G408" i="265" s="1"/>
  <c r="C407" i="265"/>
  <c r="G407" i="265" s="1"/>
  <c r="G406" i="265"/>
  <c r="C406" i="265"/>
  <c r="C405" i="265"/>
  <c r="G405" i="265" s="1"/>
  <c r="C404" i="265"/>
  <c r="G404" i="265" s="1"/>
  <c r="C403" i="265"/>
  <c r="G403" i="265" s="1"/>
  <c r="G402" i="265"/>
  <c r="C402" i="265"/>
  <c r="C401" i="265"/>
  <c r="G401" i="265" s="1"/>
  <c r="C400" i="265"/>
  <c r="G400" i="265" s="1"/>
  <c r="C399" i="265"/>
  <c r="G399" i="265" s="1"/>
  <c r="C398" i="265"/>
  <c r="G398" i="265" s="1"/>
  <c r="C397" i="265"/>
  <c r="G397" i="265" s="1"/>
  <c r="C396" i="265"/>
  <c r="G396" i="265" s="1"/>
  <c r="C395" i="265"/>
  <c r="G395" i="265" s="1"/>
  <c r="C394" i="265"/>
  <c r="G394" i="265" s="1"/>
  <c r="C393" i="265"/>
  <c r="G393" i="265" s="1"/>
  <c r="C392" i="265"/>
  <c r="G392" i="265" s="1"/>
  <c r="C391" i="265"/>
  <c r="G391" i="265" s="1"/>
  <c r="G390" i="265"/>
  <c r="C390" i="265"/>
  <c r="C389" i="265"/>
  <c r="G389" i="265" s="1"/>
  <c r="C388" i="265"/>
  <c r="G388" i="265" s="1"/>
  <c r="C387" i="265"/>
  <c r="G387" i="265" s="1"/>
  <c r="G386" i="265"/>
  <c r="C386" i="265"/>
  <c r="C385" i="265"/>
  <c r="G385" i="265" s="1"/>
  <c r="C384" i="265"/>
  <c r="G384" i="265" s="1"/>
  <c r="C383" i="265"/>
  <c r="G383" i="265" s="1"/>
  <c r="C382" i="265"/>
  <c r="G382" i="265" s="1"/>
  <c r="C381" i="265"/>
  <c r="G381" i="265" s="1"/>
  <c r="C380" i="265"/>
  <c r="G380" i="265" s="1"/>
  <c r="C379" i="265"/>
  <c r="G379" i="265" s="1"/>
  <c r="C378" i="265"/>
  <c r="G378" i="265" s="1"/>
  <c r="C377" i="265"/>
  <c r="G377" i="265" s="1"/>
  <c r="C376" i="265"/>
  <c r="G376" i="265" s="1"/>
  <c r="C375" i="265"/>
  <c r="G375" i="265" s="1"/>
  <c r="C374" i="265"/>
  <c r="G374" i="265" s="1"/>
  <c r="C373" i="265"/>
  <c r="G373" i="265" s="1"/>
  <c r="C372" i="265"/>
  <c r="G372" i="265" s="1"/>
  <c r="C371" i="265"/>
  <c r="G371" i="265" s="1"/>
  <c r="G370" i="265"/>
  <c r="C370" i="265"/>
  <c r="C369" i="265"/>
  <c r="G369" i="265" s="1"/>
  <c r="C368" i="265"/>
  <c r="G368" i="265" s="1"/>
  <c r="C367" i="265"/>
  <c r="G367" i="265" s="1"/>
  <c r="C366" i="265"/>
  <c r="G366" i="265" s="1"/>
  <c r="C365" i="265"/>
  <c r="G365" i="265" s="1"/>
  <c r="C364" i="265"/>
  <c r="G364" i="265" s="1"/>
  <c r="C363" i="265"/>
  <c r="G363" i="265" s="1"/>
  <c r="C362" i="265"/>
  <c r="G362" i="265" s="1"/>
  <c r="C361" i="265"/>
  <c r="G361" i="265" s="1"/>
  <c r="C360" i="265"/>
  <c r="G360" i="265" s="1"/>
  <c r="C359" i="265"/>
  <c r="G359" i="265" s="1"/>
  <c r="G358" i="265"/>
  <c r="C358" i="265"/>
  <c r="C357" i="265"/>
  <c r="G357" i="265" s="1"/>
  <c r="C356" i="265"/>
  <c r="G356" i="265" s="1"/>
  <c r="C355" i="265"/>
  <c r="G355" i="265" s="1"/>
  <c r="C354" i="265"/>
  <c r="G354" i="265" s="1"/>
  <c r="C353" i="265"/>
  <c r="G353" i="265" s="1"/>
  <c r="G352" i="265"/>
  <c r="C352" i="265"/>
  <c r="C351" i="265"/>
  <c r="G351" i="265" s="1"/>
  <c r="C350" i="265"/>
  <c r="G350" i="265" s="1"/>
  <c r="C349" i="265"/>
  <c r="G349" i="265" s="1"/>
  <c r="C348" i="265"/>
  <c r="G348" i="265" s="1"/>
  <c r="C347" i="265"/>
  <c r="G347" i="265" s="1"/>
  <c r="G346" i="265"/>
  <c r="C346" i="265"/>
  <c r="C345" i="265"/>
  <c r="G345" i="265" s="1"/>
  <c r="G344" i="265"/>
  <c r="C344" i="265"/>
  <c r="C343" i="265"/>
  <c r="G343" i="265" s="1"/>
  <c r="C342" i="265"/>
  <c r="G342" i="265" s="1"/>
  <c r="C341" i="265"/>
  <c r="G341" i="265" s="1"/>
  <c r="G340" i="265"/>
  <c r="C340" i="265"/>
  <c r="C339" i="265"/>
  <c r="G339" i="265" s="1"/>
  <c r="G338" i="265"/>
  <c r="C338" i="265"/>
  <c r="C337" i="265"/>
  <c r="G337" i="265" s="1"/>
  <c r="C336" i="265"/>
  <c r="G336" i="265" s="1"/>
  <c r="C335" i="265"/>
  <c r="G335" i="265" s="1"/>
  <c r="C334" i="265"/>
  <c r="G334" i="265" s="1"/>
  <c r="C333" i="265"/>
  <c r="G333" i="265" s="1"/>
  <c r="G332" i="265"/>
  <c r="C332" i="265"/>
  <c r="C331" i="265"/>
  <c r="G331" i="265" s="1"/>
  <c r="C330" i="265"/>
  <c r="G330" i="265" s="1"/>
  <c r="C329" i="265"/>
  <c r="G329" i="265" s="1"/>
  <c r="C328" i="265"/>
  <c r="G328" i="265" s="1"/>
  <c r="C327" i="265"/>
  <c r="G327" i="265" s="1"/>
  <c r="C326" i="265"/>
  <c r="G326" i="265" s="1"/>
  <c r="C325" i="265"/>
  <c r="G325" i="265" s="1"/>
  <c r="C324" i="265"/>
  <c r="G324" i="265" s="1"/>
  <c r="C323" i="265"/>
  <c r="G323" i="265" s="1"/>
  <c r="C322" i="265"/>
  <c r="G322" i="265" s="1"/>
  <c r="C321" i="265"/>
  <c r="G321" i="265" s="1"/>
  <c r="G320" i="265"/>
  <c r="C320" i="265"/>
  <c r="C319" i="265"/>
  <c r="G319" i="265" s="1"/>
  <c r="C318" i="265"/>
  <c r="G318" i="265" s="1"/>
  <c r="C317" i="265"/>
  <c r="G317" i="265" s="1"/>
  <c r="C316" i="265"/>
  <c r="G316" i="265" s="1"/>
  <c r="C315" i="265"/>
  <c r="G315" i="265" s="1"/>
  <c r="G314" i="265"/>
  <c r="C314" i="265"/>
  <c r="C313" i="265"/>
  <c r="G313" i="265" s="1"/>
  <c r="G312" i="265"/>
  <c r="C312" i="265"/>
  <c r="C311" i="265"/>
  <c r="G311" i="265" s="1"/>
  <c r="C310" i="265"/>
  <c r="G310" i="265" s="1"/>
  <c r="C309" i="265"/>
  <c r="G309" i="265" s="1"/>
  <c r="G308" i="265"/>
  <c r="C308" i="265"/>
  <c r="C307" i="265"/>
  <c r="G307" i="265" s="1"/>
  <c r="G306" i="265"/>
  <c r="C306" i="265"/>
  <c r="C305" i="265"/>
  <c r="G305" i="265" s="1"/>
  <c r="C304" i="265"/>
  <c r="G304" i="265" s="1"/>
  <c r="C303" i="265"/>
  <c r="G303" i="265" s="1"/>
  <c r="C302" i="265"/>
  <c r="G302" i="265" s="1"/>
  <c r="C301" i="265"/>
  <c r="G301" i="265" s="1"/>
  <c r="G300" i="265"/>
  <c r="C300" i="265"/>
  <c r="C299" i="265"/>
  <c r="G299" i="265" s="1"/>
  <c r="C298" i="265"/>
  <c r="G298" i="265" s="1"/>
  <c r="C297" i="265"/>
  <c r="G297" i="265" s="1"/>
  <c r="C296" i="265"/>
  <c r="G296" i="265" s="1"/>
  <c r="C295" i="265"/>
  <c r="G295" i="265" s="1"/>
  <c r="C294" i="265"/>
  <c r="G294" i="265" s="1"/>
  <c r="C293" i="265"/>
  <c r="G293" i="265" s="1"/>
  <c r="C292" i="265"/>
  <c r="G292" i="265" s="1"/>
  <c r="C291" i="265"/>
  <c r="G291" i="265" s="1"/>
  <c r="C290" i="265"/>
  <c r="G290" i="265" s="1"/>
  <c r="C289" i="265"/>
  <c r="G289" i="265" s="1"/>
  <c r="G288" i="265"/>
  <c r="C288" i="265"/>
  <c r="C287" i="265"/>
  <c r="G287" i="265" s="1"/>
  <c r="C286" i="265"/>
  <c r="G286" i="265" s="1"/>
  <c r="C285" i="265"/>
  <c r="G285" i="265" s="1"/>
  <c r="C284" i="265"/>
  <c r="G284" i="265" s="1"/>
  <c r="C283" i="265"/>
  <c r="G283" i="265" s="1"/>
  <c r="G282" i="265"/>
  <c r="C282" i="265"/>
  <c r="C281" i="265"/>
  <c r="G281" i="265" s="1"/>
  <c r="G280" i="265"/>
  <c r="C280" i="265"/>
  <c r="C279" i="265"/>
  <c r="G279" i="265" s="1"/>
  <c r="C278" i="265"/>
  <c r="G278" i="265" s="1"/>
  <c r="C277" i="265"/>
  <c r="G277" i="265" s="1"/>
  <c r="G276" i="265"/>
  <c r="C276" i="265"/>
  <c r="C275" i="265"/>
  <c r="G275" i="265" s="1"/>
  <c r="G274" i="265"/>
  <c r="C274" i="265"/>
  <c r="C273" i="265"/>
  <c r="G273" i="265" s="1"/>
  <c r="C272" i="265"/>
  <c r="G272" i="265" s="1"/>
  <c r="C271" i="265"/>
  <c r="G271" i="265" s="1"/>
  <c r="C270" i="265"/>
  <c r="G270" i="265" s="1"/>
  <c r="C269" i="265"/>
  <c r="G269" i="265" s="1"/>
  <c r="G268" i="265"/>
  <c r="C268" i="265"/>
  <c r="C267" i="265"/>
  <c r="G267" i="265" s="1"/>
  <c r="C266" i="265"/>
  <c r="G266" i="265" s="1"/>
  <c r="C265" i="265"/>
  <c r="G265" i="265" s="1"/>
  <c r="C264" i="265"/>
  <c r="G264" i="265" s="1"/>
  <c r="C263" i="265"/>
  <c r="G263" i="265" s="1"/>
  <c r="C262" i="265"/>
  <c r="G262" i="265" s="1"/>
  <c r="C261" i="265"/>
  <c r="G261" i="265" s="1"/>
  <c r="C260" i="265"/>
  <c r="G260" i="265" s="1"/>
  <c r="C259" i="265"/>
  <c r="G259" i="265" s="1"/>
  <c r="C258" i="265"/>
  <c r="G258" i="265" s="1"/>
  <c r="C257" i="265"/>
  <c r="G257" i="265" s="1"/>
  <c r="G256" i="265"/>
  <c r="C256" i="265"/>
  <c r="C255" i="265"/>
  <c r="G255" i="265" s="1"/>
  <c r="C254" i="265"/>
  <c r="G254" i="265" s="1"/>
  <c r="C253" i="265"/>
  <c r="G253" i="265" s="1"/>
  <c r="C252" i="265"/>
  <c r="G252" i="265" s="1"/>
  <c r="C251" i="265"/>
  <c r="G251" i="265" s="1"/>
  <c r="G250" i="265"/>
  <c r="C250" i="265"/>
  <c r="C249" i="265"/>
  <c r="G249" i="265" s="1"/>
  <c r="G248" i="265"/>
  <c r="C248" i="265"/>
  <c r="C247" i="265"/>
  <c r="G247" i="265" s="1"/>
  <c r="C246" i="265"/>
  <c r="G246" i="265" s="1"/>
  <c r="C245" i="265"/>
  <c r="G245" i="265" s="1"/>
  <c r="G244" i="265"/>
  <c r="C244" i="265"/>
  <c r="C243" i="265"/>
  <c r="G243" i="265" s="1"/>
  <c r="G242" i="265"/>
  <c r="C242" i="265"/>
  <c r="C241" i="265"/>
  <c r="G241" i="265" s="1"/>
  <c r="C240" i="265"/>
  <c r="G240" i="265" s="1"/>
  <c r="C239" i="265"/>
  <c r="G239" i="265" s="1"/>
  <c r="C238" i="265"/>
  <c r="G238" i="265" s="1"/>
  <c r="C237" i="265"/>
  <c r="G237" i="265" s="1"/>
  <c r="G236" i="265"/>
  <c r="C236" i="265"/>
  <c r="C235" i="265"/>
  <c r="G235" i="265" s="1"/>
  <c r="C234" i="265"/>
  <c r="G234" i="265" s="1"/>
  <c r="C233" i="265"/>
  <c r="G233" i="265" s="1"/>
  <c r="C232" i="265"/>
  <c r="G232" i="265" s="1"/>
  <c r="C231" i="265"/>
  <c r="G231" i="265" s="1"/>
  <c r="C230" i="265"/>
  <c r="G230" i="265" s="1"/>
  <c r="C229" i="265"/>
  <c r="G229" i="265" s="1"/>
  <c r="C228" i="265"/>
  <c r="G228" i="265" s="1"/>
  <c r="C227" i="265"/>
  <c r="G227" i="265" s="1"/>
  <c r="C226" i="265"/>
  <c r="G226" i="265" s="1"/>
  <c r="C225" i="265"/>
  <c r="G225" i="265" s="1"/>
  <c r="G224" i="265"/>
  <c r="C224" i="265"/>
  <c r="C223" i="265"/>
  <c r="G223" i="265" s="1"/>
  <c r="C222" i="265"/>
  <c r="G222" i="265" s="1"/>
  <c r="C221" i="265"/>
  <c r="G221" i="265" s="1"/>
  <c r="C220" i="265"/>
  <c r="G220" i="265" s="1"/>
  <c r="C219" i="265"/>
  <c r="G219" i="265" s="1"/>
  <c r="G218" i="265"/>
  <c r="C218" i="265"/>
  <c r="C217" i="265"/>
  <c r="G217" i="265" s="1"/>
  <c r="C216" i="265"/>
  <c r="G216" i="265" s="1"/>
  <c r="C215" i="265"/>
  <c r="G215" i="265" s="1"/>
  <c r="C214" i="265"/>
  <c r="G214" i="265" s="1"/>
  <c r="C213" i="265"/>
  <c r="G213" i="265" s="1"/>
  <c r="G212" i="265"/>
  <c r="C212" i="265"/>
  <c r="C211" i="265"/>
  <c r="G211" i="265" s="1"/>
  <c r="C210" i="265"/>
  <c r="G210" i="265" s="1"/>
  <c r="C209" i="265"/>
  <c r="G209" i="265" s="1"/>
  <c r="C208" i="265"/>
  <c r="G208" i="265" s="1"/>
  <c r="C207" i="265"/>
  <c r="G207" i="265" s="1"/>
  <c r="C206" i="265"/>
  <c r="G206" i="265" s="1"/>
  <c r="C205" i="265"/>
  <c r="G205" i="265" s="1"/>
  <c r="C204" i="265"/>
  <c r="G204" i="265" s="1"/>
  <c r="C203" i="265"/>
  <c r="G203" i="265" s="1"/>
  <c r="C202" i="265"/>
  <c r="G202" i="265" s="1"/>
  <c r="C201" i="265"/>
  <c r="G201" i="265" s="1"/>
  <c r="G200" i="265"/>
  <c r="C200" i="265"/>
  <c r="C199" i="265"/>
  <c r="G199" i="265" s="1"/>
  <c r="C198" i="265"/>
  <c r="G198" i="265" s="1"/>
  <c r="C197" i="265"/>
  <c r="G197" i="265" s="1"/>
  <c r="C196" i="265"/>
  <c r="G196" i="265" s="1"/>
  <c r="C195" i="265"/>
  <c r="G195" i="265" s="1"/>
  <c r="G194" i="265"/>
  <c r="C194" i="265"/>
  <c r="C193" i="265"/>
  <c r="G193" i="265" s="1"/>
  <c r="C192" i="265"/>
  <c r="G192" i="265" s="1"/>
  <c r="C191" i="265"/>
  <c r="G191" i="265" s="1"/>
  <c r="C190" i="265"/>
  <c r="G190" i="265" s="1"/>
  <c r="C189" i="265"/>
  <c r="G189" i="265" s="1"/>
  <c r="C188" i="265"/>
  <c r="G188" i="265" s="1"/>
  <c r="C187" i="265"/>
  <c r="G187" i="265" s="1"/>
  <c r="C186" i="265"/>
  <c r="G186" i="265" s="1"/>
  <c r="C185" i="265"/>
  <c r="G185" i="265" s="1"/>
  <c r="G184" i="265"/>
  <c r="C184" i="265"/>
  <c r="C183" i="265"/>
  <c r="G183" i="265" s="1"/>
  <c r="C182" i="265"/>
  <c r="G182" i="265" s="1"/>
  <c r="C181" i="265"/>
  <c r="G181" i="265" s="1"/>
  <c r="C180" i="265"/>
  <c r="G180" i="265" s="1"/>
  <c r="C179" i="265"/>
  <c r="G179" i="265" s="1"/>
  <c r="G178" i="265"/>
  <c r="C178" i="265"/>
  <c r="C177" i="265"/>
  <c r="G177" i="265" s="1"/>
  <c r="C176" i="265"/>
  <c r="G176" i="265" s="1"/>
  <c r="C175" i="265"/>
  <c r="G175" i="265" s="1"/>
  <c r="C174" i="265"/>
  <c r="G174" i="265" s="1"/>
  <c r="C173" i="265"/>
  <c r="G173" i="265" s="1"/>
  <c r="C172" i="265"/>
  <c r="G172" i="265" s="1"/>
  <c r="C171" i="265"/>
  <c r="G171" i="265" s="1"/>
  <c r="C170" i="265"/>
  <c r="G170" i="265" s="1"/>
  <c r="C169" i="265"/>
  <c r="G169" i="265" s="1"/>
  <c r="G168" i="265"/>
  <c r="C168" i="265"/>
  <c r="C167" i="265"/>
  <c r="G167" i="265" s="1"/>
  <c r="C166" i="265"/>
  <c r="G166" i="265" s="1"/>
  <c r="C165" i="265"/>
  <c r="G165" i="265" s="1"/>
  <c r="C164" i="265"/>
  <c r="G164" i="265" s="1"/>
  <c r="C163" i="265"/>
  <c r="G163" i="265" s="1"/>
  <c r="G162" i="265"/>
  <c r="C162" i="265"/>
  <c r="C161" i="265"/>
  <c r="G161" i="265" s="1"/>
  <c r="C160" i="265"/>
  <c r="G160" i="265" s="1"/>
  <c r="C159" i="265"/>
  <c r="G159" i="265" s="1"/>
  <c r="C158" i="265"/>
  <c r="G158" i="265" s="1"/>
  <c r="C157" i="265"/>
  <c r="G157" i="265" s="1"/>
  <c r="C156" i="265"/>
  <c r="G156" i="265" s="1"/>
  <c r="C155" i="265"/>
  <c r="G155" i="265" s="1"/>
  <c r="C154" i="265"/>
  <c r="G154" i="265" s="1"/>
  <c r="C153" i="265"/>
  <c r="G153" i="265" s="1"/>
  <c r="G152" i="265"/>
  <c r="C152" i="265"/>
  <c r="C151" i="265"/>
  <c r="G151" i="265" s="1"/>
  <c r="C150" i="265"/>
  <c r="G150" i="265" s="1"/>
  <c r="C149" i="265"/>
  <c r="G149" i="265" s="1"/>
  <c r="C148" i="265"/>
  <c r="G148" i="265" s="1"/>
  <c r="C147" i="265"/>
  <c r="G147" i="265" s="1"/>
  <c r="G146" i="265"/>
  <c r="C146" i="265"/>
  <c r="C145" i="265"/>
  <c r="G145" i="265" s="1"/>
  <c r="C144" i="265"/>
  <c r="G144" i="265" s="1"/>
  <c r="C143" i="265"/>
  <c r="G143" i="265" s="1"/>
  <c r="C142" i="265"/>
  <c r="G142" i="265" s="1"/>
  <c r="C141" i="265"/>
  <c r="G141" i="265" s="1"/>
  <c r="C140" i="265"/>
  <c r="G140" i="265" s="1"/>
  <c r="C139" i="265"/>
  <c r="G139" i="265" s="1"/>
  <c r="C138" i="265"/>
  <c r="G138" i="265" s="1"/>
  <c r="C137" i="265"/>
  <c r="G137" i="265" s="1"/>
  <c r="G136" i="265"/>
  <c r="C136" i="265"/>
  <c r="C135" i="265"/>
  <c r="G135" i="265" s="1"/>
  <c r="C134" i="265"/>
  <c r="G134" i="265" s="1"/>
  <c r="C133" i="265"/>
  <c r="G133" i="265" s="1"/>
  <c r="C132" i="265"/>
  <c r="G132" i="265" s="1"/>
  <c r="C131" i="265"/>
  <c r="G131" i="265" s="1"/>
  <c r="G130" i="265"/>
  <c r="C130" i="265"/>
  <c r="C129" i="265"/>
  <c r="G129" i="265" s="1"/>
  <c r="C128" i="265"/>
  <c r="G128" i="265" s="1"/>
  <c r="C127" i="265"/>
  <c r="G127" i="265" s="1"/>
  <c r="C126" i="265"/>
  <c r="G126" i="265" s="1"/>
  <c r="C125" i="265"/>
  <c r="G125" i="265" s="1"/>
  <c r="C124" i="265"/>
  <c r="G124" i="265" s="1"/>
  <c r="C123" i="265"/>
  <c r="G123" i="265" s="1"/>
  <c r="C122" i="265"/>
  <c r="G122" i="265" s="1"/>
  <c r="C121" i="265"/>
  <c r="G121" i="265" s="1"/>
  <c r="G120" i="265"/>
  <c r="C120" i="265"/>
  <c r="C119" i="265"/>
  <c r="G119" i="265" s="1"/>
  <c r="C118" i="265"/>
  <c r="G118" i="265" s="1"/>
  <c r="C117" i="265"/>
  <c r="G117" i="265" s="1"/>
  <c r="C116" i="265"/>
  <c r="G116" i="265" s="1"/>
  <c r="C115" i="265"/>
  <c r="G115" i="265" s="1"/>
  <c r="G114" i="265"/>
  <c r="C114" i="265"/>
  <c r="C113" i="265"/>
  <c r="G113" i="265" s="1"/>
  <c r="C112" i="265"/>
  <c r="G112" i="265" s="1"/>
  <c r="C111" i="265"/>
  <c r="G111" i="265" s="1"/>
  <c r="C110" i="265"/>
  <c r="G110" i="265" s="1"/>
  <c r="C109" i="265"/>
  <c r="G109" i="265" s="1"/>
  <c r="C108" i="265"/>
  <c r="G108" i="265" s="1"/>
  <c r="C107" i="265"/>
  <c r="G107" i="265" s="1"/>
  <c r="C106" i="265"/>
  <c r="G106" i="265" s="1"/>
  <c r="C105" i="265"/>
  <c r="G105" i="265" s="1"/>
  <c r="G104" i="265"/>
  <c r="C104" i="265"/>
  <c r="C103" i="265"/>
  <c r="G103" i="265" s="1"/>
  <c r="C102" i="265"/>
  <c r="G102" i="265" s="1"/>
  <c r="C101" i="265"/>
  <c r="G101" i="265" s="1"/>
  <c r="C100" i="265"/>
  <c r="G100" i="265" s="1"/>
  <c r="C99" i="265"/>
  <c r="G99" i="265" s="1"/>
  <c r="G98" i="265"/>
  <c r="C98" i="265"/>
  <c r="C97" i="265"/>
  <c r="G97" i="265" s="1"/>
  <c r="C96" i="265"/>
  <c r="G96" i="265" s="1"/>
  <c r="C95" i="265"/>
  <c r="G95" i="265" s="1"/>
  <c r="C94" i="265"/>
  <c r="G94" i="265" s="1"/>
  <c r="C93" i="265"/>
  <c r="G93" i="265" s="1"/>
  <c r="C92" i="265"/>
  <c r="G92" i="265" s="1"/>
  <c r="C91" i="265"/>
  <c r="G91" i="265" s="1"/>
  <c r="C90" i="265"/>
  <c r="G90" i="265" s="1"/>
  <c r="C89" i="265"/>
  <c r="G89" i="265" s="1"/>
  <c r="G88" i="265"/>
  <c r="C88" i="265"/>
  <c r="C87" i="265"/>
  <c r="G87" i="265" s="1"/>
  <c r="C86" i="265"/>
  <c r="G86" i="265" s="1"/>
  <c r="C85" i="265"/>
  <c r="G85" i="265" s="1"/>
  <c r="C84" i="265"/>
  <c r="G84" i="265" s="1"/>
  <c r="C83" i="265"/>
  <c r="G83" i="265" s="1"/>
  <c r="G82" i="265"/>
  <c r="C82" i="265"/>
  <c r="C81" i="265"/>
  <c r="G81" i="265" s="1"/>
  <c r="C80" i="265"/>
  <c r="G80" i="265" s="1"/>
  <c r="C79" i="265"/>
  <c r="G79" i="265" s="1"/>
  <c r="C78" i="265"/>
  <c r="G78" i="265" s="1"/>
  <c r="C77" i="265"/>
  <c r="G77" i="265" s="1"/>
  <c r="C76" i="265"/>
  <c r="G76" i="265" s="1"/>
  <c r="C75" i="265"/>
  <c r="G75" i="265" s="1"/>
  <c r="C74" i="265"/>
  <c r="G74" i="265" s="1"/>
  <c r="C73" i="265"/>
  <c r="G73" i="265" s="1"/>
  <c r="G72" i="265"/>
  <c r="C72" i="265"/>
  <c r="C71" i="265"/>
  <c r="G71" i="265" s="1"/>
  <c r="C70" i="265"/>
  <c r="G70" i="265" s="1"/>
  <c r="C69" i="265"/>
  <c r="G69" i="265" s="1"/>
  <c r="C68" i="265"/>
  <c r="G68" i="265" s="1"/>
  <c r="C67" i="265"/>
  <c r="G67" i="265" s="1"/>
  <c r="G66" i="265"/>
  <c r="C66" i="265"/>
  <c r="C65" i="265"/>
  <c r="G65" i="265" s="1"/>
  <c r="C64" i="265"/>
  <c r="G64" i="265" s="1"/>
  <c r="C63" i="265"/>
  <c r="G63" i="265" s="1"/>
  <c r="C62" i="265"/>
  <c r="G62" i="265" s="1"/>
  <c r="C61" i="265"/>
  <c r="G61" i="265" s="1"/>
  <c r="C60" i="265"/>
  <c r="G60" i="265" s="1"/>
  <c r="C59" i="265"/>
  <c r="G59" i="265" s="1"/>
  <c r="C58" i="265"/>
  <c r="G58" i="265" s="1"/>
  <c r="C57" i="265"/>
  <c r="G57" i="265" s="1"/>
  <c r="G56" i="265"/>
  <c r="C56" i="265"/>
  <c r="C55" i="265"/>
  <c r="G55" i="265" s="1"/>
  <c r="C54" i="265"/>
  <c r="G54" i="265" s="1"/>
  <c r="C53" i="265"/>
  <c r="G53" i="265" s="1"/>
  <c r="C52" i="265"/>
  <c r="G52" i="265" s="1"/>
  <c r="C51" i="265"/>
  <c r="G51" i="265" s="1"/>
  <c r="G50" i="265"/>
  <c r="C50" i="265"/>
  <c r="C49" i="265"/>
  <c r="G49" i="265" s="1"/>
  <c r="C48" i="265"/>
  <c r="G48" i="265" s="1"/>
  <c r="C47" i="265"/>
  <c r="G47" i="265" s="1"/>
  <c r="C46" i="265"/>
  <c r="G46" i="265" s="1"/>
  <c r="C45" i="265"/>
  <c r="G45" i="265" s="1"/>
  <c r="C44" i="265"/>
  <c r="G44" i="265" s="1"/>
  <c r="C43" i="265"/>
  <c r="G43" i="265" s="1"/>
  <c r="C42" i="265"/>
  <c r="G42" i="265" s="1"/>
  <c r="C41" i="265"/>
  <c r="G41" i="265" s="1"/>
  <c r="G40" i="265"/>
  <c r="C40" i="265"/>
  <c r="C39" i="265"/>
  <c r="G39" i="265" s="1"/>
  <c r="C38" i="265"/>
  <c r="G38" i="265" s="1"/>
  <c r="C37" i="265"/>
  <c r="G37" i="265" s="1"/>
  <c r="C36" i="265"/>
  <c r="G36" i="265" s="1"/>
  <c r="C35" i="265"/>
  <c r="G35" i="265" s="1"/>
  <c r="G34" i="265"/>
  <c r="C34" i="265"/>
  <c r="C33" i="265"/>
  <c r="G33" i="265" s="1"/>
  <c r="C32" i="265"/>
  <c r="G32" i="265" s="1"/>
  <c r="C31" i="265"/>
  <c r="G31" i="265" s="1"/>
  <c r="C30" i="265"/>
  <c r="G30" i="265" s="1"/>
  <c r="C29" i="265"/>
  <c r="G29" i="265" s="1"/>
  <c r="C28" i="265"/>
  <c r="G28" i="265" s="1"/>
  <c r="C27" i="265"/>
  <c r="G27" i="265" s="1"/>
  <c r="C26" i="265"/>
  <c r="G26" i="265" s="1"/>
  <c r="C25" i="265"/>
  <c r="G25" i="265" s="1"/>
  <c r="G24" i="265"/>
  <c r="C24" i="265"/>
  <c r="C23" i="265"/>
  <c r="G23" i="265" s="1"/>
  <c r="C22" i="265"/>
  <c r="G22" i="265" s="1"/>
  <c r="C21" i="265"/>
  <c r="G21" i="265" s="1"/>
  <c r="C20" i="265"/>
  <c r="G20" i="265" s="1"/>
  <c r="C19" i="265"/>
  <c r="G19" i="265" s="1"/>
  <c r="G18" i="265"/>
  <c r="C18" i="265"/>
  <c r="C17" i="265"/>
  <c r="G17" i="265" s="1"/>
  <c r="C16" i="265"/>
  <c r="G16" i="265" s="1"/>
  <c r="C15" i="265"/>
  <c r="G15" i="265" s="1"/>
  <c r="C14" i="265"/>
  <c r="G14" i="265" s="1"/>
  <c r="C13" i="265"/>
  <c r="G13" i="265" s="1"/>
  <c r="C12" i="265"/>
  <c r="G12" i="265" s="1"/>
  <c r="C11" i="265"/>
  <c r="G11" i="265" s="1"/>
  <c r="F10" i="265"/>
  <c r="E10" i="265"/>
  <c r="D10" i="265"/>
  <c r="B10" i="265"/>
  <c r="AD12" i="264"/>
  <c r="AC12" i="264"/>
  <c r="AB12" i="264"/>
  <c r="AA12" i="264"/>
  <c r="AD11" i="264"/>
  <c r="AC11" i="264"/>
  <c r="AB11" i="264"/>
  <c r="AA11" i="264"/>
  <c r="AD10" i="264"/>
  <c r="AC10" i="264"/>
  <c r="AB10" i="264"/>
  <c r="AA10" i="264"/>
  <c r="E15" i="263"/>
  <c r="D15" i="263"/>
  <c r="C15" i="263"/>
  <c r="B15" i="263"/>
  <c r="F14" i="263"/>
  <c r="F13" i="263"/>
  <c r="F12" i="263"/>
  <c r="F11" i="263"/>
  <c r="F10" i="263"/>
  <c r="F9" i="263"/>
  <c r="G42" i="262"/>
  <c r="G41" i="262"/>
  <c r="F40" i="262"/>
  <c r="E40" i="262"/>
  <c r="D40" i="262"/>
  <c r="C40" i="262"/>
  <c r="G39" i="262"/>
  <c r="G38" i="262"/>
  <c r="F37" i="262"/>
  <c r="E37" i="262"/>
  <c r="D37" i="262"/>
  <c r="C37" i="262"/>
  <c r="G36" i="262"/>
  <c r="G35" i="262"/>
  <c r="G34" i="262"/>
  <c r="G33" i="262"/>
  <c r="G32" i="262"/>
  <c r="F31" i="262"/>
  <c r="E31" i="262"/>
  <c r="D31" i="262"/>
  <c r="C31" i="262"/>
  <c r="G30" i="262"/>
  <c r="G29" i="262"/>
  <c r="G28" i="262"/>
  <c r="G27" i="262"/>
  <c r="G26" i="262"/>
  <c r="G25" i="262"/>
  <c r="F24" i="262"/>
  <c r="E24" i="262"/>
  <c r="D24" i="262"/>
  <c r="C24" i="262"/>
  <c r="G23" i="262"/>
  <c r="G22" i="262"/>
  <c r="F21" i="262"/>
  <c r="E21" i="262"/>
  <c r="D21" i="262"/>
  <c r="C21" i="262"/>
  <c r="G20" i="262"/>
  <c r="G19" i="262"/>
  <c r="F18" i="262"/>
  <c r="E18" i="262"/>
  <c r="D18" i="262"/>
  <c r="D17" i="262" s="1"/>
  <c r="C18" i="262"/>
  <c r="G16" i="262"/>
  <c r="G15" i="262"/>
  <c r="F14" i="262"/>
  <c r="F10" i="262" s="1"/>
  <c r="E14" i="262"/>
  <c r="D14" i="262"/>
  <c r="C14" i="262"/>
  <c r="C10" i="262" s="1"/>
  <c r="G13" i="262"/>
  <c r="G12" i="262"/>
  <c r="F11" i="262"/>
  <c r="E11" i="262"/>
  <c r="E10" i="262" s="1"/>
  <c r="D11" i="262"/>
  <c r="D10" i="262" s="1"/>
  <c r="C11" i="262"/>
  <c r="D29" i="261"/>
  <c r="H29" i="261" s="1"/>
  <c r="D28" i="261"/>
  <c r="H28" i="261" s="1"/>
  <c r="D27" i="261"/>
  <c r="H27" i="261" s="1"/>
  <c r="D26" i="261"/>
  <c r="H26" i="261" s="1"/>
  <c r="D25" i="261"/>
  <c r="H25" i="261" s="1"/>
  <c r="D24" i="261"/>
  <c r="H24" i="261" s="1"/>
  <c r="D23" i="261"/>
  <c r="H23" i="261" s="1"/>
  <c r="D22" i="261"/>
  <c r="H22" i="261" s="1"/>
  <c r="H21" i="261"/>
  <c r="D21" i="261"/>
  <c r="D20" i="261"/>
  <c r="H20" i="261" s="1"/>
  <c r="D19" i="261"/>
  <c r="D18" i="261" s="1"/>
  <c r="G18" i="261"/>
  <c r="F18" i="261"/>
  <c r="E18" i="261"/>
  <c r="C18" i="261"/>
  <c r="H18" i="261" s="1"/>
  <c r="H17" i="261"/>
  <c r="D17" i="261"/>
  <c r="D16" i="261"/>
  <c r="H16" i="261" s="1"/>
  <c r="H15" i="261"/>
  <c r="D15" i="261"/>
  <c r="D14" i="261"/>
  <c r="H14" i="261" s="1"/>
  <c r="D13" i="261"/>
  <c r="H13" i="261" s="1"/>
  <c r="D12" i="261"/>
  <c r="H12" i="261" s="1"/>
  <c r="G11" i="261"/>
  <c r="F11" i="261"/>
  <c r="E11" i="261"/>
  <c r="C11" i="261"/>
  <c r="E133" i="260"/>
  <c r="E132" i="260"/>
  <c r="E131" i="260"/>
  <c r="E130" i="260"/>
  <c r="D129" i="260"/>
  <c r="C129" i="260"/>
  <c r="E128" i="260"/>
  <c r="E127" i="260"/>
  <c r="E126" i="260"/>
  <c r="E125" i="260"/>
  <c r="E124" i="260"/>
  <c r="E123" i="260"/>
  <c r="E122" i="260"/>
  <c r="D121" i="260"/>
  <c r="C121" i="260"/>
  <c r="E120" i="260"/>
  <c r="E119" i="260"/>
  <c r="D118" i="260"/>
  <c r="D117" i="260" s="1"/>
  <c r="C118" i="260"/>
  <c r="C117" i="260" s="1"/>
  <c r="E116" i="260"/>
  <c r="E115" i="260"/>
  <c r="E114" i="260"/>
  <c r="E113" i="260"/>
  <c r="E112" i="260"/>
  <c r="E111" i="260"/>
  <c r="E110" i="260"/>
  <c r="E109" i="260"/>
  <c r="E108" i="260"/>
  <c r="E107" i="260"/>
  <c r="E106" i="260"/>
  <c r="D105" i="260"/>
  <c r="C105" i="260"/>
  <c r="E104" i="260"/>
  <c r="E103" i="260"/>
  <c r="E102" i="260"/>
  <c r="E101" i="260"/>
  <c r="E100" i="260"/>
  <c r="E99" i="260"/>
  <c r="D98" i="260"/>
  <c r="D91" i="260" s="1"/>
  <c r="C98" i="260"/>
  <c r="E97" i="260"/>
  <c r="E96" i="260"/>
  <c r="E95" i="260"/>
  <c r="E94" i="260"/>
  <c r="D93" i="260"/>
  <c r="C93" i="260"/>
  <c r="E93" i="260" s="1"/>
  <c r="E92" i="260"/>
  <c r="E90" i="260"/>
  <c r="E89" i="260"/>
  <c r="E88" i="260"/>
  <c r="D87" i="260"/>
  <c r="C87" i="260"/>
  <c r="E86" i="260"/>
  <c r="E85" i="260"/>
  <c r="E84" i="260"/>
  <c r="D83" i="260"/>
  <c r="C83" i="260"/>
  <c r="E82" i="260"/>
  <c r="C81" i="260"/>
  <c r="E79" i="260"/>
  <c r="E78" i="260"/>
  <c r="E77" i="260"/>
  <c r="E76" i="260"/>
  <c r="D75" i="260"/>
  <c r="C75" i="260"/>
  <c r="E71" i="260"/>
  <c r="E70" i="260"/>
  <c r="E69" i="260"/>
  <c r="E68" i="260"/>
  <c r="E67" i="260"/>
  <c r="E66" i="260"/>
  <c r="E65" i="260"/>
  <c r="E64" i="260"/>
  <c r="E63" i="260"/>
  <c r="E62" i="260"/>
  <c r="E61" i="260"/>
  <c r="D60" i="260"/>
  <c r="C60" i="260"/>
  <c r="E59" i="260"/>
  <c r="E58" i="260"/>
  <c r="D57" i="260"/>
  <c r="C57" i="260"/>
  <c r="E57" i="260" s="1"/>
  <c r="D56" i="260"/>
  <c r="E55" i="260"/>
  <c r="E54" i="260"/>
  <c r="E53" i="260"/>
  <c r="D53" i="260"/>
  <c r="C53" i="260"/>
  <c r="E52" i="260"/>
  <c r="E51" i="260"/>
  <c r="E50" i="260"/>
  <c r="E49" i="260"/>
  <c r="E48" i="260"/>
  <c r="E47" i="260"/>
  <c r="E46" i="260"/>
  <c r="E45" i="260"/>
  <c r="E44" i="260"/>
  <c r="E43" i="260"/>
  <c r="E42" i="260"/>
  <c r="E41" i="260"/>
  <c r="E40" i="260"/>
  <c r="E39" i="260"/>
  <c r="D39" i="260"/>
  <c r="C39" i="260"/>
  <c r="E38" i="260"/>
  <c r="E37" i="260"/>
  <c r="E36" i="260"/>
  <c r="E35" i="260"/>
  <c r="D34" i="260"/>
  <c r="C34" i="260"/>
  <c r="E33" i="260"/>
  <c r="E32" i="260"/>
  <c r="E31" i="260"/>
  <c r="D30" i="260"/>
  <c r="C30" i="260"/>
  <c r="C28" i="260" s="1"/>
  <c r="E29" i="260"/>
  <c r="E27" i="260"/>
  <c r="E26" i="260"/>
  <c r="E25" i="260"/>
  <c r="D24" i="260"/>
  <c r="C24" i="260"/>
  <c r="E23" i="260"/>
  <c r="E22" i="260"/>
  <c r="E21" i="260"/>
  <c r="D20" i="260"/>
  <c r="C20" i="260"/>
  <c r="C18" i="260" s="1"/>
  <c r="E19" i="260"/>
  <c r="E16" i="260"/>
  <c r="E15" i="260"/>
  <c r="E14" i="260"/>
  <c r="E13" i="260"/>
  <c r="E12" i="260"/>
  <c r="E11" i="260"/>
  <c r="D10" i="260"/>
  <c r="C10" i="260"/>
  <c r="E10" i="260" s="1"/>
  <c r="G1019" i="259"/>
  <c r="G1018" i="259"/>
  <c r="G1017" i="259"/>
  <c r="G1016" i="259"/>
  <c r="G1015" i="259"/>
  <c r="G1014" i="259"/>
  <c r="F1013" i="259"/>
  <c r="E1013" i="259"/>
  <c r="D1013" i="259"/>
  <c r="C1013" i="259"/>
  <c r="G1012" i="259"/>
  <c r="G1011" i="259"/>
  <c r="G1010" i="259"/>
  <c r="G1009" i="259"/>
  <c r="F1008" i="259"/>
  <c r="E1008" i="259"/>
  <c r="D1008" i="259"/>
  <c r="C1008" i="259"/>
  <c r="G1007" i="259"/>
  <c r="G1006" i="259"/>
  <c r="G1005" i="259"/>
  <c r="G1004" i="259"/>
  <c r="F1003" i="259"/>
  <c r="F1002" i="259" s="1"/>
  <c r="E1003" i="259"/>
  <c r="E1002" i="259" s="1"/>
  <c r="D1003" i="259"/>
  <c r="D1002" i="259" s="1"/>
  <c r="C1003" i="259"/>
  <c r="C1002" i="259" s="1"/>
  <c r="G1001" i="259"/>
  <c r="G1000" i="259"/>
  <c r="G999" i="259"/>
  <c r="G998" i="259"/>
  <c r="F997" i="259"/>
  <c r="E997" i="259"/>
  <c r="D997" i="259"/>
  <c r="C997" i="259"/>
  <c r="G996" i="259"/>
  <c r="G995" i="259"/>
  <c r="G994" i="259"/>
  <c r="G993" i="259"/>
  <c r="F992" i="259"/>
  <c r="F991" i="259" s="1"/>
  <c r="F990" i="259" s="1"/>
  <c r="E992" i="259"/>
  <c r="E991" i="259" s="1"/>
  <c r="D992" i="259"/>
  <c r="D991" i="259" s="1"/>
  <c r="D990" i="259" s="1"/>
  <c r="C992" i="259"/>
  <c r="G989" i="259"/>
  <c r="G988" i="259"/>
  <c r="G987" i="259"/>
  <c r="G986" i="259"/>
  <c r="G985" i="259"/>
  <c r="F984" i="259"/>
  <c r="F983" i="259" s="1"/>
  <c r="E984" i="259"/>
  <c r="E983" i="259" s="1"/>
  <c r="D984" i="259"/>
  <c r="D983" i="259" s="1"/>
  <c r="C984" i="259"/>
  <c r="C983" i="259" s="1"/>
  <c r="G982" i="259"/>
  <c r="G980" i="259"/>
  <c r="G979" i="259"/>
  <c r="G978" i="259"/>
  <c r="F977" i="259"/>
  <c r="E977" i="259"/>
  <c r="D977" i="259"/>
  <c r="C977" i="259"/>
  <c r="G976" i="259"/>
  <c r="G975" i="259"/>
  <c r="G974" i="259"/>
  <c r="G973" i="259"/>
  <c r="G972" i="259"/>
  <c r="G971" i="259"/>
  <c r="F970" i="259"/>
  <c r="E970" i="259"/>
  <c r="D970" i="259"/>
  <c r="C970" i="259"/>
  <c r="G969" i="259"/>
  <c r="G968" i="259"/>
  <c r="G967" i="259"/>
  <c r="G966" i="259"/>
  <c r="G965" i="259"/>
  <c r="G964" i="259"/>
  <c r="F963" i="259"/>
  <c r="F962" i="259" s="1"/>
  <c r="E963" i="259"/>
  <c r="E962" i="259" s="1"/>
  <c r="E961" i="259" s="1"/>
  <c r="D963" i="259"/>
  <c r="C963" i="259"/>
  <c r="C962" i="259" s="1"/>
  <c r="D962" i="259"/>
  <c r="G960" i="259"/>
  <c r="G959" i="259"/>
  <c r="G958" i="259"/>
  <c r="F957" i="259"/>
  <c r="E957" i="259"/>
  <c r="D957" i="259"/>
  <c r="C957" i="259"/>
  <c r="G956" i="259"/>
  <c r="F955" i="259"/>
  <c r="E955" i="259"/>
  <c r="D955" i="259"/>
  <c r="C955" i="259"/>
  <c r="G954" i="259"/>
  <c r="G953" i="259"/>
  <c r="G952" i="259"/>
  <c r="F951" i="259"/>
  <c r="E951" i="259"/>
  <c r="D951" i="259"/>
  <c r="C951" i="259"/>
  <c r="G950" i="259"/>
  <c r="G949" i="259"/>
  <c r="G948" i="259"/>
  <c r="F947" i="259"/>
  <c r="E947" i="259"/>
  <c r="E946" i="259" s="1"/>
  <c r="E945" i="259" s="1"/>
  <c r="D947" i="259"/>
  <c r="D946" i="259" s="1"/>
  <c r="D945" i="259" s="1"/>
  <c r="C947" i="259"/>
  <c r="G944" i="259"/>
  <c r="G943" i="259"/>
  <c r="G942" i="259"/>
  <c r="G941" i="259"/>
  <c r="G940" i="259"/>
  <c r="F939" i="259"/>
  <c r="F932" i="259" s="1"/>
  <c r="E939" i="259"/>
  <c r="D939" i="259"/>
  <c r="C939" i="259"/>
  <c r="C932" i="259" s="1"/>
  <c r="G938" i="259"/>
  <c r="G937" i="259"/>
  <c r="G936" i="259"/>
  <c r="G935" i="259"/>
  <c r="G934" i="259"/>
  <c r="F933" i="259"/>
  <c r="E933" i="259"/>
  <c r="E932" i="259" s="1"/>
  <c r="D933" i="259"/>
  <c r="D932" i="259" s="1"/>
  <c r="C933" i="259"/>
  <c r="G930" i="259"/>
  <c r="G929" i="259"/>
  <c r="G928" i="259"/>
  <c r="G927" i="259"/>
  <c r="G926" i="259"/>
  <c r="G925" i="259"/>
  <c r="G924" i="259"/>
  <c r="G923" i="259"/>
  <c r="F922" i="259"/>
  <c r="E922" i="259"/>
  <c r="D922" i="259"/>
  <c r="C922" i="259"/>
  <c r="G921" i="259"/>
  <c r="G920" i="259"/>
  <c r="G919" i="259"/>
  <c r="G918" i="259"/>
  <c r="G917" i="259"/>
  <c r="F916" i="259"/>
  <c r="E916" i="259"/>
  <c r="D916" i="259"/>
  <c r="C916" i="259"/>
  <c r="G915" i="259"/>
  <c r="G914" i="259"/>
  <c r="G913" i="259"/>
  <c r="G912" i="259"/>
  <c r="G911" i="259"/>
  <c r="F910" i="259"/>
  <c r="E910" i="259"/>
  <c r="D910" i="259"/>
  <c r="C910" i="259"/>
  <c r="G908" i="259"/>
  <c r="G907" i="259"/>
  <c r="F906" i="259"/>
  <c r="E906" i="259"/>
  <c r="D906" i="259"/>
  <c r="C906" i="259"/>
  <c r="G905" i="259"/>
  <c r="G904" i="259"/>
  <c r="G903" i="259"/>
  <c r="G902" i="259"/>
  <c r="G901" i="259"/>
  <c r="F900" i="259"/>
  <c r="F894" i="259" s="1"/>
  <c r="E900" i="259"/>
  <c r="D900" i="259"/>
  <c r="C900" i="259"/>
  <c r="G899" i="259"/>
  <c r="G898" i="259"/>
  <c r="G897" i="259"/>
  <c r="G896" i="259"/>
  <c r="G895" i="259"/>
  <c r="E894" i="259"/>
  <c r="E893" i="259" s="1"/>
  <c r="D894" i="259"/>
  <c r="G892" i="259"/>
  <c r="G891" i="259"/>
  <c r="G890" i="259"/>
  <c r="G889" i="259"/>
  <c r="G888" i="259"/>
  <c r="F887" i="259"/>
  <c r="F881" i="259" s="1"/>
  <c r="E887" i="259"/>
  <c r="E881" i="259" s="1"/>
  <c r="D887" i="259"/>
  <c r="D881" i="259" s="1"/>
  <c r="C887" i="259"/>
  <c r="C881" i="259" s="1"/>
  <c r="G886" i="259"/>
  <c r="G885" i="259"/>
  <c r="G884" i="259"/>
  <c r="G883" i="259"/>
  <c r="G882" i="259"/>
  <c r="G880" i="259"/>
  <c r="G879" i="259"/>
  <c r="G878" i="259"/>
  <c r="G877" i="259"/>
  <c r="G876" i="259"/>
  <c r="F875" i="259"/>
  <c r="F869" i="259" s="1"/>
  <c r="E875" i="259"/>
  <c r="E869" i="259" s="1"/>
  <c r="D875" i="259"/>
  <c r="D869" i="259" s="1"/>
  <c r="C875" i="259"/>
  <c r="C869" i="259" s="1"/>
  <c r="G874" i="259"/>
  <c r="G873" i="259"/>
  <c r="G872" i="259"/>
  <c r="G871" i="259"/>
  <c r="G870" i="259"/>
  <c r="G868" i="259"/>
  <c r="G867" i="259"/>
  <c r="G866" i="259"/>
  <c r="G865" i="259"/>
  <c r="G864" i="259"/>
  <c r="F863" i="259"/>
  <c r="F857" i="259" s="1"/>
  <c r="E863" i="259"/>
  <c r="E857" i="259" s="1"/>
  <c r="D863" i="259"/>
  <c r="D857" i="259" s="1"/>
  <c r="C863" i="259"/>
  <c r="C857" i="259" s="1"/>
  <c r="G862" i="259"/>
  <c r="G861" i="259"/>
  <c r="G860" i="259"/>
  <c r="G859" i="259"/>
  <c r="G858" i="259"/>
  <c r="G855" i="259"/>
  <c r="G854" i="259"/>
  <c r="G853" i="259"/>
  <c r="G852" i="259"/>
  <c r="F851" i="259"/>
  <c r="E851" i="259"/>
  <c r="D851" i="259"/>
  <c r="C851" i="259"/>
  <c r="G850" i="259"/>
  <c r="G849" i="259"/>
  <c r="G848" i="259"/>
  <c r="G847" i="259"/>
  <c r="F846" i="259"/>
  <c r="E846" i="259"/>
  <c r="D846" i="259"/>
  <c r="D841" i="259" s="1"/>
  <c r="C846" i="259"/>
  <c r="G845" i="259"/>
  <c r="G844" i="259"/>
  <c r="G843" i="259"/>
  <c r="G842" i="259"/>
  <c r="F841" i="259"/>
  <c r="E841" i="259"/>
  <c r="G840" i="259"/>
  <c r="G839" i="259"/>
  <c r="G838" i="259"/>
  <c r="G837" i="259"/>
  <c r="F836" i="259"/>
  <c r="F831" i="259" s="1"/>
  <c r="E836" i="259"/>
  <c r="E831" i="259" s="1"/>
  <c r="D836" i="259"/>
  <c r="C836" i="259"/>
  <c r="C831" i="259" s="1"/>
  <c r="G831" i="259" s="1"/>
  <c r="G835" i="259"/>
  <c r="G834" i="259"/>
  <c r="G833" i="259"/>
  <c r="G832" i="259"/>
  <c r="D831" i="259"/>
  <c r="G830" i="259"/>
  <c r="G829" i="259"/>
  <c r="G828" i="259"/>
  <c r="G827" i="259"/>
  <c r="F826" i="259"/>
  <c r="E826" i="259"/>
  <c r="D826" i="259"/>
  <c r="D821" i="259" s="1"/>
  <c r="C826" i="259"/>
  <c r="G825" i="259"/>
  <c r="G824" i="259"/>
  <c r="G823" i="259"/>
  <c r="G822" i="259"/>
  <c r="F821" i="259"/>
  <c r="E821" i="259"/>
  <c r="G820" i="259"/>
  <c r="G819" i="259"/>
  <c r="G818" i="259"/>
  <c r="G817" i="259"/>
  <c r="F816" i="259"/>
  <c r="F811" i="259" s="1"/>
  <c r="E816" i="259"/>
  <c r="E811" i="259" s="1"/>
  <c r="D816" i="259"/>
  <c r="C816" i="259"/>
  <c r="G815" i="259"/>
  <c r="G814" i="259"/>
  <c r="G813" i="259"/>
  <c r="G812" i="259"/>
  <c r="D811" i="259"/>
  <c r="G808" i="259"/>
  <c r="G807" i="259"/>
  <c r="F806" i="259"/>
  <c r="E806" i="259"/>
  <c r="D806" i="259"/>
  <c r="C806" i="259"/>
  <c r="G805" i="259"/>
  <c r="G804" i="259"/>
  <c r="F803" i="259"/>
  <c r="E803" i="259"/>
  <c r="D803" i="259"/>
  <c r="C803" i="259"/>
  <c r="G802" i="259"/>
  <c r="G801" i="259"/>
  <c r="F800" i="259"/>
  <c r="E800" i="259"/>
  <c r="D800" i="259"/>
  <c r="C800" i="259"/>
  <c r="G798" i="259"/>
  <c r="G797" i="259"/>
  <c r="F796" i="259"/>
  <c r="F793" i="259" s="1"/>
  <c r="E796" i="259"/>
  <c r="E793" i="259" s="1"/>
  <c r="D796" i="259"/>
  <c r="D793" i="259" s="1"/>
  <c r="C796" i="259"/>
  <c r="C793" i="259" s="1"/>
  <c r="G795" i="259"/>
  <c r="G794" i="259"/>
  <c r="G792" i="259"/>
  <c r="G791" i="259"/>
  <c r="G790" i="259"/>
  <c r="F789" i="259"/>
  <c r="D789" i="259"/>
  <c r="G788" i="259"/>
  <c r="G787" i="259"/>
  <c r="G786" i="259"/>
  <c r="F785" i="259"/>
  <c r="G784" i="259"/>
  <c r="G783" i="259"/>
  <c r="G782" i="259"/>
  <c r="G781" i="259"/>
  <c r="G780" i="259"/>
  <c r="G779" i="259"/>
  <c r="E778" i="259"/>
  <c r="C778" i="259"/>
  <c r="G778" i="259" s="1"/>
  <c r="G777" i="259"/>
  <c r="G776" i="259"/>
  <c r="E775" i="259"/>
  <c r="C775" i="259"/>
  <c r="C768" i="259" s="1"/>
  <c r="C767" i="259" s="1"/>
  <c r="G774" i="259"/>
  <c r="G773" i="259"/>
  <c r="E772" i="259"/>
  <c r="C772" i="259"/>
  <c r="G772" i="259" s="1"/>
  <c r="G771" i="259"/>
  <c r="G770" i="259"/>
  <c r="E769" i="259"/>
  <c r="G769" i="259" s="1"/>
  <c r="C769" i="259"/>
  <c r="G766" i="259"/>
  <c r="G765" i="259"/>
  <c r="G764" i="259"/>
  <c r="F763" i="259"/>
  <c r="F750" i="259" s="1"/>
  <c r="D763" i="259"/>
  <c r="D750" i="259" s="1"/>
  <c r="G762" i="259"/>
  <c r="G761" i="259"/>
  <c r="G760" i="259"/>
  <c r="G759" i="259"/>
  <c r="E758" i="259"/>
  <c r="C758" i="259"/>
  <c r="G757" i="259"/>
  <c r="G756" i="259"/>
  <c r="E755" i="259"/>
  <c r="C755" i="259"/>
  <c r="G754" i="259"/>
  <c r="G753" i="259"/>
  <c r="E752" i="259"/>
  <c r="E751" i="259" s="1"/>
  <c r="E750" i="259" s="1"/>
  <c r="C752" i="259"/>
  <c r="G749" i="259"/>
  <c r="G748" i="259"/>
  <c r="G747" i="259"/>
  <c r="F747" i="259"/>
  <c r="D747" i="259"/>
  <c r="G746" i="259"/>
  <c r="G745" i="259"/>
  <c r="E744" i="259"/>
  <c r="C744" i="259"/>
  <c r="G744" i="259" s="1"/>
  <c r="G743" i="259"/>
  <c r="G742" i="259"/>
  <c r="E741" i="259"/>
  <c r="C741" i="259"/>
  <c r="H740" i="259"/>
  <c r="F740" i="259"/>
  <c r="E740" i="259"/>
  <c r="D740" i="259"/>
  <c r="G739" i="259"/>
  <c r="G738" i="259"/>
  <c r="F737" i="259"/>
  <c r="E737" i="259"/>
  <c r="D737" i="259"/>
  <c r="C737" i="259"/>
  <c r="G736" i="259"/>
  <c r="G735" i="259"/>
  <c r="F734" i="259"/>
  <c r="F733" i="259" s="1"/>
  <c r="E734" i="259"/>
  <c r="D734" i="259"/>
  <c r="C734" i="259"/>
  <c r="C733" i="259" s="1"/>
  <c r="D733" i="259"/>
  <c r="G732" i="259"/>
  <c r="G731" i="259"/>
  <c r="G730" i="259"/>
  <c r="F729" i="259"/>
  <c r="F726" i="259" s="1"/>
  <c r="E729" i="259"/>
  <c r="E726" i="259" s="1"/>
  <c r="D729" i="259"/>
  <c r="D726" i="259" s="1"/>
  <c r="C729" i="259"/>
  <c r="C726" i="259" s="1"/>
  <c r="G728" i="259"/>
  <c r="G727" i="259"/>
  <c r="G725" i="259"/>
  <c r="G724" i="259"/>
  <c r="F723" i="259"/>
  <c r="F720" i="259" s="1"/>
  <c r="E723" i="259"/>
  <c r="E720" i="259" s="1"/>
  <c r="D723" i="259"/>
  <c r="C723" i="259"/>
  <c r="G722" i="259"/>
  <c r="G721" i="259"/>
  <c r="D720" i="259"/>
  <c r="C720" i="259"/>
  <c r="G719" i="259"/>
  <c r="G718" i="259"/>
  <c r="F717" i="259"/>
  <c r="E717" i="259"/>
  <c r="D717" i="259"/>
  <c r="C717" i="259"/>
  <c r="H708" i="259"/>
  <c r="H707" i="259"/>
  <c r="H706" i="259"/>
  <c r="H705" i="259"/>
  <c r="H704" i="259"/>
  <c r="G703" i="259"/>
  <c r="F703" i="259"/>
  <c r="E703" i="259"/>
  <c r="D703" i="259"/>
  <c r="C703" i="259"/>
  <c r="H702" i="259"/>
  <c r="H701" i="259"/>
  <c r="H700" i="259"/>
  <c r="G699" i="259"/>
  <c r="F699" i="259"/>
  <c r="E699" i="259"/>
  <c r="D699" i="259"/>
  <c r="H699" i="259" s="1"/>
  <c r="H698" i="259"/>
  <c r="H697" i="259"/>
  <c r="H696" i="259"/>
  <c r="H695" i="259"/>
  <c r="H694" i="259"/>
  <c r="H693" i="259"/>
  <c r="G692" i="259"/>
  <c r="F692" i="259"/>
  <c r="E692" i="259"/>
  <c r="D692" i="259"/>
  <c r="H691" i="259"/>
  <c r="H690" i="259"/>
  <c r="H689" i="259"/>
  <c r="H688" i="259"/>
  <c r="H687" i="259"/>
  <c r="H686" i="259"/>
  <c r="G685" i="259"/>
  <c r="G683" i="259" s="1"/>
  <c r="G682" i="259" s="1"/>
  <c r="F685" i="259"/>
  <c r="E685" i="259"/>
  <c r="E683" i="259" s="1"/>
  <c r="E682" i="259" s="1"/>
  <c r="D685" i="259"/>
  <c r="D683" i="259" s="1"/>
  <c r="D682" i="259" s="1"/>
  <c r="H684" i="259"/>
  <c r="F683" i="259"/>
  <c r="C683" i="259"/>
  <c r="H681" i="259"/>
  <c r="H680" i="259"/>
  <c r="H679" i="259"/>
  <c r="G678" i="259"/>
  <c r="F678" i="259"/>
  <c r="E678" i="259"/>
  <c r="D678" i="259"/>
  <c r="H677" i="259"/>
  <c r="G676" i="259"/>
  <c r="F676" i="259"/>
  <c r="E676" i="259"/>
  <c r="D676" i="259"/>
  <c r="H675" i="259"/>
  <c r="H674" i="259"/>
  <c r="G673" i="259"/>
  <c r="G672" i="259" s="1"/>
  <c r="F673" i="259"/>
  <c r="F672" i="259" s="1"/>
  <c r="E673" i="259"/>
  <c r="E672" i="259" s="1"/>
  <c r="D673" i="259"/>
  <c r="D672" i="259"/>
  <c r="H671" i="259"/>
  <c r="H670" i="259"/>
  <c r="G669" i="259"/>
  <c r="G667" i="259" s="1"/>
  <c r="F669" i="259"/>
  <c r="F667" i="259" s="1"/>
  <c r="E669" i="259"/>
  <c r="E667" i="259" s="1"/>
  <c r="D669" i="259"/>
  <c r="D667" i="259" s="1"/>
  <c r="C669" i="259"/>
  <c r="H668" i="259"/>
  <c r="H666" i="259"/>
  <c r="H665" i="259"/>
  <c r="H664" i="259"/>
  <c r="H663" i="259"/>
  <c r="G662" i="259"/>
  <c r="F662" i="259"/>
  <c r="E662" i="259"/>
  <c r="D662" i="259"/>
  <c r="C662" i="259"/>
  <c r="H661" i="259"/>
  <c r="H660" i="259"/>
  <c r="H659" i="259"/>
  <c r="H658" i="259"/>
  <c r="G657" i="259"/>
  <c r="F657" i="259"/>
  <c r="E657" i="259"/>
  <c r="D657" i="259"/>
  <c r="C657" i="259"/>
  <c r="H656" i="259"/>
  <c r="H653" i="259"/>
  <c r="H652" i="259"/>
  <c r="H651" i="259"/>
  <c r="G650" i="259"/>
  <c r="F650" i="259"/>
  <c r="E650" i="259"/>
  <c r="D650" i="259"/>
  <c r="C650" i="259"/>
  <c r="H649" i="259"/>
  <c r="H648" i="259"/>
  <c r="H647" i="259"/>
  <c r="H646" i="259"/>
  <c r="H645" i="259"/>
  <c r="G644" i="259"/>
  <c r="G638" i="259" s="1"/>
  <c r="F644" i="259"/>
  <c r="F638" i="259" s="1"/>
  <c r="E644" i="259"/>
  <c r="D644" i="259"/>
  <c r="D638" i="259" s="1"/>
  <c r="H643" i="259"/>
  <c r="H642" i="259"/>
  <c r="H641" i="259"/>
  <c r="H640" i="259"/>
  <c r="H639" i="259"/>
  <c r="E638" i="259"/>
  <c r="H637" i="259"/>
  <c r="H636" i="259"/>
  <c r="H635" i="259"/>
  <c r="H634" i="259"/>
  <c r="H633" i="259"/>
  <c r="G632" i="259"/>
  <c r="G626" i="259" s="1"/>
  <c r="F632" i="259"/>
  <c r="F626" i="259" s="1"/>
  <c r="F625" i="259" s="1"/>
  <c r="E632" i="259"/>
  <c r="D632" i="259"/>
  <c r="D626" i="259" s="1"/>
  <c r="H631" i="259"/>
  <c r="H630" i="259"/>
  <c r="H629" i="259"/>
  <c r="H628" i="259"/>
  <c r="H627" i="259"/>
  <c r="E626" i="259"/>
  <c r="E625" i="259" s="1"/>
  <c r="H624" i="259"/>
  <c r="H623" i="259"/>
  <c r="H622" i="259"/>
  <c r="H621" i="259"/>
  <c r="H620" i="259"/>
  <c r="G619" i="259"/>
  <c r="G613" i="259" s="1"/>
  <c r="F619" i="259"/>
  <c r="E619" i="259"/>
  <c r="D619" i="259"/>
  <c r="H618" i="259"/>
  <c r="H617" i="259"/>
  <c r="H616" i="259"/>
  <c r="H615" i="259"/>
  <c r="H614" i="259"/>
  <c r="F613" i="259"/>
  <c r="E613" i="259"/>
  <c r="H612" i="259"/>
  <c r="H611" i="259"/>
  <c r="H610" i="259"/>
  <c r="H609" i="259"/>
  <c r="H608" i="259"/>
  <c r="G607" i="259"/>
  <c r="G601" i="259" s="1"/>
  <c r="G600" i="259" s="1"/>
  <c r="F607" i="259"/>
  <c r="E607" i="259"/>
  <c r="D607" i="259"/>
  <c r="H606" i="259"/>
  <c r="H605" i="259"/>
  <c r="H604" i="259"/>
  <c r="H603" i="259"/>
  <c r="H602" i="259"/>
  <c r="F601" i="259"/>
  <c r="F600" i="259" s="1"/>
  <c r="E601" i="259"/>
  <c r="E600" i="259" s="1"/>
  <c r="H599" i="259"/>
  <c r="H598" i="259"/>
  <c r="H597" i="259"/>
  <c r="H596" i="259"/>
  <c r="G595" i="259"/>
  <c r="F595" i="259"/>
  <c r="E595" i="259"/>
  <c r="D595" i="259"/>
  <c r="H594" i="259"/>
  <c r="H593" i="259"/>
  <c r="H592" i="259"/>
  <c r="H591" i="259"/>
  <c r="H590" i="259"/>
  <c r="G589" i="259"/>
  <c r="F589" i="259"/>
  <c r="E589" i="259"/>
  <c r="D589" i="259"/>
  <c r="H588" i="259"/>
  <c r="H587" i="259"/>
  <c r="H586" i="259"/>
  <c r="H585" i="259"/>
  <c r="G584" i="259"/>
  <c r="F584" i="259"/>
  <c r="E584" i="259"/>
  <c r="D584" i="259"/>
  <c r="H583" i="259"/>
  <c r="H582" i="259"/>
  <c r="H581" i="259"/>
  <c r="H580" i="259"/>
  <c r="G579" i="259"/>
  <c r="G574" i="259" s="1"/>
  <c r="F579" i="259"/>
  <c r="F574" i="259" s="1"/>
  <c r="E579" i="259"/>
  <c r="E574" i="259" s="1"/>
  <c r="D579" i="259"/>
  <c r="H578" i="259"/>
  <c r="H577" i="259"/>
  <c r="H576" i="259"/>
  <c r="H575" i="259"/>
  <c r="H573" i="259"/>
  <c r="H572" i="259"/>
  <c r="H571" i="259"/>
  <c r="H570" i="259"/>
  <c r="G569" i="259"/>
  <c r="F569" i="259"/>
  <c r="F564" i="259" s="1"/>
  <c r="E569" i="259"/>
  <c r="E564" i="259" s="1"/>
  <c r="D569" i="259"/>
  <c r="H568" i="259"/>
  <c r="H567" i="259"/>
  <c r="H566" i="259"/>
  <c r="H565" i="259"/>
  <c r="G564" i="259"/>
  <c r="D564" i="259"/>
  <c r="C563" i="259"/>
  <c r="H562" i="259"/>
  <c r="H561" i="259"/>
  <c r="C560" i="259"/>
  <c r="C499" i="259" s="1"/>
  <c r="H559" i="259"/>
  <c r="H558" i="259"/>
  <c r="H557" i="259"/>
  <c r="H556" i="259"/>
  <c r="H555" i="259"/>
  <c r="G554" i="259"/>
  <c r="G548" i="259" s="1"/>
  <c r="F554" i="259"/>
  <c r="F548" i="259" s="1"/>
  <c r="E554" i="259"/>
  <c r="E548" i="259" s="1"/>
  <c r="D554" i="259"/>
  <c r="H553" i="259"/>
  <c r="H552" i="259"/>
  <c r="H551" i="259"/>
  <c r="H550" i="259"/>
  <c r="H549" i="259"/>
  <c r="D548" i="259"/>
  <c r="H547" i="259"/>
  <c r="H546" i="259"/>
  <c r="H545" i="259"/>
  <c r="H544" i="259"/>
  <c r="H543" i="259"/>
  <c r="G542" i="259"/>
  <c r="G536" i="259" s="1"/>
  <c r="F542" i="259"/>
  <c r="F536" i="259" s="1"/>
  <c r="E542" i="259"/>
  <c r="E536" i="259" s="1"/>
  <c r="D542" i="259"/>
  <c r="H541" i="259"/>
  <c r="H540" i="259"/>
  <c r="H539" i="259"/>
  <c r="H538" i="259"/>
  <c r="H537" i="259"/>
  <c r="D536" i="259"/>
  <c r="H535" i="259"/>
  <c r="H534" i="259"/>
  <c r="H533" i="259"/>
  <c r="H532" i="259"/>
  <c r="H531" i="259"/>
  <c r="G530" i="259"/>
  <c r="G524" i="259" s="1"/>
  <c r="F530" i="259"/>
  <c r="F524" i="259" s="1"/>
  <c r="E530" i="259"/>
  <c r="E524" i="259" s="1"/>
  <c r="D530" i="259"/>
  <c r="D524" i="259" s="1"/>
  <c r="H529" i="259"/>
  <c r="H528" i="259"/>
  <c r="H527" i="259"/>
  <c r="H526" i="259"/>
  <c r="H525" i="259"/>
  <c r="H523" i="259"/>
  <c r="H522" i="259"/>
  <c r="H521" i="259"/>
  <c r="H520" i="259"/>
  <c r="H519" i="259"/>
  <c r="G518" i="259"/>
  <c r="G512" i="259" s="1"/>
  <c r="F518" i="259"/>
  <c r="F512" i="259" s="1"/>
  <c r="E518" i="259"/>
  <c r="E512" i="259" s="1"/>
  <c r="D518" i="259"/>
  <c r="H517" i="259"/>
  <c r="H516" i="259"/>
  <c r="H515" i="259"/>
  <c r="H514" i="259"/>
  <c r="H513" i="259"/>
  <c r="D512" i="259"/>
  <c r="H511" i="259"/>
  <c r="H510" i="259"/>
  <c r="H509" i="259"/>
  <c r="H508" i="259"/>
  <c r="H507" i="259"/>
  <c r="G506" i="259"/>
  <c r="G500" i="259" s="1"/>
  <c r="F506" i="259"/>
  <c r="F500" i="259" s="1"/>
  <c r="F499" i="259" s="1"/>
  <c r="E506" i="259"/>
  <c r="E500" i="259" s="1"/>
  <c r="D506" i="259"/>
  <c r="H505" i="259"/>
  <c r="H504" i="259"/>
  <c r="H503" i="259"/>
  <c r="H502" i="259"/>
  <c r="H501" i="259"/>
  <c r="D500" i="259"/>
  <c r="H498" i="259"/>
  <c r="H497" i="259"/>
  <c r="C496" i="259"/>
  <c r="H496" i="259" s="1"/>
  <c r="H495" i="259"/>
  <c r="H494" i="259"/>
  <c r="H493" i="259"/>
  <c r="H492" i="259"/>
  <c r="H491" i="259"/>
  <c r="G490" i="259"/>
  <c r="G484" i="259" s="1"/>
  <c r="F490" i="259"/>
  <c r="E490" i="259"/>
  <c r="E484" i="259" s="1"/>
  <c r="D490" i="259"/>
  <c r="D484" i="259" s="1"/>
  <c r="H489" i="259"/>
  <c r="H488" i="259"/>
  <c r="H487" i="259"/>
  <c r="H486" i="259"/>
  <c r="H485" i="259"/>
  <c r="F484" i="259"/>
  <c r="H483" i="259"/>
  <c r="H482" i="259"/>
  <c r="H481" i="259"/>
  <c r="H480" i="259"/>
  <c r="H479" i="259"/>
  <c r="G478" i="259"/>
  <c r="G472" i="259" s="1"/>
  <c r="F478" i="259"/>
  <c r="E478" i="259"/>
  <c r="E472" i="259" s="1"/>
  <c r="D478" i="259"/>
  <c r="D472" i="259" s="1"/>
  <c r="H477" i="259"/>
  <c r="H476" i="259"/>
  <c r="H475" i="259"/>
  <c r="H474" i="259"/>
  <c r="H473" i="259"/>
  <c r="F472" i="259"/>
  <c r="H471" i="259"/>
  <c r="H470" i="259"/>
  <c r="H469" i="259"/>
  <c r="H468" i="259"/>
  <c r="H467" i="259"/>
  <c r="G466" i="259"/>
  <c r="G460" i="259" s="1"/>
  <c r="F466" i="259"/>
  <c r="E466" i="259"/>
  <c r="E460" i="259" s="1"/>
  <c r="D466" i="259"/>
  <c r="D460" i="259" s="1"/>
  <c r="H465" i="259"/>
  <c r="H464" i="259"/>
  <c r="H463" i="259"/>
  <c r="H462" i="259"/>
  <c r="H461" i="259"/>
  <c r="F460" i="259"/>
  <c r="H459" i="259"/>
  <c r="H458" i="259"/>
  <c r="H457" i="259"/>
  <c r="H456" i="259"/>
  <c r="H455" i="259"/>
  <c r="G454" i="259"/>
  <c r="G448" i="259" s="1"/>
  <c r="F454" i="259"/>
  <c r="E454" i="259"/>
  <c r="E448" i="259" s="1"/>
  <c r="D454" i="259"/>
  <c r="D448" i="259" s="1"/>
  <c r="H453" i="259"/>
  <c r="H452" i="259"/>
  <c r="H451" i="259"/>
  <c r="H450" i="259"/>
  <c r="H449" i="259"/>
  <c r="F448" i="259"/>
  <c r="H447" i="259"/>
  <c r="H446" i="259"/>
  <c r="H445" i="259"/>
  <c r="H444" i="259"/>
  <c r="H443" i="259"/>
  <c r="G442" i="259"/>
  <c r="G436" i="259" s="1"/>
  <c r="F442" i="259"/>
  <c r="E442" i="259"/>
  <c r="E436" i="259" s="1"/>
  <c r="D442" i="259"/>
  <c r="D436" i="259" s="1"/>
  <c r="H441" i="259"/>
  <c r="H440" i="259"/>
  <c r="H439" i="259"/>
  <c r="H438" i="259"/>
  <c r="H437" i="259"/>
  <c r="F436" i="259"/>
  <c r="C435" i="259"/>
  <c r="H434" i="259"/>
  <c r="H433" i="259"/>
  <c r="C432" i="259"/>
  <c r="C371" i="259" s="1"/>
  <c r="H431" i="259"/>
  <c r="H430" i="259"/>
  <c r="H429" i="259"/>
  <c r="H428" i="259"/>
  <c r="H427" i="259"/>
  <c r="G426" i="259"/>
  <c r="G420" i="259" s="1"/>
  <c r="F426" i="259"/>
  <c r="F420" i="259" s="1"/>
  <c r="E426" i="259"/>
  <c r="E420" i="259" s="1"/>
  <c r="D426" i="259"/>
  <c r="H425" i="259"/>
  <c r="H424" i="259"/>
  <c r="H423" i="259"/>
  <c r="H422" i="259"/>
  <c r="H421" i="259"/>
  <c r="D420" i="259"/>
  <c r="H419" i="259"/>
  <c r="H418" i="259"/>
  <c r="H417" i="259"/>
  <c r="H416" i="259"/>
  <c r="H415" i="259"/>
  <c r="G414" i="259"/>
  <c r="G408" i="259" s="1"/>
  <c r="F414" i="259"/>
  <c r="F408" i="259" s="1"/>
  <c r="E414" i="259"/>
  <c r="E408" i="259" s="1"/>
  <c r="D414" i="259"/>
  <c r="H413" i="259"/>
  <c r="H412" i="259"/>
  <c r="H411" i="259"/>
  <c r="H410" i="259"/>
  <c r="H409" i="259"/>
  <c r="D408" i="259"/>
  <c r="H407" i="259"/>
  <c r="H406" i="259"/>
  <c r="H405" i="259"/>
  <c r="H404" i="259"/>
  <c r="H403" i="259"/>
  <c r="G402" i="259"/>
  <c r="G396" i="259" s="1"/>
  <c r="F402" i="259"/>
  <c r="F396" i="259" s="1"/>
  <c r="E402" i="259"/>
  <c r="E396" i="259" s="1"/>
  <c r="D402" i="259"/>
  <c r="H401" i="259"/>
  <c r="H400" i="259"/>
  <c r="H399" i="259"/>
  <c r="H398" i="259"/>
  <c r="H397" i="259"/>
  <c r="D396" i="259"/>
  <c r="H395" i="259"/>
  <c r="H394" i="259"/>
  <c r="H393" i="259"/>
  <c r="H392" i="259"/>
  <c r="H391" i="259"/>
  <c r="G390" i="259"/>
  <c r="G384" i="259" s="1"/>
  <c r="F390" i="259"/>
  <c r="F384" i="259" s="1"/>
  <c r="E390" i="259"/>
  <c r="E384" i="259" s="1"/>
  <c r="D390" i="259"/>
  <c r="D384" i="259" s="1"/>
  <c r="H389" i="259"/>
  <c r="H388" i="259"/>
  <c r="H387" i="259"/>
  <c r="H386" i="259"/>
  <c r="H385" i="259"/>
  <c r="H383" i="259"/>
  <c r="H382" i="259"/>
  <c r="H381" i="259"/>
  <c r="H380" i="259"/>
  <c r="H379" i="259"/>
  <c r="G378" i="259"/>
  <c r="G372" i="259" s="1"/>
  <c r="G371" i="259" s="1"/>
  <c r="F378" i="259"/>
  <c r="F372" i="259" s="1"/>
  <c r="E378" i="259"/>
  <c r="E372" i="259" s="1"/>
  <c r="D378" i="259"/>
  <c r="H377" i="259"/>
  <c r="H376" i="259"/>
  <c r="H375" i="259"/>
  <c r="H374" i="259"/>
  <c r="H373" i="259"/>
  <c r="D372" i="259"/>
  <c r="H370" i="259"/>
  <c r="H369" i="259"/>
  <c r="H368" i="259"/>
  <c r="H367" i="259"/>
  <c r="H366" i="259"/>
  <c r="G365" i="259"/>
  <c r="F365" i="259"/>
  <c r="F359" i="259" s="1"/>
  <c r="E365" i="259"/>
  <c r="E359" i="259" s="1"/>
  <c r="D365" i="259"/>
  <c r="D359" i="259" s="1"/>
  <c r="H364" i="259"/>
  <c r="H363" i="259"/>
  <c r="H362" i="259"/>
  <c r="H361" i="259"/>
  <c r="H360" i="259"/>
  <c r="G359" i="259"/>
  <c r="H358" i="259"/>
  <c r="H357" i="259"/>
  <c r="H356" i="259"/>
  <c r="H355" i="259"/>
  <c r="H354" i="259"/>
  <c r="G353" i="259"/>
  <c r="F353" i="259"/>
  <c r="F347" i="259" s="1"/>
  <c r="E353" i="259"/>
  <c r="E347" i="259" s="1"/>
  <c r="D353" i="259"/>
  <c r="D347" i="259" s="1"/>
  <c r="H352" i="259"/>
  <c r="H351" i="259"/>
  <c r="H350" i="259"/>
  <c r="H349" i="259"/>
  <c r="H348" i="259"/>
  <c r="G347" i="259"/>
  <c r="H346" i="259"/>
  <c r="H345" i="259"/>
  <c r="H344" i="259"/>
  <c r="H343" i="259"/>
  <c r="H342" i="259"/>
  <c r="G341" i="259"/>
  <c r="F341" i="259"/>
  <c r="F335" i="259" s="1"/>
  <c r="E341" i="259"/>
  <c r="E335" i="259" s="1"/>
  <c r="D341" i="259"/>
  <c r="D335" i="259" s="1"/>
  <c r="H340" i="259"/>
  <c r="H339" i="259"/>
  <c r="H338" i="259"/>
  <c r="H337" i="259"/>
  <c r="H336" i="259"/>
  <c r="G335" i="259"/>
  <c r="H334" i="259"/>
  <c r="H333" i="259"/>
  <c r="H332" i="259"/>
  <c r="H331" i="259"/>
  <c r="H330" i="259"/>
  <c r="G329" i="259"/>
  <c r="F329" i="259"/>
  <c r="F323" i="259" s="1"/>
  <c r="E329" i="259"/>
  <c r="E323" i="259" s="1"/>
  <c r="D329" i="259"/>
  <c r="D323" i="259" s="1"/>
  <c r="H328" i="259"/>
  <c r="H327" i="259"/>
  <c r="H326" i="259"/>
  <c r="H325" i="259"/>
  <c r="H324" i="259"/>
  <c r="G323" i="259"/>
  <c r="H322" i="259"/>
  <c r="H321" i="259"/>
  <c r="H320" i="259"/>
  <c r="H319" i="259"/>
  <c r="H318" i="259"/>
  <c r="G317" i="259"/>
  <c r="F317" i="259"/>
  <c r="F311" i="259" s="1"/>
  <c r="F310" i="259" s="1"/>
  <c r="E317" i="259"/>
  <c r="E311" i="259" s="1"/>
  <c r="E310" i="259" s="1"/>
  <c r="D317" i="259"/>
  <c r="D311" i="259" s="1"/>
  <c r="H316" i="259"/>
  <c r="H315" i="259"/>
  <c r="H314" i="259"/>
  <c r="H313" i="259"/>
  <c r="H312" i="259"/>
  <c r="G311" i="259"/>
  <c r="G310" i="259" s="1"/>
  <c r="H309" i="259"/>
  <c r="H308" i="259"/>
  <c r="H307" i="259"/>
  <c r="H306" i="259"/>
  <c r="H305" i="259"/>
  <c r="G304" i="259"/>
  <c r="F304" i="259"/>
  <c r="F298" i="259" s="1"/>
  <c r="E304" i="259"/>
  <c r="E298" i="259" s="1"/>
  <c r="D304" i="259"/>
  <c r="H303" i="259"/>
  <c r="H302" i="259"/>
  <c r="H301" i="259"/>
  <c r="H300" i="259"/>
  <c r="H299" i="259"/>
  <c r="G298" i="259"/>
  <c r="D298" i="259"/>
  <c r="H297" i="259"/>
  <c r="H296" i="259"/>
  <c r="H295" i="259"/>
  <c r="H294" i="259"/>
  <c r="H293" i="259"/>
  <c r="G292" i="259"/>
  <c r="F292" i="259"/>
  <c r="F286" i="259" s="1"/>
  <c r="E292" i="259"/>
  <c r="E286" i="259" s="1"/>
  <c r="D292" i="259"/>
  <c r="H291" i="259"/>
  <c r="H290" i="259"/>
  <c r="H289" i="259"/>
  <c r="H288" i="259"/>
  <c r="H287" i="259"/>
  <c r="G286" i="259"/>
  <c r="D286" i="259"/>
  <c r="H285" i="259"/>
  <c r="H284" i="259"/>
  <c r="H283" i="259"/>
  <c r="H282" i="259"/>
  <c r="H281" i="259"/>
  <c r="G280" i="259"/>
  <c r="F280" i="259"/>
  <c r="F274" i="259" s="1"/>
  <c r="E280" i="259"/>
  <c r="E274" i="259" s="1"/>
  <c r="D280" i="259"/>
  <c r="H279" i="259"/>
  <c r="H278" i="259"/>
  <c r="H277" i="259"/>
  <c r="H276" i="259"/>
  <c r="H275" i="259"/>
  <c r="G274" i="259"/>
  <c r="D274" i="259"/>
  <c r="H273" i="259"/>
  <c r="H272" i="259"/>
  <c r="H271" i="259"/>
  <c r="H270" i="259"/>
  <c r="H269" i="259"/>
  <c r="G268" i="259"/>
  <c r="F268" i="259"/>
  <c r="F262" i="259" s="1"/>
  <c r="E268" i="259"/>
  <c r="E262" i="259" s="1"/>
  <c r="D268" i="259"/>
  <c r="H267" i="259"/>
  <c r="H266" i="259"/>
  <c r="H265" i="259"/>
  <c r="H264" i="259"/>
  <c r="H263" i="259"/>
  <c r="G262" i="259"/>
  <c r="D262" i="259"/>
  <c r="H261" i="259"/>
  <c r="H260" i="259"/>
  <c r="H259" i="259"/>
  <c r="H258" i="259"/>
  <c r="H257" i="259"/>
  <c r="G256" i="259"/>
  <c r="F256" i="259"/>
  <c r="F250" i="259" s="1"/>
  <c r="F249" i="259" s="1"/>
  <c r="E256" i="259"/>
  <c r="E250" i="259" s="1"/>
  <c r="E249" i="259" s="1"/>
  <c r="D256" i="259"/>
  <c r="H255" i="259"/>
  <c r="H254" i="259"/>
  <c r="H253" i="259"/>
  <c r="H252" i="259"/>
  <c r="H251" i="259"/>
  <c r="G250" i="259"/>
  <c r="G249" i="259" s="1"/>
  <c r="D250" i="259"/>
  <c r="H248" i="259"/>
  <c r="H247" i="259"/>
  <c r="H246" i="259"/>
  <c r="H245" i="259"/>
  <c r="H244" i="259"/>
  <c r="G243" i="259"/>
  <c r="G237" i="259" s="1"/>
  <c r="F243" i="259"/>
  <c r="F237" i="259" s="1"/>
  <c r="E243" i="259"/>
  <c r="E237" i="259" s="1"/>
  <c r="D243" i="259"/>
  <c r="H242" i="259"/>
  <c r="H241" i="259"/>
  <c r="H240" i="259"/>
  <c r="H239" i="259"/>
  <c r="H238" i="259"/>
  <c r="D237" i="259"/>
  <c r="H236" i="259"/>
  <c r="H235" i="259"/>
  <c r="H234" i="259"/>
  <c r="H233" i="259"/>
  <c r="H232" i="259"/>
  <c r="G231" i="259"/>
  <c r="G225" i="259" s="1"/>
  <c r="F231" i="259"/>
  <c r="F225" i="259" s="1"/>
  <c r="E231" i="259"/>
  <c r="E225" i="259" s="1"/>
  <c r="D231" i="259"/>
  <c r="D225" i="259" s="1"/>
  <c r="H230" i="259"/>
  <c r="H229" i="259"/>
  <c r="H228" i="259"/>
  <c r="H227" i="259"/>
  <c r="H226" i="259"/>
  <c r="H224" i="259"/>
  <c r="H223" i="259"/>
  <c r="H222" i="259"/>
  <c r="H221" i="259"/>
  <c r="H220" i="259"/>
  <c r="G219" i="259"/>
  <c r="G213" i="259" s="1"/>
  <c r="F219" i="259"/>
  <c r="F213" i="259" s="1"/>
  <c r="E219" i="259"/>
  <c r="E213" i="259" s="1"/>
  <c r="D219" i="259"/>
  <c r="D213" i="259" s="1"/>
  <c r="H218" i="259"/>
  <c r="H217" i="259"/>
  <c r="H216" i="259"/>
  <c r="H215" i="259"/>
  <c r="H214" i="259"/>
  <c r="H212" i="259"/>
  <c r="H211" i="259"/>
  <c r="H210" i="259"/>
  <c r="H209" i="259"/>
  <c r="H208" i="259"/>
  <c r="G207" i="259"/>
  <c r="G201" i="259" s="1"/>
  <c r="F207" i="259"/>
  <c r="F201" i="259" s="1"/>
  <c r="E207" i="259"/>
  <c r="E201" i="259" s="1"/>
  <c r="D207" i="259"/>
  <c r="H206" i="259"/>
  <c r="H205" i="259"/>
  <c r="H204" i="259"/>
  <c r="H203" i="259"/>
  <c r="H202" i="259"/>
  <c r="D201" i="259"/>
  <c r="H200" i="259"/>
  <c r="H199" i="259"/>
  <c r="H198" i="259"/>
  <c r="H197" i="259"/>
  <c r="H196" i="259"/>
  <c r="G195" i="259"/>
  <c r="G189" i="259" s="1"/>
  <c r="F195" i="259"/>
  <c r="F189" i="259" s="1"/>
  <c r="F188" i="259" s="1"/>
  <c r="E195" i="259"/>
  <c r="E189" i="259" s="1"/>
  <c r="D195" i="259"/>
  <c r="H194" i="259"/>
  <c r="H193" i="259"/>
  <c r="H192" i="259"/>
  <c r="H191" i="259"/>
  <c r="H190" i="259"/>
  <c r="D189" i="259"/>
  <c r="H186" i="259"/>
  <c r="H185" i="259"/>
  <c r="C184" i="259"/>
  <c r="H184" i="259" s="1"/>
  <c r="H183" i="259"/>
  <c r="H182" i="259"/>
  <c r="G181" i="259"/>
  <c r="F181" i="259"/>
  <c r="E181" i="259"/>
  <c r="D181" i="259"/>
  <c r="H180" i="259"/>
  <c r="H179" i="259"/>
  <c r="G178" i="259"/>
  <c r="F178" i="259"/>
  <c r="E178" i="259"/>
  <c r="D178" i="259"/>
  <c r="H177" i="259"/>
  <c r="H176" i="259"/>
  <c r="G175" i="259"/>
  <c r="F175" i="259"/>
  <c r="E175" i="259"/>
  <c r="D175" i="259"/>
  <c r="H174" i="259"/>
  <c r="H173" i="259"/>
  <c r="G172" i="259"/>
  <c r="G171" i="259" s="1"/>
  <c r="F172" i="259"/>
  <c r="E172" i="259"/>
  <c r="D172" i="259"/>
  <c r="E171" i="259"/>
  <c r="H170" i="259"/>
  <c r="H169" i="259"/>
  <c r="G168" i="259"/>
  <c r="F168" i="259"/>
  <c r="E168" i="259"/>
  <c r="D168" i="259"/>
  <c r="H167" i="259"/>
  <c r="H166" i="259"/>
  <c r="G165" i="259"/>
  <c r="F165" i="259"/>
  <c r="E165" i="259"/>
  <c r="E162" i="259" s="1"/>
  <c r="D165" i="259"/>
  <c r="D162" i="259" s="1"/>
  <c r="H164" i="259"/>
  <c r="H163" i="259"/>
  <c r="G162" i="259"/>
  <c r="F162" i="259"/>
  <c r="H161" i="259"/>
  <c r="H160" i="259"/>
  <c r="G159" i="259"/>
  <c r="F159" i="259"/>
  <c r="F155" i="259" s="1"/>
  <c r="E159" i="259"/>
  <c r="D159" i="259"/>
  <c r="H158" i="259"/>
  <c r="H157" i="259"/>
  <c r="G156" i="259"/>
  <c r="F156" i="259"/>
  <c r="E156" i="259"/>
  <c r="E155" i="259" s="1"/>
  <c r="D156" i="259"/>
  <c r="H156" i="259" s="1"/>
  <c r="H154" i="259"/>
  <c r="H153" i="259"/>
  <c r="G152" i="259"/>
  <c r="G147" i="259" s="1"/>
  <c r="F152" i="259"/>
  <c r="E152" i="259"/>
  <c r="E147" i="259" s="1"/>
  <c r="D152" i="259"/>
  <c r="H151" i="259"/>
  <c r="H150" i="259"/>
  <c r="H149" i="259"/>
  <c r="F148" i="259"/>
  <c r="D148" i="259"/>
  <c r="D147" i="259" s="1"/>
  <c r="H146" i="259"/>
  <c r="H145" i="259"/>
  <c r="G144" i="259"/>
  <c r="G141" i="259" s="1"/>
  <c r="F144" i="259"/>
  <c r="E144" i="259"/>
  <c r="E141" i="259" s="1"/>
  <c r="D144" i="259"/>
  <c r="H143" i="259"/>
  <c r="H142" i="259"/>
  <c r="F141" i="259"/>
  <c r="H140" i="259"/>
  <c r="H139" i="259"/>
  <c r="H138" i="259"/>
  <c r="H137" i="259"/>
  <c r="G136" i="259"/>
  <c r="E136" i="259"/>
  <c r="H135" i="259"/>
  <c r="H134" i="259"/>
  <c r="H133" i="259"/>
  <c r="H132" i="259"/>
  <c r="H131" i="259"/>
  <c r="H130" i="259"/>
  <c r="F129" i="259"/>
  <c r="D129" i="259"/>
  <c r="H128" i="259"/>
  <c r="H127" i="259"/>
  <c r="F126" i="259"/>
  <c r="D126" i="259"/>
  <c r="H125" i="259"/>
  <c r="H124" i="259"/>
  <c r="F123" i="259"/>
  <c r="D123" i="259"/>
  <c r="H122" i="259"/>
  <c r="H121" i="259"/>
  <c r="F120" i="259"/>
  <c r="F119" i="259" s="1"/>
  <c r="D120" i="259"/>
  <c r="D119" i="259" s="1"/>
  <c r="H117" i="259"/>
  <c r="H116" i="259"/>
  <c r="H115" i="259"/>
  <c r="G114" i="259"/>
  <c r="E114" i="259"/>
  <c r="H113" i="259"/>
  <c r="H112" i="259"/>
  <c r="H111" i="259"/>
  <c r="H110" i="259"/>
  <c r="H109" i="259"/>
  <c r="F109" i="259"/>
  <c r="D109" i="259"/>
  <c r="H108" i="259"/>
  <c r="H107" i="259"/>
  <c r="F106" i="259"/>
  <c r="D106" i="259"/>
  <c r="H106" i="259" s="1"/>
  <c r="H105" i="259"/>
  <c r="H104" i="259"/>
  <c r="F103" i="259"/>
  <c r="F102" i="259" s="1"/>
  <c r="F101" i="259" s="1"/>
  <c r="D103" i="259"/>
  <c r="D102" i="259" s="1"/>
  <c r="G101" i="259"/>
  <c r="H100" i="259"/>
  <c r="H99" i="259"/>
  <c r="H98" i="259"/>
  <c r="F97" i="259"/>
  <c r="F96" i="259" s="1"/>
  <c r="D97" i="259"/>
  <c r="D96" i="259" s="1"/>
  <c r="G96" i="259"/>
  <c r="E96" i="259"/>
  <c r="H95" i="259"/>
  <c r="H94" i="259"/>
  <c r="G93" i="259"/>
  <c r="E93" i="259"/>
  <c r="E85" i="259" s="1"/>
  <c r="H92" i="259"/>
  <c r="H91" i="259"/>
  <c r="F90" i="259"/>
  <c r="D90" i="259"/>
  <c r="H89" i="259"/>
  <c r="H88" i="259"/>
  <c r="F87" i="259"/>
  <c r="F86" i="259" s="1"/>
  <c r="D87" i="259"/>
  <c r="H87" i="259" s="1"/>
  <c r="H84" i="259"/>
  <c r="H83" i="259"/>
  <c r="C82" i="259"/>
  <c r="H82" i="259" s="1"/>
  <c r="H81" i="259"/>
  <c r="H80" i="259"/>
  <c r="G79" i="259"/>
  <c r="F79" i="259"/>
  <c r="E79" i="259"/>
  <c r="D79" i="259"/>
  <c r="H78" i="259"/>
  <c r="H77" i="259"/>
  <c r="H76" i="259"/>
  <c r="G75" i="259"/>
  <c r="F75" i="259"/>
  <c r="F69" i="259" s="1"/>
  <c r="E75" i="259"/>
  <c r="D75" i="259"/>
  <c r="H74" i="259"/>
  <c r="H73" i="259"/>
  <c r="H72" i="259"/>
  <c r="G71" i="259"/>
  <c r="G69" i="259" s="1"/>
  <c r="F71" i="259"/>
  <c r="E71" i="259"/>
  <c r="D71" i="259"/>
  <c r="D69" i="259" s="1"/>
  <c r="H70" i="259"/>
  <c r="H68" i="259"/>
  <c r="H67" i="259"/>
  <c r="H66" i="259"/>
  <c r="G65" i="259"/>
  <c r="F65" i="259"/>
  <c r="E65" i="259"/>
  <c r="D65" i="259"/>
  <c r="H64" i="259"/>
  <c r="H63" i="259"/>
  <c r="H62" i="259"/>
  <c r="G61" i="259"/>
  <c r="F61" i="259"/>
  <c r="E61" i="259"/>
  <c r="E59" i="259" s="1"/>
  <c r="D61" i="259"/>
  <c r="D59" i="259" s="1"/>
  <c r="H60" i="259"/>
  <c r="H58" i="259"/>
  <c r="H57" i="259"/>
  <c r="H56" i="259"/>
  <c r="G55" i="259"/>
  <c r="F55" i="259"/>
  <c r="E55" i="259"/>
  <c r="D55" i="259"/>
  <c r="H54" i="259"/>
  <c r="H53" i="259"/>
  <c r="H52" i="259"/>
  <c r="G51" i="259"/>
  <c r="F51" i="259"/>
  <c r="F49" i="259" s="1"/>
  <c r="E51" i="259"/>
  <c r="E49" i="259" s="1"/>
  <c r="D51" i="259"/>
  <c r="H50" i="259"/>
  <c r="G49" i="259"/>
  <c r="H47" i="259"/>
  <c r="H46" i="259"/>
  <c r="G45" i="259"/>
  <c r="F45" i="259"/>
  <c r="E45" i="259"/>
  <c r="D45" i="259"/>
  <c r="H44" i="259"/>
  <c r="H43" i="259"/>
  <c r="H42" i="259"/>
  <c r="G41" i="259"/>
  <c r="F41" i="259"/>
  <c r="E41" i="259"/>
  <c r="D41" i="259"/>
  <c r="D35" i="259" s="1"/>
  <c r="H40" i="259"/>
  <c r="H39" i="259"/>
  <c r="H38" i="259"/>
  <c r="G37" i="259"/>
  <c r="F37" i="259"/>
  <c r="E37" i="259"/>
  <c r="D37" i="259"/>
  <c r="H36" i="259"/>
  <c r="H33" i="259"/>
  <c r="H32" i="259"/>
  <c r="H31" i="259"/>
  <c r="H30" i="259"/>
  <c r="G29" i="259"/>
  <c r="F29" i="259"/>
  <c r="E29" i="259"/>
  <c r="D29" i="259"/>
  <c r="H28" i="259"/>
  <c r="H27" i="259"/>
  <c r="G26" i="259"/>
  <c r="G23" i="259" s="1"/>
  <c r="F26" i="259"/>
  <c r="F23" i="259" s="1"/>
  <c r="E26" i="259"/>
  <c r="D26" i="259"/>
  <c r="H25" i="259"/>
  <c r="H24" i="259"/>
  <c r="E23" i="259"/>
  <c r="H22" i="259"/>
  <c r="H21" i="259"/>
  <c r="G20" i="259"/>
  <c r="F20" i="259"/>
  <c r="E20" i="259"/>
  <c r="D20" i="259"/>
  <c r="H19" i="259"/>
  <c r="H18" i="259"/>
  <c r="G17" i="259"/>
  <c r="F17" i="259"/>
  <c r="E17" i="259"/>
  <c r="E16" i="259" s="1"/>
  <c r="E11" i="259" s="1"/>
  <c r="D17" i="259"/>
  <c r="H15" i="259"/>
  <c r="H14" i="259"/>
  <c r="H13" i="259"/>
  <c r="G12" i="259"/>
  <c r="F12" i="259"/>
  <c r="E12" i="259"/>
  <c r="D12" i="259"/>
  <c r="C10" i="259"/>
  <c r="F767" i="259" l="1"/>
  <c r="E856" i="259"/>
  <c r="E35" i="259"/>
  <c r="H90" i="259"/>
  <c r="H126" i="259"/>
  <c r="H129" i="259"/>
  <c r="H136" i="259"/>
  <c r="F435" i="259"/>
  <c r="E563" i="259"/>
  <c r="E655" i="259"/>
  <c r="C799" i="259"/>
  <c r="G900" i="259"/>
  <c r="D909" i="259"/>
  <c r="C946" i="259"/>
  <c r="G992" i="259"/>
  <c r="G997" i="259"/>
  <c r="E118" i="260"/>
  <c r="E121" i="260"/>
  <c r="E129" i="260"/>
  <c r="F16" i="259"/>
  <c r="F11" i="259" s="1"/>
  <c r="G85" i="259"/>
  <c r="F371" i="259"/>
  <c r="H657" i="259"/>
  <c r="G655" i="259"/>
  <c r="G752" i="259"/>
  <c r="G758" i="259"/>
  <c r="D810" i="259"/>
  <c r="D893" i="259"/>
  <c r="D856" i="259" s="1"/>
  <c r="F931" i="259"/>
  <c r="G40" i="262"/>
  <c r="I74" i="284"/>
  <c r="H114" i="259"/>
  <c r="G188" i="259"/>
  <c r="E435" i="259"/>
  <c r="G499" i="259"/>
  <c r="G625" i="259"/>
  <c r="H676" i="259"/>
  <c r="F799" i="259"/>
  <c r="D799" i="259"/>
  <c r="G816" i="259"/>
  <c r="F909" i="259"/>
  <c r="E909" i="259"/>
  <c r="F946" i="259"/>
  <c r="F945" i="259" s="1"/>
  <c r="F961" i="259"/>
  <c r="E117" i="260"/>
  <c r="D11" i="261"/>
  <c r="H11" i="261" s="1"/>
  <c r="P114" i="269"/>
  <c r="F17" i="270"/>
  <c r="O11" i="270"/>
  <c r="C50" i="270" s="1"/>
  <c r="J51" i="282"/>
  <c r="N51" i="282"/>
  <c r="K74" i="283"/>
  <c r="L51" i="284"/>
  <c r="P51" i="284"/>
  <c r="C30" i="285"/>
  <c r="K51" i="285"/>
  <c r="O51" i="285"/>
  <c r="C26" i="287"/>
  <c r="I52" i="288"/>
  <c r="K33" i="289"/>
  <c r="O33" i="289"/>
  <c r="D74" i="289"/>
  <c r="H74" i="289"/>
  <c r="L74" i="289"/>
  <c r="P74" i="289"/>
  <c r="C59" i="290"/>
  <c r="Q33" i="291"/>
  <c r="C30" i="291"/>
  <c r="G51" i="292"/>
  <c r="K51" i="292"/>
  <c r="O51" i="292"/>
  <c r="E51" i="292"/>
  <c r="M51" i="292"/>
  <c r="Q51" i="292"/>
  <c r="J52" i="294"/>
  <c r="F51" i="294"/>
  <c r="F52" i="294" s="1"/>
  <c r="F75" i="294" s="1"/>
  <c r="F77" i="294" s="1"/>
  <c r="J51" i="294"/>
  <c r="N51" i="294"/>
  <c r="N52" i="294" s="1"/>
  <c r="N75" i="294" s="1"/>
  <c r="N77" i="294" s="1"/>
  <c r="D51" i="294"/>
  <c r="H51" i="294"/>
  <c r="L51" i="294"/>
  <c r="P51" i="294"/>
  <c r="L74" i="294"/>
  <c r="G52" i="295"/>
  <c r="G75" i="295" s="1"/>
  <c r="G77" i="295" s="1"/>
  <c r="O52" i="295"/>
  <c r="G51" i="295"/>
  <c r="K51" i="295"/>
  <c r="K52" i="295" s="1"/>
  <c r="K75" i="295" s="1"/>
  <c r="K77" i="295" s="1"/>
  <c r="O51" i="295"/>
  <c r="M51" i="295"/>
  <c r="Q51" i="295"/>
  <c r="E74" i="295"/>
  <c r="I74" i="295"/>
  <c r="Q74" i="295"/>
  <c r="G74" i="296"/>
  <c r="K74" i="296"/>
  <c r="I71" i="269"/>
  <c r="I91" i="269"/>
  <c r="H74" i="282"/>
  <c r="P74" i="282"/>
  <c r="C19" i="285"/>
  <c r="J51" i="286"/>
  <c r="N51" i="286"/>
  <c r="G74" i="286"/>
  <c r="D51" i="287"/>
  <c r="D52" i="287" s="1"/>
  <c r="D75" i="287" s="1"/>
  <c r="D77" i="287" s="1"/>
  <c r="P51" i="287"/>
  <c r="P52" i="287" s="1"/>
  <c r="P75" i="287" s="1"/>
  <c r="P77" i="287" s="1"/>
  <c r="F51" i="287"/>
  <c r="J51" i="287"/>
  <c r="N51" i="287"/>
  <c r="C38" i="288"/>
  <c r="J74" i="289"/>
  <c r="F52" i="291"/>
  <c r="N52" i="291"/>
  <c r="I52" i="292"/>
  <c r="L51" i="293"/>
  <c r="O52" i="294"/>
  <c r="K51" i="294"/>
  <c r="O51" i="294"/>
  <c r="E74" i="294"/>
  <c r="Q74" i="294"/>
  <c r="D33" i="295"/>
  <c r="H33" i="295"/>
  <c r="L33" i="295"/>
  <c r="P33" i="295"/>
  <c r="C38" i="296"/>
  <c r="J71" i="269"/>
  <c r="H82" i="269"/>
  <c r="O13" i="270"/>
  <c r="W22" i="281"/>
  <c r="C30" i="282"/>
  <c r="C26" i="283"/>
  <c r="C43" i="283"/>
  <c r="C26" i="286"/>
  <c r="J33" i="287"/>
  <c r="K74" i="287"/>
  <c r="K74" i="288"/>
  <c r="H33" i="289"/>
  <c r="H52" i="289" s="1"/>
  <c r="H75" i="289" s="1"/>
  <c r="H77" i="289" s="1"/>
  <c r="L33" i="289"/>
  <c r="C43" i="289"/>
  <c r="K74" i="291"/>
  <c r="M51" i="293"/>
  <c r="P17" i="269"/>
  <c r="P25" i="269"/>
  <c r="I82" i="269"/>
  <c r="E30" i="270"/>
  <c r="I37" i="270"/>
  <c r="I39" i="270"/>
  <c r="L28" i="280"/>
  <c r="T11" i="281"/>
  <c r="P11" i="281"/>
  <c r="W16" i="281"/>
  <c r="R17" i="281"/>
  <c r="V17" i="281"/>
  <c r="E51" i="283"/>
  <c r="M51" i="283"/>
  <c r="Q51" i="283"/>
  <c r="N74" i="283"/>
  <c r="D74" i="286"/>
  <c r="P51" i="288"/>
  <c r="K51" i="290"/>
  <c r="C69" i="290"/>
  <c r="C43" i="295"/>
  <c r="F52" i="296"/>
  <c r="N33" i="296"/>
  <c r="Q33" i="296"/>
  <c r="C19" i="297"/>
  <c r="H33" i="297"/>
  <c r="H52" i="297" s="1"/>
  <c r="H75" i="297" s="1"/>
  <c r="H77" i="297" s="1"/>
  <c r="L33" i="297"/>
  <c r="L52" i="297" s="1"/>
  <c r="P33" i="297"/>
  <c r="P52" i="297" s="1"/>
  <c r="P75" i="297" s="1"/>
  <c r="P77" i="297" s="1"/>
  <c r="C43" i="297"/>
  <c r="F51" i="298"/>
  <c r="N51" i="298"/>
  <c r="D74" i="298"/>
  <c r="H74" i="298"/>
  <c r="L74" i="298"/>
  <c r="P74" i="298"/>
  <c r="G51" i="299"/>
  <c r="E51" i="299"/>
  <c r="M51" i="299"/>
  <c r="Q51" i="299"/>
  <c r="E33" i="300"/>
  <c r="I33" i="300"/>
  <c r="M33" i="300"/>
  <c r="Q33" i="300"/>
  <c r="C38" i="301"/>
  <c r="E74" i="301"/>
  <c r="I74" i="301"/>
  <c r="M74" i="301"/>
  <c r="Q74" i="301"/>
  <c r="G74" i="301"/>
  <c r="O74" i="301"/>
  <c r="N33" i="302"/>
  <c r="D74" i="302"/>
  <c r="H74" i="302"/>
  <c r="L74" i="302"/>
  <c r="P74" i="302"/>
  <c r="F33" i="303"/>
  <c r="G33" i="304"/>
  <c r="G52" i="304" s="1"/>
  <c r="K33" i="304"/>
  <c r="K52" i="304" s="1"/>
  <c r="O33" i="304"/>
  <c r="O52" i="304" s="1"/>
  <c r="O75" i="304" s="1"/>
  <c r="O77" i="304" s="1"/>
  <c r="C30" i="304"/>
  <c r="F51" i="304"/>
  <c r="J51" i="304"/>
  <c r="N51" i="304"/>
  <c r="J33" i="305"/>
  <c r="Q74" i="305"/>
  <c r="C43" i="306"/>
  <c r="K74" i="306"/>
  <c r="I33" i="307"/>
  <c r="I52" i="307" s="1"/>
  <c r="E51" i="307"/>
  <c r="I51" i="307"/>
  <c r="M51" i="307"/>
  <c r="Q51" i="307"/>
  <c r="L74" i="308"/>
  <c r="F33" i="310"/>
  <c r="J33" i="310"/>
  <c r="N33" i="310"/>
  <c r="P51" i="310"/>
  <c r="C59" i="310"/>
  <c r="G74" i="310"/>
  <c r="G75" i="310" s="1"/>
  <c r="G77" i="310" s="1"/>
  <c r="K74" i="310"/>
  <c r="O74" i="310"/>
  <c r="C26" i="311"/>
  <c r="C38" i="311"/>
  <c r="H51" i="311"/>
  <c r="L51" i="311"/>
  <c r="P51" i="311"/>
  <c r="N74" i="299"/>
  <c r="E63" i="300"/>
  <c r="E74" i="300" s="1"/>
  <c r="Q74" i="302"/>
  <c r="P74" i="303"/>
  <c r="O75" i="310"/>
  <c r="O77" i="310" s="1"/>
  <c r="G74" i="297"/>
  <c r="O74" i="297"/>
  <c r="G74" i="299"/>
  <c r="K74" i="299"/>
  <c r="O74" i="299"/>
  <c r="K74" i="301"/>
  <c r="C43" i="302"/>
  <c r="C69" i="302"/>
  <c r="C26" i="303"/>
  <c r="O33" i="303"/>
  <c r="O52" i="303" s="1"/>
  <c r="O75" i="303" s="1"/>
  <c r="O77" i="303" s="1"/>
  <c r="I74" i="303"/>
  <c r="E52" i="304"/>
  <c r="E75" i="304" s="1"/>
  <c r="E77" i="304" s="1"/>
  <c r="I52" i="304"/>
  <c r="I75" i="304" s="1"/>
  <c r="I77" i="304" s="1"/>
  <c r="M52" i="304"/>
  <c r="M75" i="304" s="1"/>
  <c r="M77" i="304" s="1"/>
  <c r="Q52" i="304"/>
  <c r="Q75" i="304" s="1"/>
  <c r="Q77" i="304" s="1"/>
  <c r="G74" i="304"/>
  <c r="N74" i="306"/>
  <c r="D74" i="307"/>
  <c r="L74" i="307"/>
  <c r="C26" i="309"/>
  <c r="K74" i="309"/>
  <c r="C69" i="309"/>
  <c r="C26" i="310"/>
  <c r="I74" i="310"/>
  <c r="G33" i="297"/>
  <c r="N51" i="297"/>
  <c r="E51" i="298"/>
  <c r="I51" i="298"/>
  <c r="M51" i="298"/>
  <c r="Q51" i="298"/>
  <c r="F51" i="299"/>
  <c r="J51" i="299"/>
  <c r="J52" i="299" s="1"/>
  <c r="J75" i="299" s="1"/>
  <c r="J77" i="299" s="1"/>
  <c r="N51" i="299"/>
  <c r="C43" i="299"/>
  <c r="P51" i="299"/>
  <c r="G33" i="300"/>
  <c r="D51" i="300"/>
  <c r="H51" i="300"/>
  <c r="L51" i="300"/>
  <c r="E51" i="302"/>
  <c r="I51" i="302"/>
  <c r="M51" i="302"/>
  <c r="Q51" i="302"/>
  <c r="G51" i="302"/>
  <c r="G52" i="302" s="1"/>
  <c r="G75" i="302" s="1"/>
  <c r="G77" i="302" s="1"/>
  <c r="K51" i="302"/>
  <c r="O51" i="302"/>
  <c r="O52" i="302" s="1"/>
  <c r="O75" i="302" s="1"/>
  <c r="O77" i="302" s="1"/>
  <c r="H74" i="304"/>
  <c r="N51" i="305"/>
  <c r="H74" i="305"/>
  <c r="Q51" i="306"/>
  <c r="C38" i="307"/>
  <c r="J74" i="307"/>
  <c r="J33" i="308"/>
  <c r="N33" i="308"/>
  <c r="E33" i="309"/>
  <c r="I52" i="310"/>
  <c r="I51" i="310"/>
  <c r="M51" i="310"/>
  <c r="M52" i="310" s="1"/>
  <c r="M75" i="310" s="1"/>
  <c r="M77" i="310" s="1"/>
  <c r="Q51" i="310"/>
  <c r="Q52" i="310" s="1"/>
  <c r="Q75" i="310" s="1"/>
  <c r="Q77" i="310" s="1"/>
  <c r="H52" i="311"/>
  <c r="L52" i="311"/>
  <c r="P52" i="311"/>
  <c r="F85" i="259"/>
  <c r="E188" i="259"/>
  <c r="G435" i="259"/>
  <c r="E499" i="259"/>
  <c r="H96" i="259"/>
  <c r="E371" i="259"/>
  <c r="E654" i="259"/>
  <c r="H55" i="259"/>
  <c r="D86" i="259"/>
  <c r="H86" i="259" s="1"/>
  <c r="H148" i="259"/>
  <c r="H152" i="259"/>
  <c r="G155" i="259"/>
  <c r="H172" i="259"/>
  <c r="H79" i="259"/>
  <c r="H97" i="259"/>
  <c r="E101" i="259"/>
  <c r="G118" i="259"/>
  <c r="E118" i="259"/>
  <c r="H159" i="259"/>
  <c r="H168" i="259"/>
  <c r="G563" i="259"/>
  <c r="H595" i="259"/>
  <c r="H662" i="259"/>
  <c r="H673" i="259"/>
  <c r="H692" i="259"/>
  <c r="G803" i="259"/>
  <c r="C811" i="259"/>
  <c r="G811" i="259" s="1"/>
  <c r="G826" i="259"/>
  <c r="G922" i="259"/>
  <c r="G955" i="259"/>
  <c r="E990" i="259"/>
  <c r="G1008" i="259"/>
  <c r="G1013" i="259"/>
  <c r="E20" i="260"/>
  <c r="E30" i="260"/>
  <c r="C56" i="260"/>
  <c r="E56" i="260" s="1"/>
  <c r="E60" i="260"/>
  <c r="E83" i="260"/>
  <c r="G11" i="262"/>
  <c r="F17" i="262"/>
  <c r="F43" i="262" s="1"/>
  <c r="G37" i="262"/>
  <c r="H20" i="259"/>
  <c r="H29" i="259"/>
  <c r="C34" i="259"/>
  <c r="H61" i="259"/>
  <c r="H75" i="259"/>
  <c r="H120" i="259"/>
  <c r="H123" i="259"/>
  <c r="H144" i="259"/>
  <c r="F147" i="259"/>
  <c r="H147" i="259" s="1"/>
  <c r="H175" i="259"/>
  <c r="F171" i="259"/>
  <c r="H181" i="259"/>
  <c r="H195" i="259"/>
  <c r="H207" i="259"/>
  <c r="H219" i="259"/>
  <c r="H231" i="259"/>
  <c r="H243" i="259"/>
  <c r="H256" i="259"/>
  <c r="H268" i="259"/>
  <c r="H280" i="259"/>
  <c r="H292" i="259"/>
  <c r="H304" i="259"/>
  <c r="H323" i="259"/>
  <c r="H335" i="259"/>
  <c r="H347" i="259"/>
  <c r="H359" i="259"/>
  <c r="H378" i="259"/>
  <c r="H390" i="259"/>
  <c r="H402" i="259"/>
  <c r="H414" i="259"/>
  <c r="H426" i="259"/>
  <c r="H506" i="259"/>
  <c r="H518" i="259"/>
  <c r="H530" i="259"/>
  <c r="H542" i="259"/>
  <c r="H554" i="259"/>
  <c r="H569" i="259"/>
  <c r="H650" i="259"/>
  <c r="F655" i="259"/>
  <c r="F654" i="259" s="1"/>
  <c r="H703" i="259"/>
  <c r="G723" i="259"/>
  <c r="G737" i="259"/>
  <c r="G763" i="259"/>
  <c r="G851" i="259"/>
  <c r="G869" i="259"/>
  <c r="G881" i="259"/>
  <c r="F893" i="259"/>
  <c r="F856" i="259" s="1"/>
  <c r="G933" i="259"/>
  <c r="G951" i="259"/>
  <c r="G957" i="259"/>
  <c r="D961" i="259"/>
  <c r="G970" i="259"/>
  <c r="G984" i="259"/>
  <c r="E105" i="260"/>
  <c r="D43" i="262"/>
  <c r="F15" i="263"/>
  <c r="H17" i="259"/>
  <c r="F59" i="259"/>
  <c r="E69" i="259"/>
  <c r="H178" i="259"/>
  <c r="H432" i="259"/>
  <c r="H560" i="259"/>
  <c r="H564" i="259"/>
  <c r="F563" i="259"/>
  <c r="F187" i="259" s="1"/>
  <c r="H579" i="259"/>
  <c r="H584" i="259"/>
  <c r="H589" i="259"/>
  <c r="H607" i="259"/>
  <c r="H619" i="259"/>
  <c r="H632" i="259"/>
  <c r="H644" i="259"/>
  <c r="H669" i="259"/>
  <c r="H678" i="259"/>
  <c r="F682" i="259"/>
  <c r="G717" i="259"/>
  <c r="E716" i="259"/>
  <c r="D716" i="259"/>
  <c r="G734" i="259"/>
  <c r="E733" i="259"/>
  <c r="G733" i="259" s="1"/>
  <c r="C751" i="259"/>
  <c r="C750" i="259" s="1"/>
  <c r="G750" i="259" s="1"/>
  <c r="G836" i="259"/>
  <c r="E810" i="259"/>
  <c r="E809" i="259" s="1"/>
  <c r="G906" i="259"/>
  <c r="G916" i="259"/>
  <c r="G977" i="259"/>
  <c r="E981" i="259"/>
  <c r="C991" i="259"/>
  <c r="H19" i="261"/>
  <c r="E17" i="262"/>
  <c r="E43" i="262" s="1"/>
  <c r="G21" i="262"/>
  <c r="C10" i="265"/>
  <c r="G10" i="265" s="1"/>
  <c r="G10" i="266"/>
  <c r="D55" i="267"/>
  <c r="F31" i="269"/>
  <c r="F33" i="269" s="1"/>
  <c r="J31" i="269"/>
  <c r="J33" i="269" s="1"/>
  <c r="N31" i="269"/>
  <c r="N33" i="269" s="1"/>
  <c r="C57" i="269"/>
  <c r="G57" i="269"/>
  <c r="G59" i="269" s="1"/>
  <c r="K57" i="269"/>
  <c r="K59" i="269" s="1"/>
  <c r="F71" i="269"/>
  <c r="N71" i="269"/>
  <c r="E82" i="269"/>
  <c r="M82" i="269"/>
  <c r="H91" i="269"/>
  <c r="C107" i="269"/>
  <c r="G107" i="269"/>
  <c r="G108" i="269" s="1"/>
  <c r="K107" i="269"/>
  <c r="K108" i="269" s="1"/>
  <c r="O107" i="269"/>
  <c r="O108" i="269" s="1"/>
  <c r="D122" i="269"/>
  <c r="D123" i="269" s="1"/>
  <c r="H122" i="269"/>
  <c r="H123" i="269" s="1"/>
  <c r="L122" i="269"/>
  <c r="L123" i="269" s="1"/>
  <c r="I11" i="270"/>
  <c r="N17" i="270"/>
  <c r="O12" i="270"/>
  <c r="I16" i="270"/>
  <c r="B55" i="270" s="1"/>
  <c r="O16" i="270"/>
  <c r="I24" i="270"/>
  <c r="I26" i="270"/>
  <c r="I29" i="270"/>
  <c r="I38" i="270"/>
  <c r="G11" i="272"/>
  <c r="C10" i="272"/>
  <c r="G10" i="276"/>
  <c r="G10" i="278"/>
  <c r="L38" i="280"/>
  <c r="R11" i="281"/>
  <c r="V11" i="281"/>
  <c r="J51" i="283"/>
  <c r="N51" i="283"/>
  <c r="F74" i="284"/>
  <c r="N74" i="284"/>
  <c r="D74" i="287"/>
  <c r="H74" i="287"/>
  <c r="L74" i="287"/>
  <c r="P74" i="287"/>
  <c r="I10" i="270"/>
  <c r="I36" i="270"/>
  <c r="C52" i="270"/>
  <c r="B53" i="270"/>
  <c r="I41" i="270"/>
  <c r="C54" i="270"/>
  <c r="L15" i="280"/>
  <c r="L32" i="280"/>
  <c r="L44" i="280"/>
  <c r="W12" i="281"/>
  <c r="W13" i="281"/>
  <c r="F33" i="282"/>
  <c r="F52" i="282" s="1"/>
  <c r="F75" i="282" s="1"/>
  <c r="F77" i="282" s="1"/>
  <c r="J33" i="282"/>
  <c r="J52" i="282" s="1"/>
  <c r="J75" i="282" s="1"/>
  <c r="J77" i="282" s="1"/>
  <c r="N33" i="282"/>
  <c r="N52" i="282" s="1"/>
  <c r="N75" i="282" s="1"/>
  <c r="N77" i="282" s="1"/>
  <c r="C19" i="283"/>
  <c r="H33" i="283"/>
  <c r="H52" i="283" s="1"/>
  <c r="L33" i="283"/>
  <c r="L52" i="283" s="1"/>
  <c r="P33" i="283"/>
  <c r="P52" i="283" s="1"/>
  <c r="F74" i="283"/>
  <c r="D12" i="267"/>
  <c r="G31" i="269"/>
  <c r="G33" i="269" s="1"/>
  <c r="K31" i="269"/>
  <c r="K33" i="269" s="1"/>
  <c r="O31" i="269"/>
  <c r="O33" i="269" s="1"/>
  <c r="D91" i="269"/>
  <c r="L91" i="269"/>
  <c r="O74" i="282"/>
  <c r="D63" i="284"/>
  <c r="D74" i="284" s="1"/>
  <c r="C59" i="284"/>
  <c r="I74" i="289"/>
  <c r="M74" i="289"/>
  <c r="Q74" i="289"/>
  <c r="D82" i="269"/>
  <c r="L82" i="269"/>
  <c r="E91" i="269"/>
  <c r="M91" i="269"/>
  <c r="F107" i="269"/>
  <c r="F108" i="269" s="1"/>
  <c r="F124" i="269" s="1"/>
  <c r="D166" i="269" s="1"/>
  <c r="J107" i="269"/>
  <c r="J108" i="269" s="1"/>
  <c r="J124" i="269" s="1"/>
  <c r="D170" i="269" s="1"/>
  <c r="N107" i="269"/>
  <c r="N108" i="269" s="1"/>
  <c r="N124" i="269" s="1"/>
  <c r="D174" i="269" s="1"/>
  <c r="P99" i="269"/>
  <c r="C122" i="269"/>
  <c r="G122" i="269"/>
  <c r="G123" i="269" s="1"/>
  <c r="K122" i="269"/>
  <c r="K123" i="269" s="1"/>
  <c r="O122" i="269"/>
  <c r="O123" i="269" s="1"/>
  <c r="G17" i="270"/>
  <c r="H17" i="270"/>
  <c r="I13" i="270"/>
  <c r="I15" i="270"/>
  <c r="I23" i="270"/>
  <c r="C51" i="270"/>
  <c r="C53" i="270"/>
  <c r="C55" i="270"/>
  <c r="G10" i="274"/>
  <c r="G10" i="277"/>
  <c r="G10" i="279"/>
  <c r="U11" i="281"/>
  <c r="S11" i="281"/>
  <c r="W15" i="281"/>
  <c r="Q17" i="281"/>
  <c r="U17" i="281"/>
  <c r="C26" i="282"/>
  <c r="G74" i="282"/>
  <c r="C63" i="284"/>
  <c r="L74" i="286"/>
  <c r="P74" i="286"/>
  <c r="I74" i="290"/>
  <c r="Q74" i="290"/>
  <c r="K74" i="282"/>
  <c r="G33" i="283"/>
  <c r="K33" i="283"/>
  <c r="O33" i="283"/>
  <c r="C30" i="283"/>
  <c r="E74" i="283"/>
  <c r="I74" i="283"/>
  <c r="M74" i="283"/>
  <c r="Q74" i="283"/>
  <c r="E33" i="284"/>
  <c r="I33" i="284"/>
  <c r="M33" i="284"/>
  <c r="M52" i="284" s="1"/>
  <c r="M75" i="284" s="1"/>
  <c r="M77" i="284" s="1"/>
  <c r="Q33" i="284"/>
  <c r="Q52" i="284" s="1"/>
  <c r="Q75" i="284" s="1"/>
  <c r="Q77" i="284" s="1"/>
  <c r="C30" i="284"/>
  <c r="C38" i="284"/>
  <c r="I51" i="284"/>
  <c r="M51" i="284"/>
  <c r="Q51" i="284"/>
  <c r="D33" i="285"/>
  <c r="D52" i="285" s="1"/>
  <c r="D75" i="285" s="1"/>
  <c r="D77" i="285" s="1"/>
  <c r="H33" i="285"/>
  <c r="H52" i="285" s="1"/>
  <c r="H75" i="285" s="1"/>
  <c r="H77" i="285" s="1"/>
  <c r="L33" i="285"/>
  <c r="L52" i="285" s="1"/>
  <c r="L75" i="285" s="1"/>
  <c r="L77" i="285" s="1"/>
  <c r="P33" i="285"/>
  <c r="P52" i="285" s="1"/>
  <c r="P75" i="285" s="1"/>
  <c r="P77" i="285" s="1"/>
  <c r="C43" i="285"/>
  <c r="F33" i="286"/>
  <c r="F52" i="286" s="1"/>
  <c r="F75" i="286" s="1"/>
  <c r="F77" i="286" s="1"/>
  <c r="J33" i="286"/>
  <c r="J52" i="286" s="1"/>
  <c r="J75" i="286" s="1"/>
  <c r="J77" i="286" s="1"/>
  <c r="N33" i="286"/>
  <c r="N52" i="286" s="1"/>
  <c r="N75" i="286" s="1"/>
  <c r="N77" i="286" s="1"/>
  <c r="E51" i="286"/>
  <c r="I51" i="286"/>
  <c r="M51" i="286"/>
  <c r="Q51" i="286"/>
  <c r="N33" i="287"/>
  <c r="N52" i="287" s="1"/>
  <c r="N75" i="287" s="1"/>
  <c r="N77" i="287" s="1"/>
  <c r="C43" i="287"/>
  <c r="H51" i="287"/>
  <c r="H52" i="287" s="1"/>
  <c r="H75" i="287" s="1"/>
  <c r="H77" i="287" s="1"/>
  <c r="L51" i="287"/>
  <c r="G33" i="288"/>
  <c r="K33" i="288"/>
  <c r="O33" i="288"/>
  <c r="C30" i="288"/>
  <c r="M33" i="288"/>
  <c r="M52" i="288" s="1"/>
  <c r="E33" i="289"/>
  <c r="I33" i="289"/>
  <c r="M33" i="289"/>
  <c r="Q33" i="289"/>
  <c r="C30" i="289"/>
  <c r="L52" i="289"/>
  <c r="L75" i="289" s="1"/>
  <c r="L77" i="289" s="1"/>
  <c r="C59" i="289"/>
  <c r="C69" i="289"/>
  <c r="G33" i="290"/>
  <c r="G52" i="290" s="1"/>
  <c r="G75" i="290" s="1"/>
  <c r="G77" i="290" s="1"/>
  <c r="K33" i="290"/>
  <c r="K52" i="290" s="1"/>
  <c r="K75" i="290" s="1"/>
  <c r="K77" i="290" s="1"/>
  <c r="O33" i="290"/>
  <c r="O52" i="290" s="1"/>
  <c r="O75" i="290" s="1"/>
  <c r="O77" i="290" s="1"/>
  <c r="C43" i="290"/>
  <c r="D74" i="290"/>
  <c r="L74" i="290"/>
  <c r="D33" i="291"/>
  <c r="H33" i="291"/>
  <c r="L33" i="291"/>
  <c r="P33" i="291"/>
  <c r="C26" i="291"/>
  <c r="M51" i="291"/>
  <c r="Q51" i="291"/>
  <c r="D74" i="291"/>
  <c r="L74" i="291"/>
  <c r="G33" i="292"/>
  <c r="G52" i="292" s="1"/>
  <c r="K33" i="292"/>
  <c r="K52" i="292" s="1"/>
  <c r="O33" i="292"/>
  <c r="O52" i="292" s="1"/>
  <c r="O75" i="292" s="1"/>
  <c r="O77" i="292" s="1"/>
  <c r="C43" i="292"/>
  <c r="K74" i="292"/>
  <c r="F33" i="293"/>
  <c r="J33" i="293"/>
  <c r="N33" i="293"/>
  <c r="C30" i="293"/>
  <c r="C38" i="293"/>
  <c r="C51" i="293" s="1"/>
  <c r="I74" i="293"/>
  <c r="Q74" i="293"/>
  <c r="E33" i="294"/>
  <c r="I33" i="294"/>
  <c r="M33" i="294"/>
  <c r="M52" i="294" s="1"/>
  <c r="M75" i="294" s="1"/>
  <c r="M77" i="294" s="1"/>
  <c r="Q33" i="294"/>
  <c r="C26" i="294"/>
  <c r="C30" i="294"/>
  <c r="E51" i="294"/>
  <c r="I51" i="294"/>
  <c r="M51" i="294"/>
  <c r="Q51" i="294"/>
  <c r="C59" i="294"/>
  <c r="H74" i="294"/>
  <c r="P74" i="294"/>
  <c r="C59" i="295"/>
  <c r="D63" i="295"/>
  <c r="D74" i="295" s="1"/>
  <c r="L74" i="295"/>
  <c r="N52" i="296"/>
  <c r="F33" i="284"/>
  <c r="F52" i="284" s="1"/>
  <c r="F75" i="284" s="1"/>
  <c r="F77" i="284" s="1"/>
  <c r="J33" i="284"/>
  <c r="J52" i="284" s="1"/>
  <c r="J75" i="284" s="1"/>
  <c r="J77" i="284" s="1"/>
  <c r="N33" i="284"/>
  <c r="N52" i="284" s="1"/>
  <c r="N75" i="284" s="1"/>
  <c r="N77" i="284" s="1"/>
  <c r="C26" i="284"/>
  <c r="C33" i="284" s="1"/>
  <c r="C69" i="284"/>
  <c r="C26" i="285"/>
  <c r="G33" i="286"/>
  <c r="K33" i="286"/>
  <c r="O33" i="286"/>
  <c r="C30" i="286"/>
  <c r="C43" i="286"/>
  <c r="C19" i="287"/>
  <c r="G33" i="287"/>
  <c r="G52" i="287" s="1"/>
  <c r="K33" i="287"/>
  <c r="K52" i="287" s="1"/>
  <c r="K75" i="287" s="1"/>
  <c r="K77" i="287" s="1"/>
  <c r="O33" i="287"/>
  <c r="O52" i="287" s="1"/>
  <c r="C30" i="287"/>
  <c r="C38" i="287"/>
  <c r="C51" i="287" s="1"/>
  <c r="C69" i="287"/>
  <c r="C19" i="288"/>
  <c r="H33" i="288"/>
  <c r="H52" i="288" s="1"/>
  <c r="H75" i="288" s="1"/>
  <c r="H77" i="288" s="1"/>
  <c r="P33" i="288"/>
  <c r="P52" i="288" s="1"/>
  <c r="P75" i="288" s="1"/>
  <c r="P77" i="288" s="1"/>
  <c r="F51" i="288"/>
  <c r="F33" i="289"/>
  <c r="J33" i="289"/>
  <c r="N33" i="289"/>
  <c r="C26" i="289"/>
  <c r="C33" i="289" s="1"/>
  <c r="F74" i="290"/>
  <c r="C19" i="291"/>
  <c r="M52" i="291"/>
  <c r="Q52" i="291"/>
  <c r="D33" i="292"/>
  <c r="H33" i="292"/>
  <c r="L33" i="292"/>
  <c r="P33" i="292"/>
  <c r="C26" i="292"/>
  <c r="D74" i="292"/>
  <c r="H74" i="292"/>
  <c r="L74" i="292"/>
  <c r="P74" i="292"/>
  <c r="C43" i="293"/>
  <c r="C63" i="294"/>
  <c r="I74" i="302"/>
  <c r="M74" i="302"/>
  <c r="M74" i="303"/>
  <c r="C73" i="284"/>
  <c r="L52" i="287"/>
  <c r="L75" i="287" s="1"/>
  <c r="L77" i="287" s="1"/>
  <c r="Q52" i="288"/>
  <c r="P52" i="289"/>
  <c r="P75" i="289" s="1"/>
  <c r="P77" i="289" s="1"/>
  <c r="E52" i="290"/>
  <c r="I52" i="290"/>
  <c r="I75" i="290" s="1"/>
  <c r="I77" i="290" s="1"/>
  <c r="Q52" i="290"/>
  <c r="Q75" i="290" s="1"/>
  <c r="Q77" i="290" s="1"/>
  <c r="H74" i="290"/>
  <c r="P74" i="290"/>
  <c r="H74" i="291"/>
  <c r="P74" i="291"/>
  <c r="E52" i="292"/>
  <c r="M52" i="292"/>
  <c r="Q52" i="292"/>
  <c r="L52" i="293"/>
  <c r="D51" i="293"/>
  <c r="D52" i="293" s="1"/>
  <c r="K52" i="294"/>
  <c r="C43" i="294"/>
  <c r="W19" i="281"/>
  <c r="W21" i="281"/>
  <c r="C19" i="282"/>
  <c r="E33" i="282"/>
  <c r="D51" i="282"/>
  <c r="D52" i="282" s="1"/>
  <c r="D75" i="282" s="1"/>
  <c r="D77" i="282" s="1"/>
  <c r="H51" i="282"/>
  <c r="H52" i="282" s="1"/>
  <c r="H75" i="282" s="1"/>
  <c r="H77" i="282" s="1"/>
  <c r="L51" i="282"/>
  <c r="L52" i="282" s="1"/>
  <c r="L75" i="282" s="1"/>
  <c r="L77" i="282" s="1"/>
  <c r="P51" i="282"/>
  <c r="P52" i="282" s="1"/>
  <c r="P75" i="282" s="1"/>
  <c r="P77" i="282" s="1"/>
  <c r="F33" i="283"/>
  <c r="J33" i="283"/>
  <c r="J52" i="283" s="1"/>
  <c r="N33" i="283"/>
  <c r="H74" i="283"/>
  <c r="L74" i="283"/>
  <c r="P74" i="283"/>
  <c r="D33" i="284"/>
  <c r="D52" i="284" s="1"/>
  <c r="H33" i="284"/>
  <c r="H52" i="284" s="1"/>
  <c r="L33" i="284"/>
  <c r="L52" i="284" s="1"/>
  <c r="P33" i="284"/>
  <c r="P52" i="284" s="1"/>
  <c r="C43" i="284"/>
  <c r="G33" i="285"/>
  <c r="G52" i="285" s="1"/>
  <c r="G75" i="285" s="1"/>
  <c r="G77" i="285" s="1"/>
  <c r="K33" i="285"/>
  <c r="K52" i="285" s="1"/>
  <c r="K75" i="285" s="1"/>
  <c r="K77" i="285" s="1"/>
  <c r="O33" i="285"/>
  <c r="O52" i="285" s="1"/>
  <c r="O75" i="285" s="1"/>
  <c r="O77" i="285" s="1"/>
  <c r="F51" i="285"/>
  <c r="J51" i="285"/>
  <c r="J52" i="285" s="1"/>
  <c r="J75" i="285" s="1"/>
  <c r="J77" i="285" s="1"/>
  <c r="N51" i="285"/>
  <c r="N52" i="285" s="1"/>
  <c r="N75" i="285" s="1"/>
  <c r="N77" i="285" s="1"/>
  <c r="C19" i="286"/>
  <c r="C33" i="286" s="1"/>
  <c r="I33" i="286"/>
  <c r="M33" i="286"/>
  <c r="Q33" i="286"/>
  <c r="C51" i="286"/>
  <c r="D51" i="286"/>
  <c r="D52" i="286" s="1"/>
  <c r="D75" i="286" s="1"/>
  <c r="D77" i="286" s="1"/>
  <c r="H51" i="286"/>
  <c r="H52" i="286" s="1"/>
  <c r="H75" i="286" s="1"/>
  <c r="H77" i="286" s="1"/>
  <c r="L51" i="286"/>
  <c r="L52" i="286" s="1"/>
  <c r="L75" i="286" s="1"/>
  <c r="L77" i="286" s="1"/>
  <c r="P51" i="286"/>
  <c r="P52" i="286" s="1"/>
  <c r="P75" i="286" s="1"/>
  <c r="P77" i="286" s="1"/>
  <c r="C33" i="287"/>
  <c r="I33" i="287"/>
  <c r="M33" i="287"/>
  <c r="E74" i="287"/>
  <c r="C73" i="287"/>
  <c r="F33" i="288"/>
  <c r="F52" i="288" s="1"/>
  <c r="J33" i="288"/>
  <c r="N33" i="288"/>
  <c r="N52" i="288" s="1"/>
  <c r="D33" i="288"/>
  <c r="D52" i="288" s="1"/>
  <c r="C38" i="289"/>
  <c r="I51" i="289"/>
  <c r="M51" i="289"/>
  <c r="Q51" i="289"/>
  <c r="F33" i="290"/>
  <c r="F52" i="290" s="1"/>
  <c r="J33" i="290"/>
  <c r="N33" i="290"/>
  <c r="F51" i="290"/>
  <c r="J51" i="290"/>
  <c r="N51" i="290"/>
  <c r="G33" i="291"/>
  <c r="G52" i="291" s="1"/>
  <c r="G75" i="291" s="1"/>
  <c r="G77" i="291" s="1"/>
  <c r="K33" i="291"/>
  <c r="K52" i="291" s="1"/>
  <c r="K75" i="291" s="1"/>
  <c r="K77" i="291" s="1"/>
  <c r="O33" i="291"/>
  <c r="O52" i="291" s="1"/>
  <c r="O75" i="291" s="1"/>
  <c r="O77" i="291" s="1"/>
  <c r="H51" i="291"/>
  <c r="L51" i="291"/>
  <c r="P51" i="291"/>
  <c r="F33" i="292"/>
  <c r="F52" i="292" s="1"/>
  <c r="F75" i="292" s="1"/>
  <c r="F77" i="292" s="1"/>
  <c r="J33" i="292"/>
  <c r="J52" i="292" s="1"/>
  <c r="N33" i="292"/>
  <c r="N52" i="292" s="1"/>
  <c r="N75" i="292" s="1"/>
  <c r="N77" i="292" s="1"/>
  <c r="C30" i="292"/>
  <c r="J74" i="292"/>
  <c r="G74" i="292"/>
  <c r="E33" i="293"/>
  <c r="I33" i="293"/>
  <c r="I52" i="293" s="1"/>
  <c r="M33" i="293"/>
  <c r="M52" i="293" s="1"/>
  <c r="M75" i="293" s="1"/>
  <c r="M77" i="293" s="1"/>
  <c r="Q33" i="293"/>
  <c r="Q52" i="293" s="1"/>
  <c r="H51" i="293"/>
  <c r="H52" i="293" s="1"/>
  <c r="P51" i="293"/>
  <c r="P52" i="293" s="1"/>
  <c r="E51" i="293"/>
  <c r="C59" i="293"/>
  <c r="C30" i="295"/>
  <c r="O74" i="298"/>
  <c r="C51" i="292"/>
  <c r="D51" i="292"/>
  <c r="H51" i="292"/>
  <c r="L51" i="292"/>
  <c r="P51" i="292"/>
  <c r="G33" i="293"/>
  <c r="G52" i="293" s="1"/>
  <c r="G75" i="293" s="1"/>
  <c r="G77" i="293" s="1"/>
  <c r="K33" i="293"/>
  <c r="K52" i="293" s="1"/>
  <c r="K75" i="293" s="1"/>
  <c r="K77" i="293" s="1"/>
  <c r="O33" i="293"/>
  <c r="O52" i="293" s="1"/>
  <c r="F51" i="293"/>
  <c r="J51" i="293"/>
  <c r="N51" i="293"/>
  <c r="G74" i="293"/>
  <c r="K74" i="293"/>
  <c r="O74" i="293"/>
  <c r="C69" i="293"/>
  <c r="D33" i="294"/>
  <c r="D52" i="294" s="1"/>
  <c r="D75" i="294" s="1"/>
  <c r="D77" i="294" s="1"/>
  <c r="H33" i="294"/>
  <c r="H52" i="294" s="1"/>
  <c r="H75" i="294" s="1"/>
  <c r="H77" i="294" s="1"/>
  <c r="L33" i="294"/>
  <c r="L52" i="294" s="1"/>
  <c r="L75" i="294" s="1"/>
  <c r="L77" i="294" s="1"/>
  <c r="P33" i="294"/>
  <c r="P52" i="294" s="1"/>
  <c r="P75" i="294" s="1"/>
  <c r="P77" i="294" s="1"/>
  <c r="C38" i="294"/>
  <c r="F74" i="294"/>
  <c r="J74" i="294"/>
  <c r="N74" i="294"/>
  <c r="C19" i="295"/>
  <c r="I33" i="295"/>
  <c r="M33" i="295"/>
  <c r="M52" i="295" s="1"/>
  <c r="M75" i="295" s="1"/>
  <c r="M77" i="295" s="1"/>
  <c r="Q33" i="295"/>
  <c r="Q52" i="295" s="1"/>
  <c r="Q75" i="295" s="1"/>
  <c r="Q77" i="295" s="1"/>
  <c r="D51" i="295"/>
  <c r="H51" i="295"/>
  <c r="L51" i="295"/>
  <c r="P51" i="295"/>
  <c r="F74" i="295"/>
  <c r="J74" i="295"/>
  <c r="C69" i="295"/>
  <c r="D33" i="296"/>
  <c r="H33" i="296"/>
  <c r="L33" i="296"/>
  <c r="P33" i="296"/>
  <c r="C26" i="296"/>
  <c r="E51" i="296"/>
  <c r="E52" i="296" s="1"/>
  <c r="I51" i="296"/>
  <c r="M51" i="296"/>
  <c r="M52" i="296" s="1"/>
  <c r="Q51" i="296"/>
  <c r="F74" i="296"/>
  <c r="F75" i="296" s="1"/>
  <c r="F77" i="296" s="1"/>
  <c r="J74" i="296"/>
  <c r="N74" i="296"/>
  <c r="F33" i="297"/>
  <c r="F52" i="297" s="1"/>
  <c r="J33" i="297"/>
  <c r="N33" i="297"/>
  <c r="N52" i="297" s="1"/>
  <c r="D33" i="297"/>
  <c r="D52" i="297" s="1"/>
  <c r="F33" i="298"/>
  <c r="F52" i="298" s="1"/>
  <c r="F75" i="298" s="1"/>
  <c r="F77" i="298" s="1"/>
  <c r="D33" i="298"/>
  <c r="D52" i="298" s="1"/>
  <c r="D75" i="298" s="1"/>
  <c r="D77" i="298" s="1"/>
  <c r="C38" i="298"/>
  <c r="G51" i="298"/>
  <c r="K51" i="298"/>
  <c r="O51" i="298"/>
  <c r="C59" i="298"/>
  <c r="E63" i="298"/>
  <c r="G33" i="299"/>
  <c r="G52" i="299" s="1"/>
  <c r="G75" i="299" s="1"/>
  <c r="G77" i="299" s="1"/>
  <c r="K33" i="299"/>
  <c r="F33" i="299"/>
  <c r="F52" i="299" s="1"/>
  <c r="N33" i="299"/>
  <c r="N52" i="299" s="1"/>
  <c r="N75" i="299" s="1"/>
  <c r="N77" i="299" s="1"/>
  <c r="I51" i="299"/>
  <c r="F33" i="300"/>
  <c r="F52" i="300" s="1"/>
  <c r="J33" i="300"/>
  <c r="N33" i="300"/>
  <c r="E51" i="300"/>
  <c r="E52" i="300" s="1"/>
  <c r="E75" i="300" s="1"/>
  <c r="E77" i="300" s="1"/>
  <c r="I51" i="300"/>
  <c r="I52" i="300" s="1"/>
  <c r="M51" i="300"/>
  <c r="Q51" i="300"/>
  <c r="C63" i="300"/>
  <c r="M74" i="300"/>
  <c r="J74" i="300"/>
  <c r="H33" i="301"/>
  <c r="L33" i="301"/>
  <c r="P33" i="301"/>
  <c r="C26" i="301"/>
  <c r="G51" i="301"/>
  <c r="K51" i="301"/>
  <c r="O51" i="301"/>
  <c r="L74" i="301"/>
  <c r="C30" i="302"/>
  <c r="L33" i="302"/>
  <c r="L52" i="302" s="1"/>
  <c r="L75" i="302" s="1"/>
  <c r="L77" i="302" s="1"/>
  <c r="C59" i="302"/>
  <c r="G74" i="302"/>
  <c r="K74" i="302"/>
  <c r="O74" i="302"/>
  <c r="Q74" i="303"/>
  <c r="D74" i="303"/>
  <c r="L74" i="304"/>
  <c r="K33" i="305"/>
  <c r="D74" i="305"/>
  <c r="J33" i="295"/>
  <c r="N33" i="295"/>
  <c r="E51" i="295"/>
  <c r="I51" i="295"/>
  <c r="O74" i="295"/>
  <c r="O75" i="295" s="1"/>
  <c r="O77" i="295" s="1"/>
  <c r="C43" i="296"/>
  <c r="C51" i="296" s="1"/>
  <c r="K33" i="297"/>
  <c r="O33" i="297"/>
  <c r="C30" i="297"/>
  <c r="M33" i="297"/>
  <c r="M52" i="297" s="1"/>
  <c r="J74" i="297"/>
  <c r="G33" i="298"/>
  <c r="K33" i="298"/>
  <c r="O33" i="298"/>
  <c r="O52" i="298" s="1"/>
  <c r="O75" i="298" s="1"/>
  <c r="O77" i="298" s="1"/>
  <c r="M33" i="298"/>
  <c r="M52" i="298" s="1"/>
  <c r="Q33" i="298"/>
  <c r="Q52" i="298" s="1"/>
  <c r="J51" i="298"/>
  <c r="C63" i="298"/>
  <c r="C69" i="298"/>
  <c r="E73" i="298"/>
  <c r="D33" i="299"/>
  <c r="H33" i="299"/>
  <c r="L33" i="299"/>
  <c r="L52" i="299" s="1"/>
  <c r="P33" i="299"/>
  <c r="P52" i="299" s="1"/>
  <c r="O33" i="299"/>
  <c r="K51" i="299"/>
  <c r="O51" i="299"/>
  <c r="Q74" i="299"/>
  <c r="K33" i="300"/>
  <c r="K52" i="300" s="1"/>
  <c r="O33" i="300"/>
  <c r="O52" i="300" s="1"/>
  <c r="E33" i="301"/>
  <c r="E52" i="301" s="1"/>
  <c r="E75" i="301" s="1"/>
  <c r="E77" i="301" s="1"/>
  <c r="I33" i="301"/>
  <c r="I52" i="301" s="1"/>
  <c r="I75" i="301" s="1"/>
  <c r="I77" i="301" s="1"/>
  <c r="M33" i="301"/>
  <c r="M52" i="301" s="1"/>
  <c r="M75" i="301" s="1"/>
  <c r="M77" i="301" s="1"/>
  <c r="Q33" i="301"/>
  <c r="Q52" i="301" s="1"/>
  <c r="Q75" i="301" s="1"/>
  <c r="Q77" i="301" s="1"/>
  <c r="F33" i="302"/>
  <c r="J33" i="302"/>
  <c r="E73" i="302"/>
  <c r="E74" i="302" s="1"/>
  <c r="C33" i="303"/>
  <c r="G52" i="303"/>
  <c r="G75" i="303" s="1"/>
  <c r="G77" i="303" s="1"/>
  <c r="G75" i="304"/>
  <c r="G77" i="304" s="1"/>
  <c r="D74" i="304"/>
  <c r="C38" i="305"/>
  <c r="J52" i="296"/>
  <c r="J75" i="296" s="1"/>
  <c r="J77" i="296" s="1"/>
  <c r="J74" i="298"/>
  <c r="G52" i="300"/>
  <c r="O74" i="300"/>
  <c r="H74" i="300"/>
  <c r="N74" i="302"/>
  <c r="D33" i="303"/>
  <c r="C19" i="303"/>
  <c r="C73" i="294"/>
  <c r="C26" i="295"/>
  <c r="N74" i="295"/>
  <c r="G52" i="296"/>
  <c r="G75" i="296" s="1"/>
  <c r="G77" i="296" s="1"/>
  <c r="O52" i="296"/>
  <c r="O75" i="296" s="1"/>
  <c r="O77" i="296" s="1"/>
  <c r="C30" i="296"/>
  <c r="I74" i="296"/>
  <c r="M74" i="296"/>
  <c r="Q74" i="296"/>
  <c r="I52" i="297"/>
  <c r="Q52" i="297"/>
  <c r="C38" i="297"/>
  <c r="J51" i="297"/>
  <c r="F74" i="297"/>
  <c r="N74" i="297"/>
  <c r="C43" i="298"/>
  <c r="H51" i="298"/>
  <c r="H52" i="298" s="1"/>
  <c r="H75" i="298" s="1"/>
  <c r="H77" i="298" s="1"/>
  <c r="L51" i="298"/>
  <c r="L52" i="298" s="1"/>
  <c r="L75" i="298" s="1"/>
  <c r="L77" i="298" s="1"/>
  <c r="P51" i="298"/>
  <c r="P52" i="298" s="1"/>
  <c r="P75" i="298" s="1"/>
  <c r="P77" i="298" s="1"/>
  <c r="C30" i="299"/>
  <c r="D51" i="299"/>
  <c r="H51" i="299"/>
  <c r="M74" i="299"/>
  <c r="M52" i="300"/>
  <c r="Q52" i="300"/>
  <c r="C30" i="300"/>
  <c r="J51" i="300"/>
  <c r="N51" i="300"/>
  <c r="I74" i="300"/>
  <c r="C43" i="301"/>
  <c r="D52" i="302"/>
  <c r="D75" i="302" s="1"/>
  <c r="D77" i="302" s="1"/>
  <c r="F51" i="302"/>
  <c r="J51" i="302"/>
  <c r="N51" i="302"/>
  <c r="N52" i="302" s="1"/>
  <c r="F74" i="302"/>
  <c r="C38" i="303"/>
  <c r="H51" i="303"/>
  <c r="H52" i="303" s="1"/>
  <c r="H75" i="303" s="1"/>
  <c r="H77" i="303" s="1"/>
  <c r="L51" i="303"/>
  <c r="L52" i="303" s="1"/>
  <c r="P51" i="303"/>
  <c r="P52" i="303" s="1"/>
  <c r="P75" i="303" s="1"/>
  <c r="P77" i="303" s="1"/>
  <c r="F51" i="303"/>
  <c r="J51" i="303"/>
  <c r="N51" i="303"/>
  <c r="L74" i="303"/>
  <c r="C43" i="304"/>
  <c r="K74" i="304"/>
  <c r="K75" i="304" s="1"/>
  <c r="K77" i="304" s="1"/>
  <c r="J52" i="306"/>
  <c r="H74" i="309"/>
  <c r="K33" i="303"/>
  <c r="K52" i="303" s="1"/>
  <c r="K75" i="303" s="1"/>
  <c r="K77" i="303" s="1"/>
  <c r="D33" i="304"/>
  <c r="H33" i="304"/>
  <c r="L33" i="304"/>
  <c r="P33" i="304"/>
  <c r="C26" i="304"/>
  <c r="N33" i="305"/>
  <c r="N52" i="305" s="1"/>
  <c r="N75" i="305" s="1"/>
  <c r="N77" i="305" s="1"/>
  <c r="G51" i="305"/>
  <c r="K51" i="305"/>
  <c r="O51" i="305"/>
  <c r="K74" i="305"/>
  <c r="G33" i="306"/>
  <c r="G52" i="306" s="1"/>
  <c r="G75" i="306" s="1"/>
  <c r="G77" i="306" s="1"/>
  <c r="K33" i="306"/>
  <c r="O33" i="306"/>
  <c r="O52" i="306" s="1"/>
  <c r="O75" i="306" s="1"/>
  <c r="O77" i="306" s="1"/>
  <c r="E33" i="306"/>
  <c r="E52" i="306" s="1"/>
  <c r="E75" i="306" s="1"/>
  <c r="E77" i="306" s="1"/>
  <c r="F51" i="306"/>
  <c r="N51" i="306"/>
  <c r="K51" i="306"/>
  <c r="C19" i="307"/>
  <c r="M33" i="307"/>
  <c r="M52" i="307" s="1"/>
  <c r="Q33" i="307"/>
  <c r="Q52" i="307" s="1"/>
  <c r="Q75" i="307" s="1"/>
  <c r="Q77" i="307" s="1"/>
  <c r="C30" i="307"/>
  <c r="G51" i="307"/>
  <c r="K51" i="307"/>
  <c r="O51" i="307"/>
  <c r="K33" i="308"/>
  <c r="K52" i="308" s="1"/>
  <c r="K75" i="308" s="1"/>
  <c r="K77" i="308" s="1"/>
  <c r="O33" i="308"/>
  <c r="O52" i="308" s="1"/>
  <c r="Q33" i="309"/>
  <c r="Q52" i="309" s="1"/>
  <c r="Q75" i="309" s="1"/>
  <c r="Q77" i="309" s="1"/>
  <c r="G51" i="309"/>
  <c r="N52" i="310"/>
  <c r="F51" i="310"/>
  <c r="J51" i="310"/>
  <c r="J52" i="310" s="1"/>
  <c r="N51" i="310"/>
  <c r="C63" i="310"/>
  <c r="L75" i="311"/>
  <c r="L77" i="311" s="1"/>
  <c r="P75" i="311"/>
  <c r="P77" i="311" s="1"/>
  <c r="E51" i="311"/>
  <c r="E52" i="311" s="1"/>
  <c r="E75" i="311" s="1"/>
  <c r="E77" i="311" s="1"/>
  <c r="I51" i="311"/>
  <c r="I52" i="311" s="1"/>
  <c r="I75" i="311" s="1"/>
  <c r="I77" i="311" s="1"/>
  <c r="M51" i="311"/>
  <c r="Q51" i="311"/>
  <c r="O33" i="305"/>
  <c r="O52" i="305" s="1"/>
  <c r="C30" i="305"/>
  <c r="D51" i="305"/>
  <c r="L51" i="305"/>
  <c r="P51" i="305"/>
  <c r="F51" i="305"/>
  <c r="J51" i="305"/>
  <c r="J52" i="305" s="1"/>
  <c r="J75" i="305" s="1"/>
  <c r="J77" i="305" s="1"/>
  <c r="C19" i="306"/>
  <c r="H33" i="306"/>
  <c r="H52" i="306" s="1"/>
  <c r="H75" i="306" s="1"/>
  <c r="H77" i="306" s="1"/>
  <c r="L33" i="306"/>
  <c r="L52" i="306" s="1"/>
  <c r="L75" i="306" s="1"/>
  <c r="L77" i="306" s="1"/>
  <c r="P33" i="306"/>
  <c r="P52" i="306" s="1"/>
  <c r="H74" i="306"/>
  <c r="L74" i="306"/>
  <c r="C33" i="307"/>
  <c r="F33" i="307"/>
  <c r="F52" i="307" s="1"/>
  <c r="J33" i="307"/>
  <c r="J52" i="307" s="1"/>
  <c r="J75" i="307" s="1"/>
  <c r="J77" i="307" s="1"/>
  <c r="N33" i="307"/>
  <c r="N52" i="307" s="1"/>
  <c r="D75" i="308"/>
  <c r="D77" i="308" s="1"/>
  <c r="L75" i="308"/>
  <c r="L77" i="308" s="1"/>
  <c r="F33" i="308"/>
  <c r="F33" i="309"/>
  <c r="N33" i="309"/>
  <c r="I33" i="309"/>
  <c r="M33" i="309"/>
  <c r="E51" i="309"/>
  <c r="I51" i="309"/>
  <c r="M51" i="309"/>
  <c r="L74" i="309"/>
  <c r="P74" i="309"/>
  <c r="K33" i="310"/>
  <c r="K52" i="310" s="1"/>
  <c r="K75" i="310" s="1"/>
  <c r="K77" i="310" s="1"/>
  <c r="F74" i="310"/>
  <c r="J74" i="310"/>
  <c r="N74" i="310"/>
  <c r="C73" i="310"/>
  <c r="M52" i="311"/>
  <c r="M75" i="311" s="1"/>
  <c r="M77" i="311" s="1"/>
  <c r="Q52" i="311"/>
  <c r="Q75" i="311" s="1"/>
  <c r="Q77" i="311" s="1"/>
  <c r="Q52" i="306"/>
  <c r="Q75" i="306" s="1"/>
  <c r="Q77" i="306" s="1"/>
  <c r="G52" i="307"/>
  <c r="G75" i="307" s="1"/>
  <c r="G77" i="307" s="1"/>
  <c r="K52" i="307"/>
  <c r="O52" i="307"/>
  <c r="P74" i="307"/>
  <c r="G52" i="308"/>
  <c r="H74" i="308"/>
  <c r="P74" i="308"/>
  <c r="D52" i="310"/>
  <c r="H52" i="310"/>
  <c r="L52" i="310"/>
  <c r="P52" i="310"/>
  <c r="M74" i="310"/>
  <c r="P74" i="305"/>
  <c r="M33" i="306"/>
  <c r="D33" i="306"/>
  <c r="D52" i="306" s="1"/>
  <c r="C69" i="306"/>
  <c r="C26" i="307"/>
  <c r="E74" i="307"/>
  <c r="I74" i="307"/>
  <c r="I75" i="307" s="1"/>
  <c r="I77" i="307" s="1"/>
  <c r="M74" i="307"/>
  <c r="Q74" i="307"/>
  <c r="F74" i="307"/>
  <c r="N74" i="307"/>
  <c r="C69" i="307"/>
  <c r="H52" i="308"/>
  <c r="P52" i="308"/>
  <c r="F51" i="308"/>
  <c r="J51" i="308"/>
  <c r="N51" i="308"/>
  <c r="N52" i="308" s="1"/>
  <c r="N75" i="308" s="1"/>
  <c r="N77" i="308" s="1"/>
  <c r="C19" i="309"/>
  <c r="H75" i="309"/>
  <c r="H77" i="309" s="1"/>
  <c r="F51" i="309"/>
  <c r="J51" i="309"/>
  <c r="J52" i="309" s="1"/>
  <c r="N51" i="309"/>
  <c r="J74" i="309"/>
  <c r="D73" i="309"/>
  <c r="D74" i="309" s="1"/>
  <c r="I75" i="310"/>
  <c r="I77" i="310" s="1"/>
  <c r="C30" i="310"/>
  <c r="C69" i="310"/>
  <c r="G52" i="311"/>
  <c r="K52" i="311"/>
  <c r="O52" i="311"/>
  <c r="D63" i="311"/>
  <c r="I17" i="270"/>
  <c r="B50" i="270"/>
  <c r="B52" i="270"/>
  <c r="D52" i="270" s="1"/>
  <c r="J75" i="283"/>
  <c r="J77" i="283" s="1"/>
  <c r="B54" i="270"/>
  <c r="D54" i="270" s="1"/>
  <c r="I25" i="270"/>
  <c r="L21" i="280"/>
  <c r="W18" i="281"/>
  <c r="G33" i="282"/>
  <c r="G52" i="282" s="1"/>
  <c r="G75" i="282" s="1"/>
  <c r="G77" i="282" s="1"/>
  <c r="K33" i="282"/>
  <c r="K52" i="282" s="1"/>
  <c r="K75" i="282" s="1"/>
  <c r="K77" i="282" s="1"/>
  <c r="O33" i="282"/>
  <c r="O52" i="282" s="1"/>
  <c r="O75" i="282" s="1"/>
  <c r="O77" i="282" s="1"/>
  <c r="C43" i="282"/>
  <c r="C51" i="282" s="1"/>
  <c r="E63" i="282"/>
  <c r="C59" i="282"/>
  <c r="C63" i="282" s="1"/>
  <c r="E73" i="282"/>
  <c r="C69" i="282"/>
  <c r="C73" i="282" s="1"/>
  <c r="D33" i="283"/>
  <c r="D52" i="283" s="1"/>
  <c r="J74" i="283"/>
  <c r="E52" i="285"/>
  <c r="E75" i="285" s="1"/>
  <c r="E77" i="285" s="1"/>
  <c r="C78" i="285" s="1"/>
  <c r="I52" i="285"/>
  <c r="I75" i="285" s="1"/>
  <c r="I77" i="285" s="1"/>
  <c r="M52" i="285"/>
  <c r="M75" i="285" s="1"/>
  <c r="M77" i="285" s="1"/>
  <c r="Q52" i="285"/>
  <c r="Q75" i="285" s="1"/>
  <c r="Q77" i="285" s="1"/>
  <c r="G52" i="286"/>
  <c r="G75" i="286" s="1"/>
  <c r="G77" i="286" s="1"/>
  <c r="K52" i="286"/>
  <c r="K75" i="286" s="1"/>
  <c r="K77" i="286" s="1"/>
  <c r="O52" i="286"/>
  <c r="O75" i="286" s="1"/>
  <c r="O77" i="286" s="1"/>
  <c r="I30" i="270"/>
  <c r="C49" i="270"/>
  <c r="G43" i="270"/>
  <c r="I43" i="270" s="1"/>
  <c r="G10" i="273"/>
  <c r="I17" i="281"/>
  <c r="F51" i="283"/>
  <c r="F52" i="283" s="1"/>
  <c r="F75" i="283" s="1"/>
  <c r="F77" i="283" s="1"/>
  <c r="C38" i="283"/>
  <c r="C51" i="283" s="1"/>
  <c r="D63" i="283"/>
  <c r="C59" i="283"/>
  <c r="C63" i="283" s="1"/>
  <c r="N43" i="270"/>
  <c r="O43" i="270" s="1"/>
  <c r="B10" i="272"/>
  <c r="G10" i="275"/>
  <c r="Q11" i="281"/>
  <c r="W11" i="281" s="1"/>
  <c r="I11" i="281"/>
  <c r="T17" i="281"/>
  <c r="W17" i="281" s="1"/>
  <c r="P17" i="281"/>
  <c r="C33" i="282"/>
  <c r="G51" i="283"/>
  <c r="G52" i="283" s="1"/>
  <c r="G75" i="283" s="1"/>
  <c r="G77" i="283" s="1"/>
  <c r="K51" i="283"/>
  <c r="K52" i="283" s="1"/>
  <c r="K75" i="283" s="1"/>
  <c r="K77" i="283" s="1"/>
  <c r="O51" i="283"/>
  <c r="O52" i="283" s="1"/>
  <c r="O75" i="283" s="1"/>
  <c r="O77" i="283" s="1"/>
  <c r="D75" i="284"/>
  <c r="D77" i="284" s="1"/>
  <c r="H75" i="284"/>
  <c r="H77" i="284" s="1"/>
  <c r="L75" i="284"/>
  <c r="L77" i="284" s="1"/>
  <c r="P75" i="284"/>
  <c r="P77" i="284" s="1"/>
  <c r="C33" i="285"/>
  <c r="I52" i="286"/>
  <c r="I75" i="286" s="1"/>
  <c r="I77" i="286" s="1"/>
  <c r="M52" i="286"/>
  <c r="M75" i="286" s="1"/>
  <c r="M77" i="286" s="1"/>
  <c r="Q52" i="286"/>
  <c r="Q75" i="286" s="1"/>
  <c r="Q77" i="286" s="1"/>
  <c r="J52" i="288"/>
  <c r="I12" i="270"/>
  <c r="B51" i="270" s="1"/>
  <c r="D51" i="270" s="1"/>
  <c r="M17" i="270"/>
  <c r="O17" i="270" s="1"/>
  <c r="E51" i="282"/>
  <c r="E52" i="282" s="1"/>
  <c r="I51" i="282"/>
  <c r="I52" i="282" s="1"/>
  <c r="I75" i="282" s="1"/>
  <c r="I77" i="282" s="1"/>
  <c r="M51" i="282"/>
  <c r="M52" i="282" s="1"/>
  <c r="M75" i="282" s="1"/>
  <c r="M77" i="282" s="1"/>
  <c r="Q51" i="282"/>
  <c r="Q52" i="282" s="1"/>
  <c r="Q75" i="282" s="1"/>
  <c r="Q77" i="282" s="1"/>
  <c r="C33" i="283"/>
  <c r="E33" i="283"/>
  <c r="E52" i="283" s="1"/>
  <c r="E75" i="283" s="1"/>
  <c r="E77" i="283" s="1"/>
  <c r="I33" i="283"/>
  <c r="I52" i="283" s="1"/>
  <c r="I75" i="283" s="1"/>
  <c r="I77" i="283" s="1"/>
  <c r="M33" i="283"/>
  <c r="M52" i="283" s="1"/>
  <c r="M75" i="283" s="1"/>
  <c r="M77" i="283" s="1"/>
  <c r="Q33" i="283"/>
  <c r="Q52" i="283" s="1"/>
  <c r="Q75" i="283" s="1"/>
  <c r="Q77" i="283" s="1"/>
  <c r="D73" i="283"/>
  <c r="C69" i="283"/>
  <c r="C73" i="283" s="1"/>
  <c r="C38" i="285"/>
  <c r="C51" i="285" s="1"/>
  <c r="E51" i="287"/>
  <c r="E52" i="287" s="1"/>
  <c r="E75" i="287" s="1"/>
  <c r="E77" i="287" s="1"/>
  <c r="I51" i="287"/>
  <c r="I52" i="287" s="1"/>
  <c r="I75" i="287" s="1"/>
  <c r="I77" i="287" s="1"/>
  <c r="M51" i="287"/>
  <c r="M52" i="287" s="1"/>
  <c r="M75" i="287" s="1"/>
  <c r="M77" i="287" s="1"/>
  <c r="Q51" i="287"/>
  <c r="Q52" i="287" s="1"/>
  <c r="Q75" i="287" s="1"/>
  <c r="Q77" i="287" s="1"/>
  <c r="C59" i="287"/>
  <c r="C63" i="287" s="1"/>
  <c r="C74" i="287" s="1"/>
  <c r="C33" i="288"/>
  <c r="G51" i="288"/>
  <c r="G52" i="288" s="1"/>
  <c r="G75" i="288" s="1"/>
  <c r="G77" i="288" s="1"/>
  <c r="K51" i="288"/>
  <c r="K52" i="288" s="1"/>
  <c r="K75" i="288" s="1"/>
  <c r="K77" i="288" s="1"/>
  <c r="O51" i="288"/>
  <c r="O52" i="288" s="1"/>
  <c r="O75" i="288" s="1"/>
  <c r="O77" i="288" s="1"/>
  <c r="F74" i="288"/>
  <c r="F75" i="288" s="1"/>
  <c r="F77" i="288" s="1"/>
  <c r="N74" i="288"/>
  <c r="N75" i="288" s="1"/>
  <c r="N77" i="288" s="1"/>
  <c r="G51" i="289"/>
  <c r="G52" i="289" s="1"/>
  <c r="G75" i="289" s="1"/>
  <c r="G77" i="289" s="1"/>
  <c r="K51" i="289"/>
  <c r="O51" i="289"/>
  <c r="O52" i="289" s="1"/>
  <c r="O75" i="289" s="1"/>
  <c r="O77" i="289" s="1"/>
  <c r="C63" i="289"/>
  <c r="C73" i="289"/>
  <c r="C26" i="290"/>
  <c r="C38" i="290"/>
  <c r="C51" i="290" s="1"/>
  <c r="E74" i="290"/>
  <c r="E75" i="290" s="1"/>
  <c r="E77" i="290" s="1"/>
  <c r="M74" i="290"/>
  <c r="M75" i="290" s="1"/>
  <c r="M77" i="290" s="1"/>
  <c r="C33" i="291"/>
  <c r="C43" i="291"/>
  <c r="F74" i="291"/>
  <c r="F75" i="291" s="1"/>
  <c r="F77" i="291" s="1"/>
  <c r="J74" i="291"/>
  <c r="J75" i="291" s="1"/>
  <c r="J77" i="291" s="1"/>
  <c r="N74" i="291"/>
  <c r="D52" i="292"/>
  <c r="D75" i="292" s="1"/>
  <c r="D77" i="292" s="1"/>
  <c r="H52" i="292"/>
  <c r="H75" i="292" s="1"/>
  <c r="H77" i="292" s="1"/>
  <c r="L52" i="292"/>
  <c r="L75" i="292" s="1"/>
  <c r="L77" i="292" s="1"/>
  <c r="P52" i="292"/>
  <c r="P75" i="292" s="1"/>
  <c r="P77" i="292" s="1"/>
  <c r="F52" i="293"/>
  <c r="F75" i="293" s="1"/>
  <c r="F77" i="293" s="1"/>
  <c r="J52" i="293"/>
  <c r="J75" i="293" s="1"/>
  <c r="J77" i="293" s="1"/>
  <c r="N52" i="293"/>
  <c r="N75" i="293" s="1"/>
  <c r="N77" i="293" s="1"/>
  <c r="C33" i="294"/>
  <c r="D52" i="295"/>
  <c r="D75" i="295" s="1"/>
  <c r="D77" i="295" s="1"/>
  <c r="H52" i="295"/>
  <c r="H75" i="295" s="1"/>
  <c r="H77" i="295" s="1"/>
  <c r="L52" i="295"/>
  <c r="L75" i="295" s="1"/>
  <c r="L77" i="295" s="1"/>
  <c r="P52" i="295"/>
  <c r="K52" i="296"/>
  <c r="K75" i="296" s="1"/>
  <c r="K77" i="296" s="1"/>
  <c r="F33" i="285"/>
  <c r="F52" i="285" s="1"/>
  <c r="F75" i="285" s="1"/>
  <c r="F77" i="285" s="1"/>
  <c r="E33" i="286"/>
  <c r="E52" i="286" s="1"/>
  <c r="E75" i="286" s="1"/>
  <c r="E77" i="286" s="1"/>
  <c r="J52" i="287"/>
  <c r="J75" i="287" s="1"/>
  <c r="J77" i="287" s="1"/>
  <c r="G74" i="287"/>
  <c r="G75" i="287" s="1"/>
  <c r="G77" i="287" s="1"/>
  <c r="C51" i="288"/>
  <c r="D73" i="288"/>
  <c r="C69" i="288"/>
  <c r="C73" i="288" s="1"/>
  <c r="F75" i="290"/>
  <c r="F77" i="290" s="1"/>
  <c r="E51" i="284"/>
  <c r="E52" i="284" s="1"/>
  <c r="E75" i="284" s="1"/>
  <c r="E77" i="284" s="1"/>
  <c r="C59" i="285"/>
  <c r="C63" i="285" s="1"/>
  <c r="C69" i="285"/>
  <c r="C73" i="285" s="1"/>
  <c r="F33" i="287"/>
  <c r="F52" i="287" s="1"/>
  <c r="F75" i="287" s="1"/>
  <c r="F77" i="287" s="1"/>
  <c r="E33" i="288"/>
  <c r="E52" i="288" s="1"/>
  <c r="D63" i="288"/>
  <c r="C59" i="288"/>
  <c r="C63" i="288" s="1"/>
  <c r="J74" i="288"/>
  <c r="K52" i="289"/>
  <c r="K75" i="289" s="1"/>
  <c r="K77" i="289" s="1"/>
  <c r="C51" i="289"/>
  <c r="C52" i="289" s="1"/>
  <c r="E51" i="289"/>
  <c r="E52" i="289" s="1"/>
  <c r="E75" i="289" s="1"/>
  <c r="E77" i="289" s="1"/>
  <c r="C19" i="290"/>
  <c r="C33" i="290" s="1"/>
  <c r="C52" i="290" s="1"/>
  <c r="C63" i="290"/>
  <c r="N75" i="291"/>
  <c r="N77" i="291" s="1"/>
  <c r="D51" i="291"/>
  <c r="D52" i="291" s="1"/>
  <c r="D75" i="291" s="1"/>
  <c r="D77" i="291" s="1"/>
  <c r="C38" i="291"/>
  <c r="C51" i="291" s="1"/>
  <c r="J75" i="292"/>
  <c r="J77" i="292" s="1"/>
  <c r="H74" i="293"/>
  <c r="L74" i="293"/>
  <c r="L75" i="293" s="1"/>
  <c r="L77" i="293" s="1"/>
  <c r="P74" i="293"/>
  <c r="C73" i="293"/>
  <c r="C51" i="294"/>
  <c r="G74" i="294"/>
  <c r="G75" i="294" s="1"/>
  <c r="G77" i="294" s="1"/>
  <c r="K74" i="294"/>
  <c r="K75" i="294" s="1"/>
  <c r="K77" i="294" s="1"/>
  <c r="O74" i="294"/>
  <c r="O75" i="294" s="1"/>
  <c r="O77" i="294" s="1"/>
  <c r="C33" i="295"/>
  <c r="C59" i="286"/>
  <c r="C63" i="286" s="1"/>
  <c r="C69" i="286"/>
  <c r="C73" i="286" s="1"/>
  <c r="O74" i="287"/>
  <c r="O75" i="287" s="1"/>
  <c r="O77" i="287" s="1"/>
  <c r="E74" i="288"/>
  <c r="I74" i="288"/>
  <c r="I75" i="288" s="1"/>
  <c r="I77" i="288" s="1"/>
  <c r="M74" i="288"/>
  <c r="M75" i="288" s="1"/>
  <c r="M77" i="288" s="1"/>
  <c r="Q74" i="288"/>
  <c r="Q75" i="288" s="1"/>
  <c r="Q77" i="288" s="1"/>
  <c r="D33" i="289"/>
  <c r="D52" i="289" s="1"/>
  <c r="D75" i="289" s="1"/>
  <c r="D77" i="289" s="1"/>
  <c r="F51" i="289"/>
  <c r="F52" i="289" s="1"/>
  <c r="F75" i="289" s="1"/>
  <c r="F77" i="289" s="1"/>
  <c r="J51" i="289"/>
  <c r="J52" i="289" s="1"/>
  <c r="J75" i="289" s="1"/>
  <c r="J77" i="289" s="1"/>
  <c r="N51" i="289"/>
  <c r="N52" i="289" s="1"/>
  <c r="N75" i="289" s="1"/>
  <c r="N77" i="289" s="1"/>
  <c r="D33" i="290"/>
  <c r="D52" i="290" s="1"/>
  <c r="D75" i="290" s="1"/>
  <c r="D77" i="290" s="1"/>
  <c r="H33" i="290"/>
  <c r="H52" i="290" s="1"/>
  <c r="H75" i="290" s="1"/>
  <c r="H77" i="290" s="1"/>
  <c r="L33" i="290"/>
  <c r="L52" i="290" s="1"/>
  <c r="L75" i="290" s="1"/>
  <c r="L77" i="290" s="1"/>
  <c r="P33" i="290"/>
  <c r="P52" i="290" s="1"/>
  <c r="P75" i="290" s="1"/>
  <c r="P77" i="290" s="1"/>
  <c r="C73" i="290"/>
  <c r="E51" i="291"/>
  <c r="I51" i="291"/>
  <c r="I52" i="291" s="1"/>
  <c r="E74" i="291"/>
  <c r="I74" i="291"/>
  <c r="M74" i="291"/>
  <c r="M75" i="291" s="1"/>
  <c r="M77" i="291" s="1"/>
  <c r="Q74" i="291"/>
  <c r="Q75" i="291" s="1"/>
  <c r="Q77" i="291" s="1"/>
  <c r="K75" i="292"/>
  <c r="K77" i="292" s="1"/>
  <c r="E74" i="292"/>
  <c r="E75" i="292" s="1"/>
  <c r="E77" i="292" s="1"/>
  <c r="I74" i="292"/>
  <c r="I75" i="292" s="1"/>
  <c r="I77" i="292" s="1"/>
  <c r="M74" i="292"/>
  <c r="M75" i="292" s="1"/>
  <c r="M77" i="292" s="1"/>
  <c r="Q74" i="292"/>
  <c r="Q75" i="292" s="1"/>
  <c r="Q77" i="292" s="1"/>
  <c r="I75" i="293"/>
  <c r="I77" i="293" s="1"/>
  <c r="Q75" i="293"/>
  <c r="Q77" i="293" s="1"/>
  <c r="C63" i="293"/>
  <c r="J75" i="294"/>
  <c r="J77" i="294" s="1"/>
  <c r="H74" i="295"/>
  <c r="P74" i="295"/>
  <c r="C19" i="292"/>
  <c r="C33" i="292" s="1"/>
  <c r="C52" i="292" s="1"/>
  <c r="C59" i="292"/>
  <c r="C63" i="292" s="1"/>
  <c r="C69" i="292"/>
  <c r="C73" i="292" s="1"/>
  <c r="D63" i="293"/>
  <c r="D73" i="293"/>
  <c r="F51" i="295"/>
  <c r="F52" i="295" s="1"/>
  <c r="F75" i="295" s="1"/>
  <c r="F77" i="295" s="1"/>
  <c r="J51" i="295"/>
  <c r="J52" i="295" s="1"/>
  <c r="J75" i="295" s="1"/>
  <c r="J77" i="295" s="1"/>
  <c r="N51" i="295"/>
  <c r="N52" i="295" s="1"/>
  <c r="N75" i="295" s="1"/>
  <c r="N77" i="295" s="1"/>
  <c r="C19" i="296"/>
  <c r="D51" i="296"/>
  <c r="D52" i="296" s="1"/>
  <c r="D75" i="296" s="1"/>
  <c r="D77" i="296" s="1"/>
  <c r="H51" i="296"/>
  <c r="H52" i="296" s="1"/>
  <c r="H75" i="296" s="1"/>
  <c r="H77" i="296" s="1"/>
  <c r="L51" i="296"/>
  <c r="L52" i="296" s="1"/>
  <c r="L75" i="296" s="1"/>
  <c r="L77" i="296" s="1"/>
  <c r="P51" i="296"/>
  <c r="P52" i="296" s="1"/>
  <c r="P75" i="296" s="1"/>
  <c r="P77" i="296" s="1"/>
  <c r="C33" i="297"/>
  <c r="C52" i="297" s="1"/>
  <c r="G51" i="297"/>
  <c r="G52" i="297" s="1"/>
  <c r="G75" i="297" s="1"/>
  <c r="G77" i="297" s="1"/>
  <c r="K51" i="297"/>
  <c r="K52" i="297" s="1"/>
  <c r="O51" i="297"/>
  <c r="O52" i="297" s="1"/>
  <c r="O75" i="297" s="1"/>
  <c r="O77" i="297" s="1"/>
  <c r="E33" i="298"/>
  <c r="E52" i="298" s="1"/>
  <c r="I33" i="298"/>
  <c r="I52" i="298" s="1"/>
  <c r="D74" i="299"/>
  <c r="H74" i="299"/>
  <c r="L74" i="299"/>
  <c r="L75" i="299" s="1"/>
  <c r="L77" i="299" s="1"/>
  <c r="P74" i="299"/>
  <c r="M75" i="300"/>
  <c r="M77" i="300" s="1"/>
  <c r="Q75" i="300"/>
  <c r="Q77" i="300" s="1"/>
  <c r="E33" i="291"/>
  <c r="C19" i="293"/>
  <c r="C33" i="293" s="1"/>
  <c r="C52" i="293" s="1"/>
  <c r="E33" i="295"/>
  <c r="E52" i="295" s="1"/>
  <c r="E75" i="295" s="1"/>
  <c r="E77" i="295" s="1"/>
  <c r="C38" i="295"/>
  <c r="C51" i="295" s="1"/>
  <c r="C63" i="295"/>
  <c r="C73" i="295"/>
  <c r="C33" i="296"/>
  <c r="L75" i="297"/>
  <c r="L77" i="297" s="1"/>
  <c r="C51" i="297"/>
  <c r="C30" i="298"/>
  <c r="C33" i="298" s="1"/>
  <c r="I74" i="298"/>
  <c r="M74" i="298"/>
  <c r="M75" i="298" s="1"/>
  <c r="M77" i="298" s="1"/>
  <c r="Q74" i="298"/>
  <c r="Q75" i="298" s="1"/>
  <c r="Q77" i="298" s="1"/>
  <c r="K52" i="299"/>
  <c r="K75" i="299" s="1"/>
  <c r="K77" i="299" s="1"/>
  <c r="F75" i="299"/>
  <c r="F77" i="299" s="1"/>
  <c r="F75" i="300"/>
  <c r="F77" i="300" s="1"/>
  <c r="E63" i="296"/>
  <c r="C59" i="296"/>
  <c r="C63" i="296" s="1"/>
  <c r="C74" i="296" s="1"/>
  <c r="E73" i="296"/>
  <c r="C69" i="296"/>
  <c r="C73" i="296" s="1"/>
  <c r="E33" i="297"/>
  <c r="E52" i="297" s="1"/>
  <c r="D63" i="297"/>
  <c r="D74" i="297" s="1"/>
  <c r="D75" i="297" s="1"/>
  <c r="D77" i="297" s="1"/>
  <c r="C59" i="297"/>
  <c r="C63" i="297" s="1"/>
  <c r="P75" i="299"/>
  <c r="P77" i="299" s="1"/>
  <c r="C59" i="291"/>
  <c r="C63" i="291" s="1"/>
  <c r="C69" i="291"/>
  <c r="C73" i="291" s="1"/>
  <c r="I52" i="296"/>
  <c r="I75" i="296" s="1"/>
  <c r="I77" i="296" s="1"/>
  <c r="Q52" i="296"/>
  <c r="Q75" i="296" s="1"/>
  <c r="Q77" i="296" s="1"/>
  <c r="E74" i="297"/>
  <c r="I74" i="297"/>
  <c r="I75" i="297" s="1"/>
  <c r="I77" i="297" s="1"/>
  <c r="M74" i="297"/>
  <c r="M75" i="297" s="1"/>
  <c r="M77" i="297" s="1"/>
  <c r="Q74" i="297"/>
  <c r="Q75" i="297" s="1"/>
  <c r="Q77" i="297" s="1"/>
  <c r="K74" i="297"/>
  <c r="C73" i="298"/>
  <c r="C74" i="298" s="1"/>
  <c r="G74" i="300"/>
  <c r="G75" i="300" s="1"/>
  <c r="G77" i="300" s="1"/>
  <c r="K74" i="300"/>
  <c r="K75" i="300" s="1"/>
  <c r="K77" i="300" s="1"/>
  <c r="C69" i="297"/>
  <c r="C73" i="297" s="1"/>
  <c r="J33" i="298"/>
  <c r="J52" i="298" s="1"/>
  <c r="J75" i="298" s="1"/>
  <c r="J77" i="298" s="1"/>
  <c r="N33" i="298"/>
  <c r="N52" i="298" s="1"/>
  <c r="N75" i="298" s="1"/>
  <c r="N77" i="298" s="1"/>
  <c r="D33" i="300"/>
  <c r="D52" i="300" s="1"/>
  <c r="D75" i="300" s="1"/>
  <c r="D77" i="300" s="1"/>
  <c r="H33" i="300"/>
  <c r="H52" i="300" s="1"/>
  <c r="H75" i="300" s="1"/>
  <c r="H77" i="300" s="1"/>
  <c r="L33" i="300"/>
  <c r="L52" i="300" s="1"/>
  <c r="L75" i="300" s="1"/>
  <c r="L77" i="300" s="1"/>
  <c r="P33" i="300"/>
  <c r="P52" i="300" s="1"/>
  <c r="P75" i="300" s="1"/>
  <c r="P77" i="300" s="1"/>
  <c r="C26" i="300"/>
  <c r="C38" i="300"/>
  <c r="G33" i="301"/>
  <c r="G52" i="301" s="1"/>
  <c r="G75" i="301" s="1"/>
  <c r="G77" i="301" s="1"/>
  <c r="K33" i="301"/>
  <c r="K52" i="301" s="1"/>
  <c r="K75" i="301" s="1"/>
  <c r="K77" i="301" s="1"/>
  <c r="O33" i="301"/>
  <c r="O52" i="301" s="1"/>
  <c r="O75" i="301" s="1"/>
  <c r="O77" i="301" s="1"/>
  <c r="C30" i="301"/>
  <c r="D63" i="301"/>
  <c r="C59" i="301"/>
  <c r="C63" i="301" s="1"/>
  <c r="J74" i="301"/>
  <c r="C26" i="302"/>
  <c r="C33" i="302" s="1"/>
  <c r="C19" i="299"/>
  <c r="C33" i="299" s="1"/>
  <c r="C59" i="299"/>
  <c r="C63" i="299" s="1"/>
  <c r="C69" i="299"/>
  <c r="C19" i="301"/>
  <c r="C33" i="301" s="1"/>
  <c r="H52" i="302"/>
  <c r="H75" i="302" s="1"/>
  <c r="H77" i="302" s="1"/>
  <c r="C51" i="298"/>
  <c r="C73" i="299"/>
  <c r="K52" i="302"/>
  <c r="K75" i="302" s="1"/>
  <c r="K77" i="302" s="1"/>
  <c r="E33" i="299"/>
  <c r="E52" i="299" s="1"/>
  <c r="E75" i="299" s="1"/>
  <c r="E77" i="299" s="1"/>
  <c r="I33" i="299"/>
  <c r="I52" i="299" s="1"/>
  <c r="I75" i="299" s="1"/>
  <c r="I77" i="299" s="1"/>
  <c r="M33" i="299"/>
  <c r="M52" i="299" s="1"/>
  <c r="M75" i="299" s="1"/>
  <c r="M77" i="299" s="1"/>
  <c r="Q33" i="299"/>
  <c r="Q52" i="299" s="1"/>
  <c r="Q75" i="299" s="1"/>
  <c r="Q77" i="299" s="1"/>
  <c r="C38" i="299"/>
  <c r="C51" i="299" s="1"/>
  <c r="C19" i="300"/>
  <c r="C33" i="300" s="1"/>
  <c r="C43" i="300"/>
  <c r="C69" i="300"/>
  <c r="C73" i="300" s="1"/>
  <c r="C74" i="300" s="1"/>
  <c r="F33" i="301"/>
  <c r="F52" i="301" s="1"/>
  <c r="F75" i="301" s="1"/>
  <c r="F77" i="301" s="1"/>
  <c r="J33" i="301"/>
  <c r="J52" i="301" s="1"/>
  <c r="N33" i="301"/>
  <c r="N52" i="301" s="1"/>
  <c r="N75" i="301" s="1"/>
  <c r="N77" i="301" s="1"/>
  <c r="D33" i="301"/>
  <c r="C51" i="301"/>
  <c r="D51" i="301"/>
  <c r="H51" i="301"/>
  <c r="H52" i="301" s="1"/>
  <c r="H75" i="301" s="1"/>
  <c r="H77" i="301" s="1"/>
  <c r="L51" i="301"/>
  <c r="L52" i="301" s="1"/>
  <c r="L75" i="301" s="1"/>
  <c r="L77" i="301" s="1"/>
  <c r="P51" i="301"/>
  <c r="P52" i="301" s="1"/>
  <c r="P75" i="301" s="1"/>
  <c r="P77" i="301" s="1"/>
  <c r="D73" i="301"/>
  <c r="C69" i="301"/>
  <c r="C73" i="301" s="1"/>
  <c r="P52" i="302"/>
  <c r="P75" i="302" s="1"/>
  <c r="P77" i="302" s="1"/>
  <c r="E33" i="302"/>
  <c r="E52" i="302" s="1"/>
  <c r="I33" i="302"/>
  <c r="I52" i="302" s="1"/>
  <c r="I75" i="302" s="1"/>
  <c r="I77" i="302" s="1"/>
  <c r="M33" i="302"/>
  <c r="M52" i="302" s="1"/>
  <c r="M75" i="302" s="1"/>
  <c r="M77" i="302" s="1"/>
  <c r="Q33" i="302"/>
  <c r="Q52" i="302" s="1"/>
  <c r="Q75" i="302" s="1"/>
  <c r="Q77" i="302" s="1"/>
  <c r="C38" i="302"/>
  <c r="C51" i="302" s="1"/>
  <c r="C43" i="303"/>
  <c r="C51" i="303" s="1"/>
  <c r="C52" i="303" s="1"/>
  <c r="F33" i="304"/>
  <c r="F52" i="304" s="1"/>
  <c r="F75" i="304" s="1"/>
  <c r="F77" i="304" s="1"/>
  <c r="J33" i="304"/>
  <c r="J52" i="304" s="1"/>
  <c r="J75" i="304" s="1"/>
  <c r="J77" i="304" s="1"/>
  <c r="N33" i="304"/>
  <c r="N52" i="304" s="1"/>
  <c r="N75" i="304" s="1"/>
  <c r="N77" i="304" s="1"/>
  <c r="C59" i="304"/>
  <c r="C63" i="304" s="1"/>
  <c r="C69" i="304"/>
  <c r="C73" i="304" s="1"/>
  <c r="K52" i="305"/>
  <c r="K75" i="305" s="1"/>
  <c r="K77" i="305" s="1"/>
  <c r="F52" i="306"/>
  <c r="M52" i="306"/>
  <c r="M75" i="306" s="1"/>
  <c r="M77" i="306" s="1"/>
  <c r="F74" i="306"/>
  <c r="F52" i="303"/>
  <c r="N52" i="303"/>
  <c r="N75" i="303" s="1"/>
  <c r="N77" i="303" s="1"/>
  <c r="C59" i="303"/>
  <c r="C63" i="303" s="1"/>
  <c r="F63" i="303"/>
  <c r="C69" i="303"/>
  <c r="C73" i="303" s="1"/>
  <c r="F73" i="303"/>
  <c r="D51" i="303"/>
  <c r="D52" i="303" s="1"/>
  <c r="D75" i="303" s="1"/>
  <c r="D77" i="303" s="1"/>
  <c r="C63" i="302"/>
  <c r="C73" i="302"/>
  <c r="J52" i="303"/>
  <c r="J75" i="303" s="1"/>
  <c r="J77" i="303" s="1"/>
  <c r="E51" i="303"/>
  <c r="E52" i="303" s="1"/>
  <c r="E75" i="303" s="1"/>
  <c r="E77" i="303" s="1"/>
  <c r="I51" i="303"/>
  <c r="I52" i="303" s="1"/>
  <c r="I75" i="303" s="1"/>
  <c r="I77" i="303" s="1"/>
  <c r="M51" i="303"/>
  <c r="M52" i="303" s="1"/>
  <c r="M75" i="303" s="1"/>
  <c r="M77" i="303" s="1"/>
  <c r="Q51" i="303"/>
  <c r="Q52" i="303" s="1"/>
  <c r="Q75" i="303" s="1"/>
  <c r="Q77" i="303" s="1"/>
  <c r="C51" i="304"/>
  <c r="D51" i="304"/>
  <c r="D52" i="304" s="1"/>
  <c r="D75" i="304" s="1"/>
  <c r="D77" i="304" s="1"/>
  <c r="C78" i="304" s="1"/>
  <c r="H51" i="304"/>
  <c r="H52" i="304" s="1"/>
  <c r="H75" i="304" s="1"/>
  <c r="H77" i="304" s="1"/>
  <c r="L51" i="304"/>
  <c r="L52" i="304" s="1"/>
  <c r="L75" i="304" s="1"/>
  <c r="L77" i="304" s="1"/>
  <c r="P51" i="304"/>
  <c r="P52" i="304" s="1"/>
  <c r="P75" i="304" s="1"/>
  <c r="P77" i="304" s="1"/>
  <c r="D33" i="305"/>
  <c r="D52" i="305" s="1"/>
  <c r="D75" i="305" s="1"/>
  <c r="D77" i="305" s="1"/>
  <c r="C19" i="305"/>
  <c r="C33" i="305" s="1"/>
  <c r="H75" i="305"/>
  <c r="H77" i="305" s="1"/>
  <c r="L52" i="305"/>
  <c r="L75" i="305" s="1"/>
  <c r="L77" i="305" s="1"/>
  <c r="P52" i="305"/>
  <c r="P75" i="305" s="1"/>
  <c r="P77" i="305" s="1"/>
  <c r="G52" i="305"/>
  <c r="E74" i="305"/>
  <c r="I74" i="305"/>
  <c r="M74" i="305"/>
  <c r="N52" i="306"/>
  <c r="N75" i="306" s="1"/>
  <c r="N77" i="306" s="1"/>
  <c r="C19" i="304"/>
  <c r="C33" i="304" s="1"/>
  <c r="E51" i="305"/>
  <c r="E52" i="305" s="1"/>
  <c r="E75" i="305" s="1"/>
  <c r="E77" i="305" s="1"/>
  <c r="I51" i="305"/>
  <c r="I52" i="305" s="1"/>
  <c r="M51" i="305"/>
  <c r="M52" i="305" s="1"/>
  <c r="Q51" i="305"/>
  <c r="Q52" i="305" s="1"/>
  <c r="Q75" i="305" s="1"/>
  <c r="Q77" i="305" s="1"/>
  <c r="C59" i="305"/>
  <c r="C63" i="305" s="1"/>
  <c r="C38" i="306"/>
  <c r="C51" i="306" s="1"/>
  <c r="C73" i="306"/>
  <c r="D73" i="306"/>
  <c r="D74" i="306" s="1"/>
  <c r="D75" i="306" s="1"/>
  <c r="D77" i="306" s="1"/>
  <c r="C78" i="306" s="1"/>
  <c r="H52" i="307"/>
  <c r="L52" i="307"/>
  <c r="L75" i="307" s="1"/>
  <c r="L77" i="307" s="1"/>
  <c r="P52" i="307"/>
  <c r="P75" i="307" s="1"/>
  <c r="P77" i="307" s="1"/>
  <c r="H75" i="308"/>
  <c r="H77" i="308" s="1"/>
  <c r="P75" i="308"/>
  <c r="P77" i="308" s="1"/>
  <c r="I74" i="308"/>
  <c r="Q74" i="308"/>
  <c r="L75" i="309"/>
  <c r="L77" i="309" s="1"/>
  <c r="P75" i="309"/>
  <c r="P77" i="309" s="1"/>
  <c r="C43" i="305"/>
  <c r="C51" i="305" s="1"/>
  <c r="G74" i="305"/>
  <c r="C69" i="305"/>
  <c r="C73" i="305" s="1"/>
  <c r="C30" i="306"/>
  <c r="C33" i="306" s="1"/>
  <c r="C59" i="306"/>
  <c r="E33" i="307"/>
  <c r="E52" i="307" s="1"/>
  <c r="E75" i="307" s="1"/>
  <c r="E77" i="307" s="1"/>
  <c r="F33" i="305"/>
  <c r="F52" i="305" s="1"/>
  <c r="F75" i="305" s="1"/>
  <c r="F77" i="305" s="1"/>
  <c r="I52" i="306"/>
  <c r="I75" i="306" s="1"/>
  <c r="I77" i="306" s="1"/>
  <c r="C63" i="306"/>
  <c r="J74" i="306"/>
  <c r="J75" i="306" s="1"/>
  <c r="J77" i="306" s="1"/>
  <c r="O74" i="305"/>
  <c r="O75" i="305" s="1"/>
  <c r="O77" i="305" s="1"/>
  <c r="P74" i="306"/>
  <c r="P75" i="306" s="1"/>
  <c r="P77" i="306" s="1"/>
  <c r="K75" i="307"/>
  <c r="K77" i="307" s="1"/>
  <c r="O75" i="307"/>
  <c r="O77" i="307" s="1"/>
  <c r="C43" i="307"/>
  <c r="C51" i="307" s="1"/>
  <c r="C52" i="307" s="1"/>
  <c r="D51" i="307"/>
  <c r="D52" i="307" s="1"/>
  <c r="D75" i="307" s="1"/>
  <c r="D77" i="307" s="1"/>
  <c r="H74" i="307"/>
  <c r="E52" i="309"/>
  <c r="E75" i="309" s="1"/>
  <c r="E77" i="309" s="1"/>
  <c r="C73" i="307"/>
  <c r="E51" i="308"/>
  <c r="E52" i="308" s="1"/>
  <c r="E75" i="308" s="1"/>
  <c r="E77" i="308" s="1"/>
  <c r="C78" i="308" s="1"/>
  <c r="I51" i="308"/>
  <c r="I52" i="308" s="1"/>
  <c r="M51" i="308"/>
  <c r="M52" i="308" s="1"/>
  <c r="M75" i="308" s="1"/>
  <c r="M77" i="308" s="1"/>
  <c r="Q51" i="308"/>
  <c r="Q52" i="308" s="1"/>
  <c r="C59" i="308"/>
  <c r="C63" i="308" s="1"/>
  <c r="C38" i="309"/>
  <c r="C51" i="309" s="1"/>
  <c r="F52" i="310"/>
  <c r="F75" i="310" s="1"/>
  <c r="F77" i="310" s="1"/>
  <c r="C59" i="307"/>
  <c r="C63" i="307" s="1"/>
  <c r="C19" i="308"/>
  <c r="J52" i="308"/>
  <c r="J75" i="308" s="1"/>
  <c r="J77" i="308" s="1"/>
  <c r="C43" i="308"/>
  <c r="G74" i="308"/>
  <c r="G75" i="308" s="1"/>
  <c r="G77" i="308" s="1"/>
  <c r="C69" i="308"/>
  <c r="C73" i="308" s="1"/>
  <c r="C30" i="309"/>
  <c r="C33" i="309" s="1"/>
  <c r="C52" i="309" s="1"/>
  <c r="O74" i="309"/>
  <c r="C73" i="309"/>
  <c r="C26" i="308"/>
  <c r="C38" i="308"/>
  <c r="G33" i="309"/>
  <c r="G52" i="309" s="1"/>
  <c r="K33" i="309"/>
  <c r="K52" i="309" s="1"/>
  <c r="K75" i="309" s="1"/>
  <c r="K77" i="309" s="1"/>
  <c r="O33" i="309"/>
  <c r="O52" i="309" s="1"/>
  <c r="D33" i="309"/>
  <c r="D52" i="309" s="1"/>
  <c r="C59" i="309"/>
  <c r="C63" i="309" s="1"/>
  <c r="G74" i="309"/>
  <c r="P75" i="310"/>
  <c r="P77" i="310" s="1"/>
  <c r="C38" i="310"/>
  <c r="E51" i="310"/>
  <c r="O74" i="308"/>
  <c r="O75" i="308" s="1"/>
  <c r="O77" i="308" s="1"/>
  <c r="E33" i="310"/>
  <c r="C19" i="310"/>
  <c r="C33" i="310" s="1"/>
  <c r="D74" i="310"/>
  <c r="D75" i="310" s="1"/>
  <c r="D77" i="310" s="1"/>
  <c r="H74" i="310"/>
  <c r="H75" i="310" s="1"/>
  <c r="H77" i="310" s="1"/>
  <c r="L74" i="310"/>
  <c r="L75" i="310" s="1"/>
  <c r="L77" i="310" s="1"/>
  <c r="P74" i="310"/>
  <c r="G75" i="311"/>
  <c r="G77" i="311" s="1"/>
  <c r="K75" i="311"/>
  <c r="K77" i="311" s="1"/>
  <c r="O75" i="311"/>
  <c r="O77" i="311" s="1"/>
  <c r="C63" i="311"/>
  <c r="C73" i="311"/>
  <c r="C74" i="310"/>
  <c r="H74" i="311"/>
  <c r="H75" i="311" s="1"/>
  <c r="H77" i="311" s="1"/>
  <c r="C43" i="310"/>
  <c r="D73" i="311"/>
  <c r="D74" i="311" s="1"/>
  <c r="C19" i="311"/>
  <c r="C33" i="311" s="1"/>
  <c r="D51" i="311"/>
  <c r="D52" i="311" s="1"/>
  <c r="C43" i="311"/>
  <c r="C51" i="311" s="1"/>
  <c r="H37" i="259"/>
  <c r="H69" i="259"/>
  <c r="D101" i="259"/>
  <c r="H101" i="259" s="1"/>
  <c r="H102" i="259"/>
  <c r="F118" i="259"/>
  <c r="H162" i="259"/>
  <c r="H189" i="259"/>
  <c r="H201" i="259"/>
  <c r="H213" i="259"/>
  <c r="H225" i="259"/>
  <c r="H237" i="259"/>
  <c r="H250" i="259"/>
  <c r="H262" i="259"/>
  <c r="H274" i="259"/>
  <c r="H286" i="259"/>
  <c r="H298" i="259"/>
  <c r="H372" i="259"/>
  <c r="H384" i="259"/>
  <c r="H396" i="259"/>
  <c r="H408" i="259"/>
  <c r="H420" i="259"/>
  <c r="C187" i="259"/>
  <c r="H436" i="259"/>
  <c r="D435" i="259"/>
  <c r="H435" i="259" s="1"/>
  <c r="H448" i="259"/>
  <c r="H460" i="259"/>
  <c r="H472" i="259"/>
  <c r="H484" i="259"/>
  <c r="H500" i="259"/>
  <c r="H512" i="259"/>
  <c r="H524" i="259"/>
  <c r="H536" i="259"/>
  <c r="H548" i="259"/>
  <c r="H499" i="259"/>
  <c r="G654" i="259"/>
  <c r="H672" i="259"/>
  <c r="H683" i="259"/>
  <c r="F716" i="259"/>
  <c r="F715" i="259" s="1"/>
  <c r="G726" i="259"/>
  <c r="H12" i="259"/>
  <c r="H26" i="259"/>
  <c r="F35" i="259"/>
  <c r="H45" i="259"/>
  <c r="D49" i="259"/>
  <c r="H51" i="259"/>
  <c r="G59" i="259"/>
  <c r="G48" i="259" s="1"/>
  <c r="H65" i="259"/>
  <c r="G187" i="259"/>
  <c r="H626" i="259"/>
  <c r="H638" i="259"/>
  <c r="G16" i="259"/>
  <c r="G11" i="259" s="1"/>
  <c r="G35" i="259"/>
  <c r="H41" i="259"/>
  <c r="F48" i="259"/>
  <c r="E48" i="259"/>
  <c r="E34" i="259" s="1"/>
  <c r="E10" i="259" s="1"/>
  <c r="H311" i="259"/>
  <c r="D310" i="259"/>
  <c r="H310" i="259" s="1"/>
  <c r="G720" i="259"/>
  <c r="D23" i="259"/>
  <c r="D85" i="259"/>
  <c r="H85" i="259" s="1"/>
  <c r="H93" i="259"/>
  <c r="H103" i="259"/>
  <c r="H119" i="259"/>
  <c r="D141" i="259"/>
  <c r="H141" i="259" s="1"/>
  <c r="D155" i="259"/>
  <c r="H155" i="259" s="1"/>
  <c r="C171" i="259"/>
  <c r="D188" i="259"/>
  <c r="D371" i="259"/>
  <c r="H371" i="259" s="1"/>
  <c r="D499" i="259"/>
  <c r="D601" i="259"/>
  <c r="D613" i="259"/>
  <c r="H613" i="259" s="1"/>
  <c r="D625" i="259"/>
  <c r="H625" i="259" s="1"/>
  <c r="C655" i="259"/>
  <c r="C682" i="259"/>
  <c r="H682" i="259" s="1"/>
  <c r="G755" i="259"/>
  <c r="E768" i="259"/>
  <c r="G775" i="259"/>
  <c r="G793" i="259"/>
  <c r="G796" i="259"/>
  <c r="E799" i="259"/>
  <c r="G799" i="259" s="1"/>
  <c r="G806" i="259"/>
  <c r="F810" i="259"/>
  <c r="F809" i="259" s="1"/>
  <c r="G846" i="259"/>
  <c r="E931" i="259"/>
  <c r="G946" i="259"/>
  <c r="C945" i="259"/>
  <c r="G947" i="259"/>
  <c r="G962" i="259"/>
  <c r="C961" i="259"/>
  <c r="G961" i="259" s="1"/>
  <c r="G963" i="259"/>
  <c r="G983" i="259"/>
  <c r="F981" i="259"/>
  <c r="G1002" i="259"/>
  <c r="G1003" i="259"/>
  <c r="E87" i="260"/>
  <c r="E81" i="260" s="1"/>
  <c r="D81" i="260"/>
  <c r="D80" i="260" s="1"/>
  <c r="G18" i="262"/>
  <c r="H71" i="259"/>
  <c r="D171" i="259"/>
  <c r="D249" i="259"/>
  <c r="H249" i="259" s="1"/>
  <c r="H317" i="259"/>
  <c r="H329" i="259"/>
  <c r="H341" i="259"/>
  <c r="H353" i="259"/>
  <c r="H365" i="259"/>
  <c r="H442" i="259"/>
  <c r="H454" i="259"/>
  <c r="H466" i="259"/>
  <c r="H478" i="259"/>
  <c r="H490" i="259"/>
  <c r="D574" i="259"/>
  <c r="D655" i="259"/>
  <c r="D654" i="259" s="1"/>
  <c r="H685" i="259"/>
  <c r="C716" i="259"/>
  <c r="G729" i="259"/>
  <c r="G751" i="259"/>
  <c r="G857" i="259"/>
  <c r="G863" i="259"/>
  <c r="G910" i="259"/>
  <c r="C17" i="262"/>
  <c r="G17" i="262" s="1"/>
  <c r="G24" i="262"/>
  <c r="H165" i="259"/>
  <c r="G789" i="259"/>
  <c r="D785" i="259"/>
  <c r="G800" i="259"/>
  <c r="G875" i="259"/>
  <c r="E24" i="260"/>
  <c r="D18" i="260"/>
  <c r="E34" i="260"/>
  <c r="D28" i="260"/>
  <c r="E28" i="260" s="1"/>
  <c r="E75" i="260"/>
  <c r="D74" i="260"/>
  <c r="D134" i="260" s="1"/>
  <c r="C667" i="259"/>
  <c r="H667" i="259" s="1"/>
  <c r="G741" i="259"/>
  <c r="C740" i="259"/>
  <c r="G740" i="259" s="1"/>
  <c r="G887" i="259"/>
  <c r="D931" i="259"/>
  <c r="G932" i="259"/>
  <c r="G939" i="259"/>
  <c r="D981" i="259"/>
  <c r="C91" i="260"/>
  <c r="C80" i="260" s="1"/>
  <c r="C74" i="260" s="1"/>
  <c r="E98" i="260"/>
  <c r="E91" i="260" s="1"/>
  <c r="G10" i="262"/>
  <c r="G14" i="262"/>
  <c r="G31" i="262"/>
  <c r="C821" i="259"/>
  <c r="G821" i="259" s="1"/>
  <c r="C841" i="259"/>
  <c r="G841" i="259" s="1"/>
  <c r="C909" i="259"/>
  <c r="G909" i="259" s="1"/>
  <c r="C17" i="260"/>
  <c r="C894" i="259"/>
  <c r="D11" i="267"/>
  <c r="D10" i="267" s="1"/>
  <c r="C138" i="269"/>
  <c r="D34" i="269"/>
  <c r="C142" i="269"/>
  <c r="H34" i="269"/>
  <c r="C146" i="269"/>
  <c r="L34" i="269"/>
  <c r="C141" i="269"/>
  <c r="G34" i="269"/>
  <c r="C145" i="269"/>
  <c r="K34" i="269"/>
  <c r="C149" i="269"/>
  <c r="O34" i="269"/>
  <c r="E60" i="269"/>
  <c r="D139" i="269"/>
  <c r="I60" i="269"/>
  <c r="D143" i="269"/>
  <c r="M60" i="269"/>
  <c r="D147" i="269"/>
  <c r="C139" i="269"/>
  <c r="G139" i="269" s="1"/>
  <c r="I139" i="269" s="1"/>
  <c r="K139" i="269" s="1"/>
  <c r="E34" i="269"/>
  <c r="C143" i="269"/>
  <c r="I34" i="269"/>
  <c r="C147" i="269"/>
  <c r="G147" i="269" s="1"/>
  <c r="I147" i="269" s="1"/>
  <c r="K147" i="269" s="1"/>
  <c r="M34" i="269"/>
  <c r="D140" i="269"/>
  <c r="F60" i="269"/>
  <c r="D144" i="269"/>
  <c r="J60" i="269"/>
  <c r="C140" i="269"/>
  <c r="G140" i="269" s="1"/>
  <c r="F34" i="269"/>
  <c r="C144" i="269"/>
  <c r="G144" i="269" s="1"/>
  <c r="J34" i="269"/>
  <c r="C148" i="269"/>
  <c r="G148" i="269" s="1"/>
  <c r="N34" i="269"/>
  <c r="D149" i="269"/>
  <c r="O60" i="269"/>
  <c r="C59" i="269"/>
  <c r="P57" i="269"/>
  <c r="D141" i="269"/>
  <c r="G60" i="269"/>
  <c r="D145" i="269"/>
  <c r="K60" i="269"/>
  <c r="D138" i="269"/>
  <c r="D60" i="269"/>
  <c r="D142" i="269"/>
  <c r="H60" i="269"/>
  <c r="D146" i="269"/>
  <c r="L60" i="269"/>
  <c r="E137" i="269"/>
  <c r="C71" i="269"/>
  <c r="P70" i="269"/>
  <c r="E141" i="269"/>
  <c r="G71" i="269"/>
  <c r="E124" i="269"/>
  <c r="D165" i="269" s="1"/>
  <c r="I124" i="269"/>
  <c r="D169" i="269" s="1"/>
  <c r="M124" i="269"/>
  <c r="D173" i="269" s="1"/>
  <c r="P12" i="269"/>
  <c r="P41" i="269"/>
  <c r="C123" i="269"/>
  <c r="P123" i="269" s="1"/>
  <c r="P122" i="269"/>
  <c r="C31" i="269"/>
  <c r="P53" i="269"/>
  <c r="N60" i="269"/>
  <c r="P107" i="269"/>
  <c r="C108" i="269"/>
  <c r="P91" i="269"/>
  <c r="D124" i="269"/>
  <c r="D164" i="269" s="1"/>
  <c r="H124" i="269"/>
  <c r="D168" i="269" s="1"/>
  <c r="L124" i="269"/>
  <c r="D172" i="269" s="1"/>
  <c r="F137" i="269"/>
  <c r="E138" i="269"/>
  <c r="F141" i="269"/>
  <c r="E142" i="269"/>
  <c r="F145" i="269"/>
  <c r="E146" i="269"/>
  <c r="F149" i="269"/>
  <c r="H140" i="269"/>
  <c r="H144" i="269"/>
  <c r="H148" i="269"/>
  <c r="K71" i="269"/>
  <c r="O71" i="269"/>
  <c r="P81" i="269"/>
  <c r="F82" i="269"/>
  <c r="J82" i="269"/>
  <c r="N82" i="269"/>
  <c r="P90" i="269"/>
  <c r="P96" i="269"/>
  <c r="H137" i="269"/>
  <c r="H141" i="269"/>
  <c r="H145" i="269"/>
  <c r="H149" i="269"/>
  <c r="P111" i="269"/>
  <c r="D17" i="260" l="1"/>
  <c r="D9" i="260" s="1"/>
  <c r="D72" i="260" s="1"/>
  <c r="C51" i="308"/>
  <c r="I75" i="308"/>
  <c r="I77" i="308" s="1"/>
  <c r="C74" i="304"/>
  <c r="I75" i="291"/>
  <c r="I77" i="291" s="1"/>
  <c r="D74" i="288"/>
  <c r="D75" i="288" s="1"/>
  <c r="D77" i="288" s="1"/>
  <c r="C78" i="287"/>
  <c r="I52" i="309"/>
  <c r="I75" i="309" s="1"/>
  <c r="I77" i="309" s="1"/>
  <c r="F75" i="307"/>
  <c r="F77" i="307" s="1"/>
  <c r="L75" i="303"/>
  <c r="L77" i="303" s="1"/>
  <c r="N75" i="302"/>
  <c r="N77" i="302" s="1"/>
  <c r="G52" i="298"/>
  <c r="G75" i="298" s="1"/>
  <c r="G77" i="298" s="1"/>
  <c r="I75" i="300"/>
  <c r="I77" i="300" s="1"/>
  <c r="P75" i="293"/>
  <c r="P77" i="293" s="1"/>
  <c r="C52" i="287"/>
  <c r="C75" i="287" s="1"/>
  <c r="D55" i="270"/>
  <c r="D809" i="259"/>
  <c r="D50" i="270"/>
  <c r="H75" i="293"/>
  <c r="H77" i="293" s="1"/>
  <c r="C52" i="286"/>
  <c r="Q75" i="308"/>
  <c r="Q77" i="308" s="1"/>
  <c r="C78" i="307"/>
  <c r="C56" i="270"/>
  <c r="K52" i="306"/>
  <c r="K75" i="306" s="1"/>
  <c r="K77" i="306" s="1"/>
  <c r="O75" i="300"/>
  <c r="O77" i="300" s="1"/>
  <c r="C52" i="306"/>
  <c r="C78" i="303"/>
  <c r="E74" i="296"/>
  <c r="E75" i="296" s="1"/>
  <c r="E77" i="296" s="1"/>
  <c r="C78" i="296" s="1"/>
  <c r="E30" i="312" s="1"/>
  <c r="J75" i="309"/>
  <c r="J77" i="309" s="1"/>
  <c r="J75" i="310"/>
  <c r="J77" i="310" s="1"/>
  <c r="O52" i="299"/>
  <c r="O75" i="299" s="1"/>
  <c r="O77" i="299" s="1"/>
  <c r="K52" i="298"/>
  <c r="K75" i="298" s="1"/>
  <c r="K77" i="298" s="1"/>
  <c r="C52" i="284"/>
  <c r="C51" i="284"/>
  <c r="D75" i="309"/>
  <c r="D77" i="309" s="1"/>
  <c r="C78" i="309" s="1"/>
  <c r="E17" i="260"/>
  <c r="C74" i="307"/>
  <c r="C75" i="307" s="1"/>
  <c r="C52" i="304"/>
  <c r="C75" i="304" s="1"/>
  <c r="C74" i="303"/>
  <c r="C74" i="295"/>
  <c r="K75" i="297"/>
  <c r="K77" i="297" s="1"/>
  <c r="D74" i="293"/>
  <c r="D75" i="293" s="1"/>
  <c r="D77" i="293" s="1"/>
  <c r="G10" i="272"/>
  <c r="F52" i="309"/>
  <c r="F75" i="309" s="1"/>
  <c r="F77" i="309" s="1"/>
  <c r="N75" i="307"/>
  <c r="N77" i="307" s="1"/>
  <c r="N75" i="310"/>
  <c r="N77" i="310" s="1"/>
  <c r="M75" i="296"/>
  <c r="M77" i="296" s="1"/>
  <c r="J52" i="302"/>
  <c r="J75" i="302" s="1"/>
  <c r="J77" i="302" s="1"/>
  <c r="J52" i="300"/>
  <c r="J75" i="300" s="1"/>
  <c r="J77" i="300" s="1"/>
  <c r="N75" i="297"/>
  <c r="N77" i="297" s="1"/>
  <c r="I52" i="295"/>
  <c r="I75" i="295" s="1"/>
  <c r="I77" i="295" s="1"/>
  <c r="E52" i="293"/>
  <c r="E75" i="293" s="1"/>
  <c r="E77" i="293" s="1"/>
  <c r="N52" i="290"/>
  <c r="N75" i="290" s="1"/>
  <c r="N77" i="290" s="1"/>
  <c r="C74" i="294"/>
  <c r="E52" i="294"/>
  <c r="E75" i="294" s="1"/>
  <c r="E77" i="294" s="1"/>
  <c r="L52" i="291"/>
  <c r="L75" i="291" s="1"/>
  <c r="L77" i="291" s="1"/>
  <c r="L75" i="283"/>
  <c r="L77" i="283" s="1"/>
  <c r="B49" i="270"/>
  <c r="N52" i="283"/>
  <c r="N75" i="283" s="1"/>
  <c r="N77" i="283" s="1"/>
  <c r="I148" i="269"/>
  <c r="K148" i="269" s="1"/>
  <c r="I140" i="269"/>
  <c r="K140" i="269" s="1"/>
  <c r="G143" i="269"/>
  <c r="I143" i="269" s="1"/>
  <c r="K143" i="269" s="1"/>
  <c r="G34" i="259"/>
  <c r="G10" i="259" s="1"/>
  <c r="G709" i="259" s="1"/>
  <c r="C51" i="310"/>
  <c r="C74" i="309"/>
  <c r="C74" i="308"/>
  <c r="M75" i="305"/>
  <c r="M77" i="305" s="1"/>
  <c r="C52" i="301"/>
  <c r="C52" i="302"/>
  <c r="C51" i="300"/>
  <c r="C74" i="297"/>
  <c r="I75" i="298"/>
  <c r="I77" i="298" s="1"/>
  <c r="C74" i="286"/>
  <c r="C75" i="286" s="1"/>
  <c r="C78" i="286"/>
  <c r="B56" i="270"/>
  <c r="M52" i="309"/>
  <c r="M75" i="309" s="1"/>
  <c r="M77" i="309" s="1"/>
  <c r="F52" i="308"/>
  <c r="F75" i="308" s="1"/>
  <c r="F77" i="308" s="1"/>
  <c r="F52" i="302"/>
  <c r="F75" i="302" s="1"/>
  <c r="F77" i="302" s="1"/>
  <c r="J52" i="297"/>
  <c r="J75" i="297" s="1"/>
  <c r="J77" i="297" s="1"/>
  <c r="C78" i="294"/>
  <c r="O75" i="293"/>
  <c r="O77" i="293" s="1"/>
  <c r="J52" i="290"/>
  <c r="J75" i="290" s="1"/>
  <c r="J77" i="290" s="1"/>
  <c r="Q52" i="294"/>
  <c r="Q75" i="294" s="1"/>
  <c r="Q77" i="294" s="1"/>
  <c r="G75" i="292"/>
  <c r="G77" i="292" s="1"/>
  <c r="H52" i="291"/>
  <c r="H75" i="291" s="1"/>
  <c r="H77" i="291" s="1"/>
  <c r="Q52" i="289"/>
  <c r="Q75" i="289" s="1"/>
  <c r="Q77" i="289" s="1"/>
  <c r="H75" i="283"/>
  <c r="H77" i="283" s="1"/>
  <c r="O124" i="269"/>
  <c r="D175" i="269" s="1"/>
  <c r="E187" i="259"/>
  <c r="E709" i="259" s="1"/>
  <c r="C52" i="296"/>
  <c r="C74" i="292"/>
  <c r="C78" i="290"/>
  <c r="C74" i="285"/>
  <c r="D49" i="270"/>
  <c r="H52" i="299"/>
  <c r="H75" i="299" s="1"/>
  <c r="H77" i="299" s="1"/>
  <c r="F75" i="297"/>
  <c r="F77" i="297" s="1"/>
  <c r="M52" i="289"/>
  <c r="M75" i="289" s="1"/>
  <c r="M77" i="289" s="1"/>
  <c r="C74" i="284"/>
  <c r="D53" i="270"/>
  <c r="K124" i="269"/>
  <c r="D171" i="269" s="1"/>
  <c r="C990" i="259"/>
  <c r="G991" i="259"/>
  <c r="P82" i="269"/>
  <c r="H171" i="259"/>
  <c r="F34" i="259"/>
  <c r="F10" i="259" s="1"/>
  <c r="F709" i="259" s="1"/>
  <c r="C33" i="308"/>
  <c r="H75" i="307"/>
  <c r="H77" i="307" s="1"/>
  <c r="E75" i="302"/>
  <c r="E77" i="302" s="1"/>
  <c r="C78" i="302" s="1"/>
  <c r="E21" i="312" s="1"/>
  <c r="J75" i="301"/>
  <c r="J77" i="301" s="1"/>
  <c r="C74" i="299"/>
  <c r="C52" i="298"/>
  <c r="C75" i="298" s="1"/>
  <c r="C52" i="288"/>
  <c r="C75" i="288" s="1"/>
  <c r="N52" i="309"/>
  <c r="N75" i="309" s="1"/>
  <c r="N77" i="309" s="1"/>
  <c r="M75" i="307"/>
  <c r="M77" i="307" s="1"/>
  <c r="D52" i="299"/>
  <c r="D75" i="299" s="1"/>
  <c r="D77" i="299" s="1"/>
  <c r="C78" i="299" s="1"/>
  <c r="N52" i="300"/>
  <c r="N75" i="300" s="1"/>
  <c r="N77" i="300" s="1"/>
  <c r="E74" i="298"/>
  <c r="E75" i="298" s="1"/>
  <c r="E77" i="298" s="1"/>
  <c r="C78" i="298" s="1"/>
  <c r="N75" i="296"/>
  <c r="N77" i="296" s="1"/>
  <c r="I52" i="294"/>
  <c r="I75" i="294" s="1"/>
  <c r="I77" i="294" s="1"/>
  <c r="P52" i="291"/>
  <c r="P75" i="291" s="1"/>
  <c r="P77" i="291" s="1"/>
  <c r="I52" i="289"/>
  <c r="I75" i="289" s="1"/>
  <c r="I77" i="289" s="1"/>
  <c r="I52" i="284"/>
  <c r="I75" i="284" s="1"/>
  <c r="I77" i="284" s="1"/>
  <c r="P75" i="283"/>
  <c r="P77" i="283" s="1"/>
  <c r="G124" i="269"/>
  <c r="D167" i="269" s="1"/>
  <c r="C75" i="303"/>
  <c r="C52" i="311"/>
  <c r="C52" i="308"/>
  <c r="C75" i="308" s="1"/>
  <c r="C74" i="305"/>
  <c r="C75" i="292"/>
  <c r="C74" i="282"/>
  <c r="D75" i="311"/>
  <c r="D77" i="311" s="1"/>
  <c r="C78" i="311" s="1"/>
  <c r="C74" i="291"/>
  <c r="C74" i="283"/>
  <c r="C74" i="311"/>
  <c r="C52" i="310"/>
  <c r="C75" i="310" s="1"/>
  <c r="E52" i="310"/>
  <c r="E75" i="310" s="1"/>
  <c r="E77" i="310" s="1"/>
  <c r="C78" i="310" s="1"/>
  <c r="O75" i="309"/>
  <c r="O77" i="309" s="1"/>
  <c r="C74" i="306"/>
  <c r="C75" i="306" s="1"/>
  <c r="C78" i="305"/>
  <c r="E24" i="312" s="1"/>
  <c r="D52" i="301"/>
  <c r="D74" i="301"/>
  <c r="C52" i="291"/>
  <c r="C75" i="291" s="1"/>
  <c r="J75" i="288"/>
  <c r="J77" i="288" s="1"/>
  <c r="C52" i="282"/>
  <c r="D74" i="283"/>
  <c r="D75" i="283" s="1"/>
  <c r="D77" i="283" s="1"/>
  <c r="C78" i="283" s="1"/>
  <c r="C52" i="305"/>
  <c r="C75" i="305" s="1"/>
  <c r="C52" i="299"/>
  <c r="C75" i="299" s="1"/>
  <c r="C74" i="301"/>
  <c r="C75" i="296"/>
  <c r="C52" i="283"/>
  <c r="C75" i="283" s="1"/>
  <c r="C74" i="288"/>
  <c r="G75" i="309"/>
  <c r="G77" i="309" s="1"/>
  <c r="C74" i="302"/>
  <c r="C75" i="302" s="1"/>
  <c r="F74" i="303"/>
  <c r="F75" i="303" s="1"/>
  <c r="F77" i="303" s="1"/>
  <c r="C78" i="300"/>
  <c r="E19" i="312" s="1"/>
  <c r="E75" i="297"/>
  <c r="E77" i="297" s="1"/>
  <c r="C78" i="297" s="1"/>
  <c r="C74" i="293"/>
  <c r="C75" i="293" s="1"/>
  <c r="C78" i="289"/>
  <c r="E23" i="312" s="1"/>
  <c r="C52" i="295"/>
  <c r="C74" i="290"/>
  <c r="C75" i="290" s="1"/>
  <c r="E75" i="288"/>
  <c r="E77" i="288" s="1"/>
  <c r="C78" i="288" s="1"/>
  <c r="E22" i="312" s="1"/>
  <c r="C78" i="295"/>
  <c r="C52" i="294"/>
  <c r="C75" i="294" s="1"/>
  <c r="C78" i="292"/>
  <c r="E26" i="312" s="1"/>
  <c r="C74" i="289"/>
  <c r="C75" i="289" s="1"/>
  <c r="D56" i="270"/>
  <c r="E74" i="282"/>
  <c r="E75" i="282" s="1"/>
  <c r="E77" i="282" s="1"/>
  <c r="C78" i="282" s="1"/>
  <c r="C75" i="309"/>
  <c r="G75" i="305"/>
  <c r="G77" i="305" s="1"/>
  <c r="F75" i="306"/>
  <c r="F77" i="306" s="1"/>
  <c r="I75" i="305"/>
  <c r="I77" i="305" s="1"/>
  <c r="C52" i="300"/>
  <c r="C75" i="300" s="1"/>
  <c r="E52" i="291"/>
  <c r="E75" i="291" s="1"/>
  <c r="E77" i="291" s="1"/>
  <c r="C78" i="291" s="1"/>
  <c r="E25" i="312" s="1"/>
  <c r="C75" i="297"/>
  <c r="P75" i="295"/>
  <c r="P77" i="295" s="1"/>
  <c r="C52" i="285"/>
  <c r="C75" i="285" s="1"/>
  <c r="C78" i="284"/>
  <c r="E74" i="260"/>
  <c r="C134" i="260"/>
  <c r="E134" i="260" s="1"/>
  <c r="C166" i="269"/>
  <c r="E166" i="269" s="1"/>
  <c r="F179" i="269"/>
  <c r="L153" i="269"/>
  <c r="C9" i="260"/>
  <c r="C173" i="269"/>
  <c r="E173" i="269" s="1"/>
  <c r="C165" i="269"/>
  <c r="E165" i="269" s="1"/>
  <c r="G149" i="269"/>
  <c r="I149" i="269" s="1"/>
  <c r="K149" i="269" s="1"/>
  <c r="G141" i="269"/>
  <c r="I141" i="269" s="1"/>
  <c r="K141" i="269" s="1"/>
  <c r="G142" i="269"/>
  <c r="I142" i="269" s="1"/>
  <c r="K142" i="269" s="1"/>
  <c r="G894" i="259"/>
  <c r="C893" i="259"/>
  <c r="C810" i="259"/>
  <c r="D118" i="259"/>
  <c r="H118" i="259" s="1"/>
  <c r="F1020" i="259"/>
  <c r="C124" i="269"/>
  <c r="D163" i="269" s="1"/>
  <c r="P108" i="269"/>
  <c r="P124" i="269" s="1"/>
  <c r="P31" i="269"/>
  <c r="C33" i="269"/>
  <c r="P71" i="269"/>
  <c r="C43" i="262"/>
  <c r="G43" i="262" s="1"/>
  <c r="E18" i="260"/>
  <c r="D563" i="259"/>
  <c r="H563" i="259" s="1"/>
  <c r="H574" i="259"/>
  <c r="C654" i="259"/>
  <c r="H654" i="259" s="1"/>
  <c r="H655" i="259"/>
  <c r="C174" i="269"/>
  <c r="E174" i="269" s="1"/>
  <c r="F174" i="269" s="1"/>
  <c r="G145" i="269"/>
  <c r="I145" i="269" s="1"/>
  <c r="K145" i="269" s="1"/>
  <c r="G146" i="269"/>
  <c r="I146" i="269" s="1"/>
  <c r="K146" i="269" s="1"/>
  <c r="G138" i="269"/>
  <c r="I138" i="269" s="1"/>
  <c r="K138" i="269" s="1"/>
  <c r="G785" i="259"/>
  <c r="D767" i="259"/>
  <c r="G716" i="259"/>
  <c r="C715" i="259"/>
  <c r="G768" i="259"/>
  <c r="E767" i="259"/>
  <c r="E715" i="259" s="1"/>
  <c r="E1020" i="259" s="1"/>
  <c r="H59" i="259"/>
  <c r="C169" i="269"/>
  <c r="E169" i="269" s="1"/>
  <c r="E80" i="260"/>
  <c r="H188" i="259"/>
  <c r="H23" i="259"/>
  <c r="D16" i="259"/>
  <c r="D137" i="269"/>
  <c r="C60" i="269"/>
  <c r="P60" i="269" s="1"/>
  <c r="P59" i="269"/>
  <c r="I144" i="269"/>
  <c r="K144" i="269" s="1"/>
  <c r="G945" i="259"/>
  <c r="C931" i="259"/>
  <c r="G931" i="259" s="1"/>
  <c r="D600" i="259"/>
  <c r="H600" i="259" s="1"/>
  <c r="H601" i="259"/>
  <c r="H49" i="259"/>
  <c r="D48" i="259"/>
  <c r="H35" i="259"/>
  <c r="F169" i="269" l="1"/>
  <c r="L140" i="269"/>
  <c r="E16" i="312"/>
  <c r="E13" i="312" s="1"/>
  <c r="E15" i="312" s="1"/>
  <c r="C75" i="295"/>
  <c r="C75" i="301"/>
  <c r="C75" i="284"/>
  <c r="C78" i="293"/>
  <c r="E27" i="312" s="1"/>
  <c r="L139" i="269"/>
  <c r="E28" i="312"/>
  <c r="E18" i="312"/>
  <c r="E17" i="312"/>
  <c r="L147" i="269"/>
  <c r="L143" i="269"/>
  <c r="L148" i="269"/>
  <c r="F166" i="269"/>
  <c r="C75" i="282"/>
  <c r="G990" i="259"/>
  <c r="C981" i="259"/>
  <c r="G981" i="259" s="1"/>
  <c r="D75" i="301"/>
  <c r="D77" i="301" s="1"/>
  <c r="C78" i="301" s="1"/>
  <c r="E20" i="312" s="1"/>
  <c r="E29" i="312"/>
  <c r="C75" i="311"/>
  <c r="C170" i="269"/>
  <c r="E170" i="269" s="1"/>
  <c r="F170" i="269" s="1"/>
  <c r="L144" i="269"/>
  <c r="H16" i="259"/>
  <c r="D11" i="259"/>
  <c r="G767" i="259"/>
  <c r="D715" i="259"/>
  <c r="D1020" i="259" s="1"/>
  <c r="H48" i="259"/>
  <c r="D34" i="259"/>
  <c r="H34" i="259" s="1"/>
  <c r="G715" i="259"/>
  <c r="C164" i="269"/>
  <c r="E164" i="269" s="1"/>
  <c r="F164" i="269" s="1"/>
  <c r="L138" i="269"/>
  <c r="G810" i="259"/>
  <c r="C167" i="269"/>
  <c r="E167" i="269" s="1"/>
  <c r="F167" i="269" s="1"/>
  <c r="L141" i="269"/>
  <c r="D187" i="259"/>
  <c r="H187" i="259" s="1"/>
  <c r="C172" i="269"/>
  <c r="E172" i="269" s="1"/>
  <c r="F172" i="269" s="1"/>
  <c r="L146" i="269"/>
  <c r="C709" i="259"/>
  <c r="G893" i="259"/>
  <c r="C856" i="259"/>
  <c r="G856" i="259" s="1"/>
  <c r="C175" i="269"/>
  <c r="E175" i="269" s="1"/>
  <c r="F175" i="269" s="1"/>
  <c r="L149" i="269"/>
  <c r="F173" i="269"/>
  <c r="C171" i="269"/>
  <c r="E171" i="269" s="1"/>
  <c r="F171" i="269" s="1"/>
  <c r="L145" i="269"/>
  <c r="C137" i="269"/>
  <c r="G137" i="269" s="1"/>
  <c r="I137" i="269" s="1"/>
  <c r="K137" i="269" s="1"/>
  <c r="C34" i="269"/>
  <c r="P34" i="269" s="1"/>
  <c r="P33" i="269"/>
  <c r="C72" i="260"/>
  <c r="E72" i="260" s="1"/>
  <c r="E9" i="260"/>
  <c r="C168" i="269"/>
  <c r="E168" i="269" s="1"/>
  <c r="F168" i="269" s="1"/>
  <c r="L142" i="269"/>
  <c r="F165" i="269"/>
  <c r="C163" i="269" l="1"/>
  <c r="E163" i="269" s="1"/>
  <c r="L151" i="269"/>
  <c r="L150" i="269"/>
  <c r="L137" i="269"/>
  <c r="D10" i="259"/>
  <c r="H11" i="259"/>
  <c r="C809" i="259"/>
  <c r="L152" i="269" l="1"/>
  <c r="L154" i="269" s="1"/>
  <c r="D709" i="259"/>
  <c r="H709" i="259" s="1"/>
  <c r="H10" i="259"/>
  <c r="F176" i="269"/>
  <c r="F178" i="269" s="1"/>
  <c r="F180" i="269" s="1"/>
  <c r="F163" i="269"/>
  <c r="F177" i="269"/>
  <c r="G809" i="259"/>
  <c r="C1020" i="259"/>
  <c r="G1020" i="259" s="1"/>
  <c r="E19" i="258" l="1"/>
  <c r="D19" i="258"/>
  <c r="C18" i="258"/>
  <c r="C17" i="258"/>
  <c r="C16" i="258"/>
  <c r="C15" i="258"/>
  <c r="C14" i="258"/>
  <c r="E13" i="258"/>
  <c r="D13" i="258"/>
  <c r="C12" i="258"/>
  <c r="C11" i="258"/>
  <c r="C10" i="258"/>
  <c r="C9" i="258"/>
  <c r="C8" i="258"/>
  <c r="B68" i="252"/>
  <c r="C68" i="252" s="1"/>
  <c r="C62" i="252"/>
  <c r="B62" i="252"/>
  <c r="B56" i="252"/>
  <c r="C56" i="252" s="1"/>
  <c r="C50" i="252"/>
  <c r="B50" i="252"/>
  <c r="B44" i="252"/>
  <c r="C44" i="252" s="1"/>
  <c r="C38" i="252"/>
  <c r="B38" i="252"/>
  <c r="C32" i="252"/>
  <c r="B32" i="252"/>
  <c r="C26" i="252"/>
  <c r="B26" i="252"/>
  <c r="C20" i="252"/>
  <c r="B20" i="252"/>
  <c r="C14" i="252"/>
  <c r="B14" i="252"/>
  <c r="C8" i="252"/>
  <c r="B8" i="252"/>
  <c r="C131" i="251"/>
  <c r="B131" i="251"/>
  <c r="B128" i="251" s="1"/>
  <c r="C128" i="251" s="1"/>
  <c r="C119" i="251"/>
  <c r="B119" i="251"/>
  <c r="B116" i="251" s="1"/>
  <c r="C116" i="251" s="1"/>
  <c r="C107" i="251"/>
  <c r="B107" i="251"/>
  <c r="B104" i="251" s="1"/>
  <c r="C104" i="251" s="1"/>
  <c r="C95" i="251"/>
  <c r="B95" i="251"/>
  <c r="B92" i="251" s="1"/>
  <c r="C92" i="251" s="1"/>
  <c r="B83" i="251"/>
  <c r="B80" i="251" s="1"/>
  <c r="C80" i="251" s="1"/>
  <c r="B71" i="251"/>
  <c r="B68" i="251" s="1"/>
  <c r="C68" i="251" s="1"/>
  <c r="B59" i="251"/>
  <c r="B56" i="251" s="1"/>
  <c r="C56" i="251" s="1"/>
  <c r="B47" i="251"/>
  <c r="B44" i="251" s="1"/>
  <c r="C44" i="251" s="1"/>
  <c r="B35" i="251"/>
  <c r="B32" i="251" s="1"/>
  <c r="C32" i="251" s="1"/>
  <c r="B23" i="251"/>
  <c r="B20" i="251" s="1"/>
  <c r="C20" i="251" s="1"/>
  <c r="B11" i="251"/>
  <c r="B8" i="251" s="1"/>
  <c r="C8" i="251" s="1"/>
  <c r="AD218" i="250"/>
  <c r="AC218" i="250"/>
  <c r="AB218" i="250"/>
  <c r="AA218" i="250"/>
  <c r="Z218" i="250"/>
  <c r="Y218" i="250"/>
  <c r="X218" i="250"/>
  <c r="W218" i="250"/>
  <c r="V218" i="250"/>
  <c r="U218" i="250"/>
  <c r="T218" i="250"/>
  <c r="S218" i="250"/>
  <c r="R218" i="250"/>
  <c r="Q218" i="250"/>
  <c r="P218" i="250"/>
  <c r="O218" i="250"/>
  <c r="N218" i="250"/>
  <c r="M218" i="250"/>
  <c r="L218" i="250"/>
  <c r="K218" i="250"/>
  <c r="J218" i="250"/>
  <c r="I218" i="250"/>
  <c r="H218" i="250"/>
  <c r="G218" i="250"/>
  <c r="F218" i="250"/>
  <c r="E218" i="250"/>
  <c r="D218" i="250"/>
  <c r="C218" i="250"/>
  <c r="AD217" i="250"/>
  <c r="AC217" i="250"/>
  <c r="AB217" i="250"/>
  <c r="AA217" i="250"/>
  <c r="Z217" i="250"/>
  <c r="Y217" i="250"/>
  <c r="X217" i="250"/>
  <c r="W217" i="250"/>
  <c r="V217" i="250"/>
  <c r="U217" i="250"/>
  <c r="T217" i="250"/>
  <c r="S217" i="250"/>
  <c r="R217" i="250"/>
  <c r="Q217" i="250"/>
  <c r="P217" i="250"/>
  <c r="O217" i="250"/>
  <c r="N217" i="250"/>
  <c r="M217" i="250"/>
  <c r="L217" i="250"/>
  <c r="K217" i="250"/>
  <c r="J217" i="250"/>
  <c r="I217" i="250"/>
  <c r="H217" i="250"/>
  <c r="G217" i="250"/>
  <c r="F217" i="250"/>
  <c r="E217" i="250"/>
  <c r="D217" i="250"/>
  <c r="C217" i="250"/>
  <c r="AD216" i="250"/>
  <c r="AC216" i="250"/>
  <c r="AB216" i="250"/>
  <c r="AA216" i="250"/>
  <c r="Z216" i="250"/>
  <c r="Y216" i="250"/>
  <c r="X216" i="250"/>
  <c r="W216" i="250"/>
  <c r="V216" i="250"/>
  <c r="U216" i="250"/>
  <c r="T216" i="250"/>
  <c r="S216" i="250"/>
  <c r="R216" i="250"/>
  <c r="Q216" i="250"/>
  <c r="P216" i="250"/>
  <c r="O216" i="250"/>
  <c r="N216" i="250"/>
  <c r="M216" i="250"/>
  <c r="L216" i="250"/>
  <c r="K216" i="250"/>
  <c r="J216" i="250"/>
  <c r="I216" i="250"/>
  <c r="H216" i="250"/>
  <c r="G216" i="250"/>
  <c r="F216" i="250"/>
  <c r="E216" i="250"/>
  <c r="D216" i="250"/>
  <c r="C216" i="250"/>
  <c r="AD215" i="250"/>
  <c r="AC215" i="250"/>
  <c r="AB215" i="250"/>
  <c r="AA215" i="250"/>
  <c r="Z215" i="250"/>
  <c r="Y215" i="250"/>
  <c r="X215" i="250"/>
  <c r="W215" i="250"/>
  <c r="V215" i="250"/>
  <c r="U215" i="250"/>
  <c r="T215" i="250"/>
  <c r="S215" i="250"/>
  <c r="R215" i="250"/>
  <c r="Q215" i="250"/>
  <c r="P215" i="250"/>
  <c r="O215" i="250"/>
  <c r="N215" i="250"/>
  <c r="M215" i="250"/>
  <c r="L215" i="250"/>
  <c r="K215" i="250"/>
  <c r="J215" i="250"/>
  <c r="I215" i="250"/>
  <c r="H215" i="250"/>
  <c r="G215" i="250"/>
  <c r="F215" i="250"/>
  <c r="E215" i="250"/>
  <c r="D215" i="250"/>
  <c r="C215" i="250"/>
  <c r="AD214" i="250"/>
  <c r="AC214" i="250"/>
  <c r="AB214" i="250"/>
  <c r="AA214" i="250"/>
  <c r="Z214" i="250"/>
  <c r="Y214" i="250"/>
  <c r="X214" i="250"/>
  <c r="W214" i="250"/>
  <c r="V214" i="250"/>
  <c r="U214" i="250"/>
  <c r="T214" i="250"/>
  <c r="S214" i="250"/>
  <c r="R214" i="250"/>
  <c r="Q214" i="250"/>
  <c r="P214" i="250"/>
  <c r="O214" i="250"/>
  <c r="N214" i="250"/>
  <c r="M214" i="250"/>
  <c r="L214" i="250"/>
  <c r="K214" i="250"/>
  <c r="J214" i="250"/>
  <c r="I214" i="250"/>
  <c r="H214" i="250"/>
  <c r="G214" i="250"/>
  <c r="F214" i="250"/>
  <c r="E214" i="250"/>
  <c r="D214" i="250"/>
  <c r="C214" i="250"/>
  <c r="AD213" i="250"/>
  <c r="AC213" i="250"/>
  <c r="AB213" i="250"/>
  <c r="AA213" i="250"/>
  <c r="Z213" i="250"/>
  <c r="Y213" i="250"/>
  <c r="X213" i="250"/>
  <c r="W213" i="250"/>
  <c r="V213" i="250"/>
  <c r="U213" i="250"/>
  <c r="T213" i="250"/>
  <c r="S213" i="250"/>
  <c r="R213" i="250"/>
  <c r="Q213" i="250"/>
  <c r="P213" i="250"/>
  <c r="O213" i="250"/>
  <c r="N213" i="250"/>
  <c r="M213" i="250"/>
  <c r="L213" i="250"/>
  <c r="K213" i="250"/>
  <c r="J213" i="250"/>
  <c r="I213" i="250"/>
  <c r="H213" i="250"/>
  <c r="G213" i="250"/>
  <c r="F213" i="250"/>
  <c r="E213" i="250"/>
  <c r="D213" i="250"/>
  <c r="C213" i="250"/>
  <c r="AD212" i="250"/>
  <c r="AC212" i="250"/>
  <c r="AB212" i="250"/>
  <c r="AA212" i="250"/>
  <c r="Z212" i="250"/>
  <c r="Y212" i="250"/>
  <c r="X212" i="250"/>
  <c r="W212" i="250"/>
  <c r="V212" i="250"/>
  <c r="U212" i="250"/>
  <c r="T212" i="250"/>
  <c r="S212" i="250"/>
  <c r="R212" i="250"/>
  <c r="Q212" i="250"/>
  <c r="P212" i="250"/>
  <c r="O212" i="250"/>
  <c r="N212" i="250"/>
  <c r="M212" i="250"/>
  <c r="L212" i="250"/>
  <c r="K212" i="250"/>
  <c r="J212" i="250"/>
  <c r="I212" i="250"/>
  <c r="H212" i="250"/>
  <c r="G212" i="250"/>
  <c r="F212" i="250"/>
  <c r="E212" i="250"/>
  <c r="D212" i="250"/>
  <c r="C212" i="250"/>
  <c r="AD211" i="250"/>
  <c r="AC211" i="250"/>
  <c r="AB211" i="250"/>
  <c r="AA211" i="250"/>
  <c r="Z211" i="250"/>
  <c r="Y211" i="250"/>
  <c r="X211" i="250"/>
  <c r="W211" i="250"/>
  <c r="V211" i="250"/>
  <c r="U211" i="250"/>
  <c r="T211" i="250"/>
  <c r="S211" i="250"/>
  <c r="R211" i="250"/>
  <c r="Q211" i="250"/>
  <c r="P211" i="250"/>
  <c r="O211" i="250"/>
  <c r="N211" i="250"/>
  <c r="M211" i="250"/>
  <c r="L211" i="250"/>
  <c r="K211" i="250"/>
  <c r="J211" i="250"/>
  <c r="I211" i="250"/>
  <c r="H211" i="250"/>
  <c r="G211" i="250"/>
  <c r="F211" i="250"/>
  <c r="E211" i="250"/>
  <c r="D211" i="250"/>
  <c r="C211" i="250"/>
  <c r="AD210" i="250"/>
  <c r="AC210" i="250"/>
  <c r="AB210" i="250"/>
  <c r="AA210" i="250"/>
  <c r="Z210" i="250"/>
  <c r="Y210" i="250"/>
  <c r="X210" i="250"/>
  <c r="W210" i="250"/>
  <c r="V210" i="250"/>
  <c r="U210" i="250"/>
  <c r="T210" i="250"/>
  <c r="S210" i="250"/>
  <c r="R210" i="250"/>
  <c r="Q210" i="250"/>
  <c r="P210" i="250"/>
  <c r="O210" i="250"/>
  <c r="N210" i="250"/>
  <c r="M210" i="250"/>
  <c r="L210" i="250"/>
  <c r="K210" i="250"/>
  <c r="J210" i="250"/>
  <c r="I210" i="250"/>
  <c r="H210" i="250"/>
  <c r="G210" i="250"/>
  <c r="F210" i="250"/>
  <c r="E210" i="250"/>
  <c r="D210" i="250"/>
  <c r="C210" i="250"/>
  <c r="AD209" i="250"/>
  <c r="AC209" i="250"/>
  <c r="AB209" i="250"/>
  <c r="AA209" i="250"/>
  <c r="Z209" i="250"/>
  <c r="Y209" i="250"/>
  <c r="X209" i="250"/>
  <c r="W209" i="250"/>
  <c r="V209" i="250"/>
  <c r="U209" i="250"/>
  <c r="T209" i="250"/>
  <c r="S209" i="250"/>
  <c r="R209" i="250"/>
  <c r="Q209" i="250"/>
  <c r="P209" i="250"/>
  <c r="O209" i="250"/>
  <c r="N209" i="250"/>
  <c r="M209" i="250"/>
  <c r="L209" i="250"/>
  <c r="K209" i="250"/>
  <c r="J209" i="250"/>
  <c r="I209" i="250"/>
  <c r="H209" i="250"/>
  <c r="G209" i="250"/>
  <c r="F209" i="250"/>
  <c r="E209" i="250"/>
  <c r="D209" i="250"/>
  <c r="C209" i="250"/>
  <c r="AD208" i="250"/>
  <c r="AC208" i="250"/>
  <c r="AB208" i="250"/>
  <c r="AA208" i="250"/>
  <c r="Z208" i="250"/>
  <c r="Y208" i="250"/>
  <c r="X208" i="250"/>
  <c r="W208" i="250"/>
  <c r="V208" i="250"/>
  <c r="U208" i="250"/>
  <c r="T208" i="250"/>
  <c r="S208" i="250"/>
  <c r="R208" i="250"/>
  <c r="Q208" i="250"/>
  <c r="P208" i="250"/>
  <c r="O208" i="250"/>
  <c r="N208" i="250"/>
  <c r="M208" i="250"/>
  <c r="L208" i="250"/>
  <c r="K208" i="250"/>
  <c r="J208" i="250"/>
  <c r="I208" i="250"/>
  <c r="H208" i="250"/>
  <c r="G208" i="250"/>
  <c r="F208" i="250"/>
  <c r="E208" i="250"/>
  <c r="D208" i="250"/>
  <c r="C208" i="250"/>
  <c r="AD207" i="250"/>
  <c r="AC207" i="250"/>
  <c r="AB207" i="250"/>
  <c r="AA207" i="250"/>
  <c r="Z207" i="250"/>
  <c r="Y207" i="250"/>
  <c r="X207" i="250"/>
  <c r="W207" i="250"/>
  <c r="V207" i="250"/>
  <c r="U207" i="250"/>
  <c r="T207" i="250"/>
  <c r="S207" i="250"/>
  <c r="R207" i="250"/>
  <c r="Q207" i="250"/>
  <c r="P207" i="250"/>
  <c r="O207" i="250"/>
  <c r="N207" i="250"/>
  <c r="M207" i="250"/>
  <c r="L207" i="250"/>
  <c r="K207" i="250"/>
  <c r="J207" i="250"/>
  <c r="I207" i="250"/>
  <c r="H207" i="250"/>
  <c r="G207" i="250"/>
  <c r="F207" i="250"/>
  <c r="E207" i="250"/>
  <c r="D207" i="250"/>
  <c r="C207" i="250"/>
  <c r="AD206" i="250"/>
  <c r="AC206" i="250"/>
  <c r="AB206" i="250"/>
  <c r="AA206" i="250"/>
  <c r="Z206" i="250"/>
  <c r="Y206" i="250"/>
  <c r="X206" i="250"/>
  <c r="W206" i="250"/>
  <c r="V206" i="250"/>
  <c r="U206" i="250"/>
  <c r="T206" i="250"/>
  <c r="S206" i="250"/>
  <c r="R206" i="250"/>
  <c r="Q206" i="250"/>
  <c r="P206" i="250"/>
  <c r="O206" i="250"/>
  <c r="N206" i="250"/>
  <c r="M206" i="250"/>
  <c r="L206" i="250"/>
  <c r="K206" i="250"/>
  <c r="J206" i="250"/>
  <c r="I206" i="250"/>
  <c r="H206" i="250"/>
  <c r="G206" i="250"/>
  <c r="F206" i="250"/>
  <c r="E206" i="250"/>
  <c r="D206" i="250"/>
  <c r="C206" i="250"/>
  <c r="AD205" i="250"/>
  <c r="AD219" i="250" s="1"/>
  <c r="AC205" i="250"/>
  <c r="AC219" i="250" s="1"/>
  <c r="AB205" i="250"/>
  <c r="AB219" i="250" s="1"/>
  <c r="AA205" i="250"/>
  <c r="AA219" i="250" s="1"/>
  <c r="Z205" i="250"/>
  <c r="Z219" i="250" s="1"/>
  <c r="Y205" i="250"/>
  <c r="Y219" i="250" s="1"/>
  <c r="X205" i="250"/>
  <c r="X219" i="250" s="1"/>
  <c r="W205" i="250"/>
  <c r="W219" i="250" s="1"/>
  <c r="V205" i="250"/>
  <c r="V219" i="250" s="1"/>
  <c r="U205" i="250"/>
  <c r="U219" i="250" s="1"/>
  <c r="T205" i="250"/>
  <c r="T219" i="250" s="1"/>
  <c r="S205" i="250"/>
  <c r="S219" i="250" s="1"/>
  <c r="R205" i="250"/>
  <c r="R219" i="250" s="1"/>
  <c r="Q205" i="250"/>
  <c r="Q219" i="250" s="1"/>
  <c r="P205" i="250"/>
  <c r="P219" i="250" s="1"/>
  <c r="O205" i="250"/>
  <c r="O219" i="250" s="1"/>
  <c r="N205" i="250"/>
  <c r="N219" i="250" s="1"/>
  <c r="M205" i="250"/>
  <c r="M219" i="250" s="1"/>
  <c r="L205" i="250"/>
  <c r="L219" i="250" s="1"/>
  <c r="K205" i="250"/>
  <c r="K219" i="250" s="1"/>
  <c r="J205" i="250"/>
  <c r="J219" i="250" s="1"/>
  <c r="J220" i="250" s="1"/>
  <c r="I205" i="250"/>
  <c r="I219" i="250" s="1"/>
  <c r="H205" i="250"/>
  <c r="H219" i="250" s="1"/>
  <c r="H220" i="250" s="1"/>
  <c r="G205" i="250"/>
  <c r="G219" i="250" s="1"/>
  <c r="F205" i="250"/>
  <c r="F219" i="250" s="1"/>
  <c r="E205" i="250"/>
  <c r="E219" i="250" s="1"/>
  <c r="D205" i="250"/>
  <c r="D219" i="250" s="1"/>
  <c r="C205" i="250"/>
  <c r="C219" i="250" s="1"/>
  <c r="AD204" i="250"/>
  <c r="AC204" i="250"/>
  <c r="AB204" i="250"/>
  <c r="AA204" i="250"/>
  <c r="Z204" i="250"/>
  <c r="Y204" i="250"/>
  <c r="X204" i="250"/>
  <c r="W204" i="250"/>
  <c r="V204" i="250"/>
  <c r="U204" i="250"/>
  <c r="T204" i="250"/>
  <c r="S204" i="250"/>
  <c r="R204" i="250"/>
  <c r="Q204" i="250"/>
  <c r="P204" i="250"/>
  <c r="O204" i="250"/>
  <c r="N204" i="250"/>
  <c r="M204" i="250"/>
  <c r="L204" i="250"/>
  <c r="K204" i="250"/>
  <c r="I204" i="250"/>
  <c r="G204" i="250"/>
  <c r="F204" i="250"/>
  <c r="E204" i="250"/>
  <c r="D204" i="250"/>
  <c r="C204" i="250"/>
  <c r="AD189" i="250"/>
  <c r="AC189" i="250"/>
  <c r="AB189" i="250"/>
  <c r="AA189" i="250"/>
  <c r="Z189" i="250"/>
  <c r="Y189" i="250"/>
  <c r="X189" i="250"/>
  <c r="W189" i="250"/>
  <c r="V189" i="250"/>
  <c r="U189" i="250"/>
  <c r="T189" i="250"/>
  <c r="S189" i="250"/>
  <c r="R189" i="250"/>
  <c r="Q189" i="250"/>
  <c r="P189" i="250"/>
  <c r="O189" i="250"/>
  <c r="N189" i="250"/>
  <c r="M189" i="250"/>
  <c r="L189" i="250"/>
  <c r="K189" i="250"/>
  <c r="I189" i="250"/>
  <c r="G189" i="250"/>
  <c r="F189" i="250"/>
  <c r="E189" i="250"/>
  <c r="D189" i="250"/>
  <c r="C189" i="250"/>
  <c r="AD174" i="250"/>
  <c r="AC174" i="250"/>
  <c r="AB174" i="250"/>
  <c r="AA174" i="250"/>
  <c r="Z174" i="250"/>
  <c r="Y174" i="250"/>
  <c r="X174" i="250"/>
  <c r="W174" i="250"/>
  <c r="V174" i="250"/>
  <c r="U174" i="250"/>
  <c r="T174" i="250"/>
  <c r="S174" i="250"/>
  <c r="R174" i="250"/>
  <c r="Q174" i="250"/>
  <c r="P174" i="250"/>
  <c r="O174" i="250"/>
  <c r="N174" i="250"/>
  <c r="M174" i="250"/>
  <c r="L174" i="250"/>
  <c r="K174" i="250"/>
  <c r="I174" i="250"/>
  <c r="G174" i="250"/>
  <c r="F174" i="250"/>
  <c r="E174" i="250"/>
  <c r="D174" i="250"/>
  <c r="C174" i="250"/>
  <c r="AD159" i="250"/>
  <c r="AC159" i="250"/>
  <c r="AB159" i="250"/>
  <c r="AA159" i="250"/>
  <c r="Z159" i="250"/>
  <c r="Y159" i="250"/>
  <c r="X159" i="250"/>
  <c r="W159" i="250"/>
  <c r="V159" i="250"/>
  <c r="U159" i="250"/>
  <c r="T159" i="250"/>
  <c r="S159" i="250"/>
  <c r="R159" i="250"/>
  <c r="Q159" i="250"/>
  <c r="P159" i="250"/>
  <c r="O159" i="250"/>
  <c r="N159" i="250"/>
  <c r="M159" i="250"/>
  <c r="L159" i="250"/>
  <c r="K159" i="250"/>
  <c r="I159" i="250"/>
  <c r="G159" i="250"/>
  <c r="F159" i="250"/>
  <c r="E159" i="250"/>
  <c r="D159" i="250"/>
  <c r="C159" i="250"/>
  <c r="AD144" i="250"/>
  <c r="AC144" i="250"/>
  <c r="AB144" i="250"/>
  <c r="AA144" i="250"/>
  <c r="Z144" i="250"/>
  <c r="Y144" i="250"/>
  <c r="X144" i="250"/>
  <c r="W144" i="250"/>
  <c r="V144" i="250"/>
  <c r="U144" i="250"/>
  <c r="T144" i="250"/>
  <c r="S144" i="250"/>
  <c r="R144" i="250"/>
  <c r="Q144" i="250"/>
  <c r="P144" i="250"/>
  <c r="O144" i="250"/>
  <c r="N144" i="250"/>
  <c r="M144" i="250"/>
  <c r="L144" i="250"/>
  <c r="K144" i="250"/>
  <c r="I144" i="250"/>
  <c r="G144" i="250"/>
  <c r="F144" i="250"/>
  <c r="E144" i="250"/>
  <c r="D144" i="250"/>
  <c r="C144" i="250"/>
  <c r="AD129" i="250"/>
  <c r="AC129" i="250"/>
  <c r="AB129" i="250"/>
  <c r="AA129" i="250"/>
  <c r="Z129" i="250"/>
  <c r="Y129" i="250"/>
  <c r="X129" i="250"/>
  <c r="W129" i="250"/>
  <c r="V129" i="250"/>
  <c r="U129" i="250"/>
  <c r="T129" i="250"/>
  <c r="S129" i="250"/>
  <c r="R129" i="250"/>
  <c r="Q129" i="250"/>
  <c r="P129" i="250"/>
  <c r="O129" i="250"/>
  <c r="N129" i="250"/>
  <c r="M129" i="250"/>
  <c r="L129" i="250"/>
  <c r="K129" i="250"/>
  <c r="I129" i="250"/>
  <c r="G129" i="250"/>
  <c r="F129" i="250"/>
  <c r="E129" i="250"/>
  <c r="D129" i="250"/>
  <c r="C129" i="250"/>
  <c r="AD114" i="250"/>
  <c r="AC114" i="250"/>
  <c r="AB114" i="250"/>
  <c r="AA114" i="250"/>
  <c r="Z114" i="250"/>
  <c r="Y114" i="250"/>
  <c r="X114" i="250"/>
  <c r="W114" i="250"/>
  <c r="V114" i="250"/>
  <c r="U114" i="250"/>
  <c r="T114" i="250"/>
  <c r="S114" i="250"/>
  <c r="R114" i="250"/>
  <c r="Q114" i="250"/>
  <c r="P114" i="250"/>
  <c r="O114" i="250"/>
  <c r="N114" i="250"/>
  <c r="M114" i="250"/>
  <c r="L114" i="250"/>
  <c r="K114" i="250"/>
  <c r="I114" i="250"/>
  <c r="G114" i="250"/>
  <c r="F114" i="250"/>
  <c r="E114" i="250"/>
  <c r="D114" i="250"/>
  <c r="C114" i="250"/>
  <c r="AD99" i="250"/>
  <c r="AC99" i="250"/>
  <c r="AB99" i="250"/>
  <c r="AA99" i="250"/>
  <c r="Z99" i="250"/>
  <c r="Y99" i="250"/>
  <c r="X99" i="250"/>
  <c r="W99" i="250"/>
  <c r="V99" i="250"/>
  <c r="U99" i="250"/>
  <c r="T99" i="250"/>
  <c r="S99" i="250"/>
  <c r="R99" i="250"/>
  <c r="Q99" i="250"/>
  <c r="P99" i="250"/>
  <c r="O99" i="250"/>
  <c r="N99" i="250"/>
  <c r="M99" i="250"/>
  <c r="L99" i="250"/>
  <c r="K99" i="250"/>
  <c r="I99" i="250"/>
  <c r="G99" i="250"/>
  <c r="F99" i="250"/>
  <c r="E99" i="250"/>
  <c r="D99" i="250"/>
  <c r="C99" i="250"/>
  <c r="AD84" i="250"/>
  <c r="AC84" i="250"/>
  <c r="AB84" i="250"/>
  <c r="AA84" i="250"/>
  <c r="Z84" i="250"/>
  <c r="Y84" i="250"/>
  <c r="X84" i="250"/>
  <c r="W84" i="250"/>
  <c r="V84" i="250"/>
  <c r="U84" i="250"/>
  <c r="T84" i="250"/>
  <c r="S84" i="250"/>
  <c r="R84" i="250"/>
  <c r="Q84" i="250"/>
  <c r="P84" i="250"/>
  <c r="O84" i="250"/>
  <c r="N84" i="250"/>
  <c r="M84" i="250"/>
  <c r="L84" i="250"/>
  <c r="K84" i="250"/>
  <c r="I84" i="250"/>
  <c r="G84" i="250"/>
  <c r="F84" i="250"/>
  <c r="E84" i="250"/>
  <c r="D84" i="250"/>
  <c r="C84" i="250"/>
  <c r="AD69" i="250"/>
  <c r="AC69" i="250"/>
  <c r="AB69" i="250"/>
  <c r="AA69" i="250"/>
  <c r="Z69" i="250"/>
  <c r="Y69" i="250"/>
  <c r="X69" i="250"/>
  <c r="W69" i="250"/>
  <c r="V69" i="250"/>
  <c r="U69" i="250"/>
  <c r="T69" i="250"/>
  <c r="S69" i="250"/>
  <c r="R69" i="250"/>
  <c r="Q69" i="250"/>
  <c r="P69" i="250"/>
  <c r="O69" i="250"/>
  <c r="N69" i="250"/>
  <c r="M69" i="250"/>
  <c r="L69" i="250"/>
  <c r="K69" i="250"/>
  <c r="I69" i="250"/>
  <c r="G69" i="250"/>
  <c r="F69" i="250"/>
  <c r="E69" i="250"/>
  <c r="D69" i="250"/>
  <c r="C69" i="250"/>
  <c r="AD54" i="250"/>
  <c r="AC54" i="250"/>
  <c r="AB54" i="250"/>
  <c r="AA54" i="250"/>
  <c r="Z54" i="250"/>
  <c r="Y54" i="250"/>
  <c r="X54" i="250"/>
  <c r="W54" i="250"/>
  <c r="V54" i="250"/>
  <c r="U54" i="250"/>
  <c r="T54" i="250"/>
  <c r="S54" i="250"/>
  <c r="R54" i="250"/>
  <c r="Q54" i="250"/>
  <c r="P54" i="250"/>
  <c r="O54" i="250"/>
  <c r="N54" i="250"/>
  <c r="M54" i="250"/>
  <c r="L54" i="250"/>
  <c r="K54" i="250"/>
  <c r="I54" i="250"/>
  <c r="G54" i="250"/>
  <c r="F54" i="250"/>
  <c r="E54" i="250"/>
  <c r="D54" i="250"/>
  <c r="C54" i="250"/>
  <c r="AD39" i="250"/>
  <c r="AC39" i="250"/>
  <c r="AB39" i="250"/>
  <c r="AA39" i="250"/>
  <c r="Z39" i="250"/>
  <c r="Y39" i="250"/>
  <c r="X39" i="250"/>
  <c r="W39" i="250"/>
  <c r="V39" i="250"/>
  <c r="U39" i="250"/>
  <c r="T39" i="250"/>
  <c r="S39" i="250"/>
  <c r="R39" i="250"/>
  <c r="Q39" i="250"/>
  <c r="P39" i="250"/>
  <c r="O39" i="250"/>
  <c r="N39" i="250"/>
  <c r="M39" i="250"/>
  <c r="L39" i="250"/>
  <c r="K39" i="250"/>
  <c r="I39" i="250"/>
  <c r="G39" i="250"/>
  <c r="F39" i="250"/>
  <c r="E39" i="250"/>
  <c r="D39" i="250"/>
  <c r="C39" i="250"/>
  <c r="AD24" i="250"/>
  <c r="AC24" i="250"/>
  <c r="AB24" i="250"/>
  <c r="AA24" i="250"/>
  <c r="Z24" i="250"/>
  <c r="Y24" i="250"/>
  <c r="X24" i="250"/>
  <c r="W24" i="250"/>
  <c r="V24" i="250"/>
  <c r="U24" i="250"/>
  <c r="T24" i="250"/>
  <c r="S24" i="250"/>
  <c r="R24" i="250"/>
  <c r="Q24" i="250"/>
  <c r="P24" i="250"/>
  <c r="O24" i="250"/>
  <c r="N24" i="250"/>
  <c r="M24" i="250"/>
  <c r="L24" i="250"/>
  <c r="K24" i="250"/>
  <c r="I24" i="250"/>
  <c r="G24" i="250"/>
  <c r="F24" i="250"/>
  <c r="E24" i="250"/>
  <c r="D24" i="250"/>
  <c r="C24" i="250"/>
  <c r="AA218" i="249"/>
  <c r="Z218" i="249"/>
  <c r="Y218" i="249"/>
  <c r="X218" i="249"/>
  <c r="W218" i="249"/>
  <c r="V218" i="249"/>
  <c r="U218" i="249"/>
  <c r="T218" i="249"/>
  <c r="S218" i="249"/>
  <c r="R218" i="249"/>
  <c r="Q218" i="249"/>
  <c r="P218" i="249"/>
  <c r="O218" i="249"/>
  <c r="N218" i="249"/>
  <c r="M218" i="249"/>
  <c r="L218" i="249"/>
  <c r="K218" i="249"/>
  <c r="J218" i="249"/>
  <c r="I218" i="249"/>
  <c r="H218" i="249"/>
  <c r="G218" i="249"/>
  <c r="F218" i="249"/>
  <c r="E218" i="249"/>
  <c r="D218" i="249"/>
  <c r="AA217" i="249"/>
  <c r="Z217" i="249"/>
  <c r="Y217" i="249"/>
  <c r="X217" i="249"/>
  <c r="W217" i="249"/>
  <c r="V217" i="249"/>
  <c r="U217" i="249"/>
  <c r="T217" i="249"/>
  <c r="S217" i="249"/>
  <c r="R217" i="249"/>
  <c r="Q217" i="249"/>
  <c r="P217" i="249"/>
  <c r="O217" i="249"/>
  <c r="N217" i="249"/>
  <c r="M217" i="249"/>
  <c r="L217" i="249"/>
  <c r="K217" i="249"/>
  <c r="J217" i="249"/>
  <c r="I217" i="249"/>
  <c r="H217" i="249"/>
  <c r="G217" i="249"/>
  <c r="F217" i="249"/>
  <c r="E217" i="249"/>
  <c r="D217" i="249"/>
  <c r="AA216" i="249"/>
  <c r="Z216" i="249"/>
  <c r="Y216" i="249"/>
  <c r="X216" i="249"/>
  <c r="W216" i="249"/>
  <c r="V216" i="249"/>
  <c r="U216" i="249"/>
  <c r="T216" i="249"/>
  <c r="S216" i="249"/>
  <c r="R216" i="249"/>
  <c r="Q216" i="249"/>
  <c r="P216" i="249"/>
  <c r="O216" i="249"/>
  <c r="N216" i="249"/>
  <c r="M216" i="249"/>
  <c r="L216" i="249"/>
  <c r="K216" i="249"/>
  <c r="J216" i="249"/>
  <c r="I216" i="249"/>
  <c r="H216" i="249"/>
  <c r="G216" i="249"/>
  <c r="F216" i="249"/>
  <c r="E216" i="249"/>
  <c r="D216" i="249"/>
  <c r="AA215" i="249"/>
  <c r="Z215" i="249"/>
  <c r="Y215" i="249"/>
  <c r="X215" i="249"/>
  <c r="W215" i="249"/>
  <c r="V215" i="249"/>
  <c r="U215" i="249"/>
  <c r="T215" i="249"/>
  <c r="S215" i="249"/>
  <c r="R215" i="249"/>
  <c r="Q215" i="249"/>
  <c r="P215" i="249"/>
  <c r="O215" i="249"/>
  <c r="N215" i="249"/>
  <c r="M215" i="249"/>
  <c r="L215" i="249"/>
  <c r="K215" i="249"/>
  <c r="J215" i="249"/>
  <c r="I215" i="249"/>
  <c r="H215" i="249"/>
  <c r="G215" i="249"/>
  <c r="F215" i="249"/>
  <c r="E215" i="249"/>
  <c r="D215" i="249"/>
  <c r="AA214" i="249"/>
  <c r="Z214" i="249"/>
  <c r="Y214" i="249"/>
  <c r="X214" i="249"/>
  <c r="W214" i="249"/>
  <c r="V214" i="249"/>
  <c r="U214" i="249"/>
  <c r="T214" i="249"/>
  <c r="S214" i="249"/>
  <c r="R214" i="249"/>
  <c r="Q214" i="249"/>
  <c r="P214" i="249"/>
  <c r="O214" i="249"/>
  <c r="N214" i="249"/>
  <c r="M214" i="249"/>
  <c r="L214" i="249"/>
  <c r="K214" i="249"/>
  <c r="J214" i="249"/>
  <c r="I214" i="249"/>
  <c r="H214" i="249"/>
  <c r="G214" i="249"/>
  <c r="F214" i="249"/>
  <c r="E214" i="249"/>
  <c r="D214" i="249"/>
  <c r="AA213" i="249"/>
  <c r="Z213" i="249"/>
  <c r="Y213" i="249"/>
  <c r="X213" i="249"/>
  <c r="W213" i="249"/>
  <c r="V213" i="249"/>
  <c r="U213" i="249"/>
  <c r="T213" i="249"/>
  <c r="S213" i="249"/>
  <c r="R213" i="249"/>
  <c r="Q213" i="249"/>
  <c r="P213" i="249"/>
  <c r="O213" i="249"/>
  <c r="N213" i="249"/>
  <c r="M213" i="249"/>
  <c r="L213" i="249"/>
  <c r="K213" i="249"/>
  <c r="J213" i="249"/>
  <c r="I213" i="249"/>
  <c r="H213" i="249"/>
  <c r="G213" i="249"/>
  <c r="F213" i="249"/>
  <c r="E213" i="249"/>
  <c r="D213" i="249"/>
  <c r="AA212" i="249"/>
  <c r="Z212" i="249"/>
  <c r="Y212" i="249"/>
  <c r="X212" i="249"/>
  <c r="W212" i="249"/>
  <c r="V212" i="249"/>
  <c r="U212" i="249"/>
  <c r="T212" i="249"/>
  <c r="S212" i="249"/>
  <c r="R212" i="249"/>
  <c r="Q212" i="249"/>
  <c r="P212" i="249"/>
  <c r="O212" i="249"/>
  <c r="N212" i="249"/>
  <c r="M212" i="249"/>
  <c r="L212" i="249"/>
  <c r="K212" i="249"/>
  <c r="J212" i="249"/>
  <c r="I212" i="249"/>
  <c r="H212" i="249"/>
  <c r="G212" i="249"/>
  <c r="F212" i="249"/>
  <c r="E212" i="249"/>
  <c r="D212" i="249"/>
  <c r="AA211" i="249"/>
  <c r="Z211" i="249"/>
  <c r="Y211" i="249"/>
  <c r="X211" i="249"/>
  <c r="W211" i="249"/>
  <c r="V211" i="249"/>
  <c r="U211" i="249"/>
  <c r="T211" i="249"/>
  <c r="S211" i="249"/>
  <c r="R211" i="249"/>
  <c r="Q211" i="249"/>
  <c r="P211" i="249"/>
  <c r="O211" i="249"/>
  <c r="N211" i="249"/>
  <c r="M211" i="249"/>
  <c r="L211" i="249"/>
  <c r="K211" i="249"/>
  <c r="J211" i="249"/>
  <c r="I211" i="249"/>
  <c r="H211" i="249"/>
  <c r="G211" i="249"/>
  <c r="F211" i="249"/>
  <c r="E211" i="249"/>
  <c r="D211" i="249"/>
  <c r="AA210" i="249"/>
  <c r="Z210" i="249"/>
  <c r="Y210" i="249"/>
  <c r="X210" i="249"/>
  <c r="W210" i="249"/>
  <c r="V210" i="249"/>
  <c r="U210" i="249"/>
  <c r="T210" i="249"/>
  <c r="S210" i="249"/>
  <c r="R210" i="249"/>
  <c r="Q210" i="249"/>
  <c r="P210" i="249"/>
  <c r="O210" i="249"/>
  <c r="N210" i="249"/>
  <c r="M210" i="249"/>
  <c r="L210" i="249"/>
  <c r="K210" i="249"/>
  <c r="J210" i="249"/>
  <c r="I210" i="249"/>
  <c r="H210" i="249"/>
  <c r="G210" i="249"/>
  <c r="F210" i="249"/>
  <c r="E210" i="249"/>
  <c r="D210" i="249"/>
  <c r="AA209" i="249"/>
  <c r="Z209" i="249"/>
  <c r="Y209" i="249"/>
  <c r="X209" i="249"/>
  <c r="W209" i="249"/>
  <c r="V209" i="249"/>
  <c r="U209" i="249"/>
  <c r="T209" i="249"/>
  <c r="S209" i="249"/>
  <c r="R209" i="249"/>
  <c r="Q209" i="249"/>
  <c r="P209" i="249"/>
  <c r="O209" i="249"/>
  <c r="N209" i="249"/>
  <c r="M209" i="249"/>
  <c r="L209" i="249"/>
  <c r="K209" i="249"/>
  <c r="J209" i="249"/>
  <c r="I209" i="249"/>
  <c r="H209" i="249"/>
  <c r="G209" i="249"/>
  <c r="F209" i="249"/>
  <c r="E209" i="249"/>
  <c r="D209" i="249"/>
  <c r="AA208" i="249"/>
  <c r="Z208" i="249"/>
  <c r="Y208" i="249"/>
  <c r="X208" i="249"/>
  <c r="W208" i="249"/>
  <c r="V208" i="249"/>
  <c r="U208" i="249"/>
  <c r="T208" i="249"/>
  <c r="S208" i="249"/>
  <c r="R208" i="249"/>
  <c r="Q208" i="249"/>
  <c r="P208" i="249"/>
  <c r="O208" i="249"/>
  <c r="N208" i="249"/>
  <c r="M208" i="249"/>
  <c r="L208" i="249"/>
  <c r="K208" i="249"/>
  <c r="J208" i="249"/>
  <c r="I208" i="249"/>
  <c r="H208" i="249"/>
  <c r="G208" i="249"/>
  <c r="F208" i="249"/>
  <c r="E208" i="249"/>
  <c r="D208" i="249"/>
  <c r="AA207" i="249"/>
  <c r="Z207" i="249"/>
  <c r="Y207" i="249"/>
  <c r="X207" i="249"/>
  <c r="W207" i="249"/>
  <c r="V207" i="249"/>
  <c r="U207" i="249"/>
  <c r="T207" i="249"/>
  <c r="S207" i="249"/>
  <c r="R207" i="249"/>
  <c r="Q207" i="249"/>
  <c r="P207" i="249"/>
  <c r="O207" i="249"/>
  <c r="N207" i="249"/>
  <c r="M207" i="249"/>
  <c r="L207" i="249"/>
  <c r="K207" i="249"/>
  <c r="J207" i="249"/>
  <c r="I207" i="249"/>
  <c r="H207" i="249"/>
  <c r="G207" i="249"/>
  <c r="F207" i="249"/>
  <c r="E207" i="249"/>
  <c r="D207" i="249"/>
  <c r="AA206" i="249"/>
  <c r="Z206" i="249"/>
  <c r="Y206" i="249"/>
  <c r="X206" i="249"/>
  <c r="W206" i="249"/>
  <c r="V206" i="249"/>
  <c r="U206" i="249"/>
  <c r="T206" i="249"/>
  <c r="S206" i="249"/>
  <c r="R206" i="249"/>
  <c r="Q206" i="249"/>
  <c r="P206" i="249"/>
  <c r="O206" i="249"/>
  <c r="N206" i="249"/>
  <c r="M206" i="249"/>
  <c r="L206" i="249"/>
  <c r="K206" i="249"/>
  <c r="J206" i="249"/>
  <c r="I206" i="249"/>
  <c r="H206" i="249"/>
  <c r="G206" i="249"/>
  <c r="F206" i="249"/>
  <c r="E206" i="249"/>
  <c r="D206" i="249"/>
  <c r="AA205" i="249"/>
  <c r="AA219" i="249" s="1"/>
  <c r="Z205" i="249"/>
  <c r="Z219" i="249" s="1"/>
  <c r="Y205" i="249"/>
  <c r="Y219" i="249" s="1"/>
  <c r="X205" i="249"/>
  <c r="X219" i="249" s="1"/>
  <c r="W205" i="249"/>
  <c r="W219" i="249" s="1"/>
  <c r="V205" i="249"/>
  <c r="V219" i="249" s="1"/>
  <c r="U205" i="249"/>
  <c r="U219" i="249" s="1"/>
  <c r="T205" i="249"/>
  <c r="T219" i="249" s="1"/>
  <c r="S205" i="249"/>
  <c r="S219" i="249" s="1"/>
  <c r="R205" i="249"/>
  <c r="R219" i="249" s="1"/>
  <c r="Q205" i="249"/>
  <c r="Q219" i="249" s="1"/>
  <c r="P205" i="249"/>
  <c r="P219" i="249" s="1"/>
  <c r="O205" i="249"/>
  <c r="O219" i="249" s="1"/>
  <c r="N205" i="249"/>
  <c r="N219" i="249" s="1"/>
  <c r="M205" i="249"/>
  <c r="M219" i="249" s="1"/>
  <c r="L205" i="249"/>
  <c r="L219" i="249" s="1"/>
  <c r="K205" i="249"/>
  <c r="K219" i="249" s="1"/>
  <c r="J205" i="249"/>
  <c r="J219" i="249" s="1"/>
  <c r="I205" i="249"/>
  <c r="I219" i="249" s="1"/>
  <c r="H205" i="249"/>
  <c r="H219" i="249" s="1"/>
  <c r="G205" i="249"/>
  <c r="G219" i="249" s="1"/>
  <c r="F205" i="249"/>
  <c r="F219" i="249" s="1"/>
  <c r="E205" i="249"/>
  <c r="E219" i="249" s="1"/>
  <c r="D205" i="249"/>
  <c r="D219" i="249" s="1"/>
  <c r="AA204" i="249"/>
  <c r="Z204" i="249"/>
  <c r="Y204" i="249"/>
  <c r="X204" i="249"/>
  <c r="W204" i="249"/>
  <c r="V204" i="249"/>
  <c r="U204" i="249"/>
  <c r="T204" i="249"/>
  <c r="S204" i="249"/>
  <c r="R204" i="249"/>
  <c r="Q204" i="249"/>
  <c r="P204" i="249"/>
  <c r="O204" i="249"/>
  <c r="N204" i="249"/>
  <c r="M204" i="249"/>
  <c r="L204" i="249"/>
  <c r="K204" i="249"/>
  <c r="J204" i="249"/>
  <c r="I204" i="249"/>
  <c r="H204" i="249"/>
  <c r="G204" i="249"/>
  <c r="F204" i="249"/>
  <c r="E204" i="249"/>
  <c r="D204" i="249"/>
  <c r="AA189" i="249"/>
  <c r="Z189" i="249"/>
  <c r="Y189" i="249"/>
  <c r="X189" i="249"/>
  <c r="W189" i="249"/>
  <c r="V189" i="249"/>
  <c r="U189" i="249"/>
  <c r="T189" i="249"/>
  <c r="S189" i="249"/>
  <c r="R189" i="249"/>
  <c r="Q189" i="249"/>
  <c r="P189" i="249"/>
  <c r="O189" i="249"/>
  <c r="N189" i="249"/>
  <c r="M189" i="249"/>
  <c r="L189" i="249"/>
  <c r="K189" i="249"/>
  <c r="J189" i="249"/>
  <c r="I189" i="249"/>
  <c r="H189" i="249"/>
  <c r="G189" i="249"/>
  <c r="F189" i="249"/>
  <c r="E189" i="249"/>
  <c r="D189" i="249"/>
  <c r="AA174" i="249"/>
  <c r="Z174" i="249"/>
  <c r="Y174" i="249"/>
  <c r="X174" i="249"/>
  <c r="W174" i="249"/>
  <c r="V174" i="249"/>
  <c r="U174" i="249"/>
  <c r="T174" i="249"/>
  <c r="S174" i="249"/>
  <c r="R174" i="249"/>
  <c r="Q174" i="249"/>
  <c r="P174" i="249"/>
  <c r="O174" i="249"/>
  <c r="N174" i="249"/>
  <c r="M174" i="249"/>
  <c r="L174" i="249"/>
  <c r="K174" i="249"/>
  <c r="J174" i="249"/>
  <c r="I174" i="249"/>
  <c r="H174" i="249"/>
  <c r="G174" i="249"/>
  <c r="F174" i="249"/>
  <c r="E174" i="249"/>
  <c r="D174" i="249"/>
  <c r="AA159" i="249"/>
  <c r="Z159" i="249"/>
  <c r="Y159" i="249"/>
  <c r="X159" i="249"/>
  <c r="W159" i="249"/>
  <c r="V159" i="249"/>
  <c r="U159" i="249"/>
  <c r="T159" i="249"/>
  <c r="S159" i="249"/>
  <c r="R159" i="249"/>
  <c r="Q159" i="249"/>
  <c r="P159" i="249"/>
  <c r="O159" i="249"/>
  <c r="N159" i="249"/>
  <c r="M159" i="249"/>
  <c r="L159" i="249"/>
  <c r="K159" i="249"/>
  <c r="J159" i="249"/>
  <c r="I159" i="249"/>
  <c r="H159" i="249"/>
  <c r="G159" i="249"/>
  <c r="F159" i="249"/>
  <c r="E159" i="249"/>
  <c r="D159" i="249"/>
  <c r="AA144" i="249"/>
  <c r="Z144" i="249"/>
  <c r="Y144" i="249"/>
  <c r="X144" i="249"/>
  <c r="W144" i="249"/>
  <c r="V144" i="249"/>
  <c r="U144" i="249"/>
  <c r="T144" i="249"/>
  <c r="S144" i="249"/>
  <c r="R144" i="249"/>
  <c r="Q144" i="249"/>
  <c r="P144" i="249"/>
  <c r="O144" i="249"/>
  <c r="N144" i="249"/>
  <c r="M144" i="249"/>
  <c r="L144" i="249"/>
  <c r="K144" i="249"/>
  <c r="J144" i="249"/>
  <c r="I144" i="249"/>
  <c r="H144" i="249"/>
  <c r="G144" i="249"/>
  <c r="F144" i="249"/>
  <c r="E144" i="249"/>
  <c r="D144" i="249"/>
  <c r="AA129" i="249"/>
  <c r="Z129" i="249"/>
  <c r="Y129" i="249"/>
  <c r="X129" i="249"/>
  <c r="W129" i="249"/>
  <c r="V129" i="249"/>
  <c r="U129" i="249"/>
  <c r="T129" i="249"/>
  <c r="S129" i="249"/>
  <c r="R129" i="249"/>
  <c r="Q129" i="249"/>
  <c r="P129" i="249"/>
  <c r="O129" i="249"/>
  <c r="N129" i="249"/>
  <c r="M129" i="249"/>
  <c r="L129" i="249"/>
  <c r="K129" i="249"/>
  <c r="J129" i="249"/>
  <c r="I129" i="249"/>
  <c r="H129" i="249"/>
  <c r="G129" i="249"/>
  <c r="F129" i="249"/>
  <c r="E129" i="249"/>
  <c r="D129" i="249"/>
  <c r="AA114" i="249"/>
  <c r="Z114" i="249"/>
  <c r="Y114" i="249"/>
  <c r="X114" i="249"/>
  <c r="W114" i="249"/>
  <c r="V114" i="249"/>
  <c r="U114" i="249"/>
  <c r="T114" i="249"/>
  <c r="S114" i="249"/>
  <c r="R114" i="249"/>
  <c r="Q114" i="249"/>
  <c r="P114" i="249"/>
  <c r="O114" i="249"/>
  <c r="N114" i="249"/>
  <c r="M114" i="249"/>
  <c r="L114" i="249"/>
  <c r="K114" i="249"/>
  <c r="J114" i="249"/>
  <c r="I114" i="249"/>
  <c r="H114" i="249"/>
  <c r="G114" i="249"/>
  <c r="F114" i="249"/>
  <c r="E114" i="249"/>
  <c r="D114" i="249"/>
  <c r="AA99" i="249"/>
  <c r="Z99" i="249"/>
  <c r="Y99" i="249"/>
  <c r="X99" i="249"/>
  <c r="W99" i="249"/>
  <c r="V99" i="249"/>
  <c r="U99" i="249"/>
  <c r="T99" i="249"/>
  <c r="S99" i="249"/>
  <c r="R99" i="249"/>
  <c r="Q99" i="249"/>
  <c r="P99" i="249"/>
  <c r="O99" i="249"/>
  <c r="N99" i="249"/>
  <c r="M99" i="249"/>
  <c r="L99" i="249"/>
  <c r="K99" i="249"/>
  <c r="J99" i="249"/>
  <c r="I99" i="249"/>
  <c r="H99" i="249"/>
  <c r="G99" i="249"/>
  <c r="F99" i="249"/>
  <c r="E99" i="249"/>
  <c r="D99" i="249"/>
  <c r="AA84" i="249"/>
  <c r="Z84" i="249"/>
  <c r="Y84" i="249"/>
  <c r="X84" i="249"/>
  <c r="W84" i="249"/>
  <c r="V84" i="249"/>
  <c r="U84" i="249"/>
  <c r="T84" i="249"/>
  <c r="S84" i="249"/>
  <c r="R84" i="249"/>
  <c r="Q84" i="249"/>
  <c r="P84" i="249"/>
  <c r="O84" i="249"/>
  <c r="N84" i="249"/>
  <c r="M84" i="249"/>
  <c r="L84" i="249"/>
  <c r="K84" i="249"/>
  <c r="J84" i="249"/>
  <c r="I84" i="249"/>
  <c r="H84" i="249"/>
  <c r="G84" i="249"/>
  <c r="F84" i="249"/>
  <c r="E84" i="249"/>
  <c r="D84" i="249"/>
  <c r="AA69" i="249"/>
  <c r="Z69" i="249"/>
  <c r="Y69" i="249"/>
  <c r="X69" i="249"/>
  <c r="W69" i="249"/>
  <c r="V69" i="249"/>
  <c r="U69" i="249"/>
  <c r="T69" i="249"/>
  <c r="S69" i="249"/>
  <c r="R69" i="249"/>
  <c r="Q69" i="249"/>
  <c r="P69" i="249"/>
  <c r="O69" i="249"/>
  <c r="N69" i="249"/>
  <c r="M69" i="249"/>
  <c r="L69" i="249"/>
  <c r="K69" i="249"/>
  <c r="J69" i="249"/>
  <c r="I69" i="249"/>
  <c r="H69" i="249"/>
  <c r="G69" i="249"/>
  <c r="F69" i="249"/>
  <c r="E69" i="249"/>
  <c r="D69" i="249"/>
  <c r="AA54" i="249"/>
  <c r="Z54" i="249"/>
  <c r="Y54" i="249"/>
  <c r="X54" i="249"/>
  <c r="W54" i="249"/>
  <c r="V54" i="249"/>
  <c r="U54" i="249"/>
  <c r="T54" i="249"/>
  <c r="S54" i="249"/>
  <c r="R54" i="249"/>
  <c r="Q54" i="249"/>
  <c r="P54" i="249"/>
  <c r="O54" i="249"/>
  <c r="N54" i="249"/>
  <c r="M54" i="249"/>
  <c r="L54" i="249"/>
  <c r="K54" i="249"/>
  <c r="J54" i="249"/>
  <c r="I54" i="249"/>
  <c r="H54" i="249"/>
  <c r="G54" i="249"/>
  <c r="F54" i="249"/>
  <c r="E54" i="249"/>
  <c r="D54" i="249"/>
  <c r="AA39" i="249"/>
  <c r="Z39" i="249"/>
  <c r="Y39" i="249"/>
  <c r="X39" i="249"/>
  <c r="W39" i="249"/>
  <c r="V39" i="249"/>
  <c r="U39" i="249"/>
  <c r="T39" i="249"/>
  <c r="S39" i="249"/>
  <c r="R39" i="249"/>
  <c r="Q39" i="249"/>
  <c r="P39" i="249"/>
  <c r="O39" i="249"/>
  <c r="N39" i="249"/>
  <c r="M39" i="249"/>
  <c r="L39" i="249"/>
  <c r="K39" i="249"/>
  <c r="J39" i="249"/>
  <c r="I39" i="249"/>
  <c r="H39" i="249"/>
  <c r="G39" i="249"/>
  <c r="F39" i="249"/>
  <c r="E39" i="249"/>
  <c r="D39" i="249"/>
  <c r="AA24" i="249"/>
  <c r="Z24" i="249"/>
  <c r="Y24" i="249"/>
  <c r="X24" i="249"/>
  <c r="W24" i="249"/>
  <c r="V24" i="249"/>
  <c r="U24" i="249"/>
  <c r="T24" i="249"/>
  <c r="S24" i="249"/>
  <c r="R24" i="249"/>
  <c r="Q24" i="249"/>
  <c r="P24" i="249"/>
  <c r="O24" i="249"/>
  <c r="N24" i="249"/>
  <c r="M24" i="249"/>
  <c r="L24" i="249"/>
  <c r="K24" i="249"/>
  <c r="J24" i="249"/>
  <c r="I24" i="249"/>
  <c r="H24" i="249"/>
  <c r="G24" i="249"/>
  <c r="F24" i="249"/>
  <c r="E24" i="249"/>
  <c r="D24" i="249"/>
  <c r="H52" i="248"/>
  <c r="H51" i="248"/>
  <c r="H50" i="248"/>
  <c r="H49" i="248"/>
  <c r="H48" i="248"/>
  <c r="H47" i="248"/>
  <c r="H46" i="248"/>
  <c r="H45" i="248"/>
  <c r="H44" i="248"/>
  <c r="H43" i="248"/>
  <c r="H42" i="248"/>
  <c r="H41" i="248"/>
  <c r="H40" i="248"/>
  <c r="H39" i="248"/>
  <c r="H38" i="248"/>
  <c r="H37" i="248"/>
  <c r="H36" i="248"/>
  <c r="H35" i="248"/>
  <c r="H34" i="248"/>
  <c r="H31" i="248" s="1"/>
  <c r="H33" i="248"/>
  <c r="H32" i="248"/>
  <c r="G31" i="248"/>
  <c r="F31" i="248"/>
  <c r="E31" i="248"/>
  <c r="D31" i="248"/>
  <c r="C31" i="248"/>
  <c r="H30" i="248"/>
  <c r="H29" i="248"/>
  <c r="H28" i="248"/>
  <c r="H27" i="248"/>
  <c r="H26" i="248"/>
  <c r="H25" i="248"/>
  <c r="H24" i="248"/>
  <c r="H23" i="248"/>
  <c r="H22" i="248"/>
  <c r="H21" i="248"/>
  <c r="H20" i="248"/>
  <c r="H19" i="248"/>
  <c r="H18" i="248"/>
  <c r="H17" i="248"/>
  <c r="H16" i="248"/>
  <c r="H15" i="248"/>
  <c r="H14" i="248"/>
  <c r="H13" i="248"/>
  <c r="H12" i="248"/>
  <c r="H11" i="248"/>
  <c r="H10" i="248"/>
  <c r="G9" i="248"/>
  <c r="F9" i="248"/>
  <c r="E9" i="248"/>
  <c r="D9" i="248"/>
  <c r="C9" i="248"/>
  <c r="I280" i="247"/>
  <c r="H280" i="247"/>
  <c r="G280" i="247"/>
  <c r="F280" i="247"/>
  <c r="E280" i="247"/>
  <c r="D280" i="247"/>
  <c r="C280" i="247"/>
  <c r="I277" i="247"/>
  <c r="H277" i="247"/>
  <c r="G277" i="247"/>
  <c r="F277" i="247"/>
  <c r="E277" i="247"/>
  <c r="D277" i="247"/>
  <c r="C277" i="247"/>
  <c r="I274" i="247"/>
  <c r="H274" i="247"/>
  <c r="G274" i="247"/>
  <c r="F274" i="247"/>
  <c r="F270" i="247" s="1"/>
  <c r="E274" i="247"/>
  <c r="D274" i="247"/>
  <c r="C274" i="247"/>
  <c r="I271" i="247"/>
  <c r="H271" i="247"/>
  <c r="H270" i="247" s="1"/>
  <c r="G271" i="247"/>
  <c r="F271" i="247"/>
  <c r="E271" i="247"/>
  <c r="D271" i="247"/>
  <c r="D270" i="247" s="1"/>
  <c r="C271" i="247"/>
  <c r="I267" i="247"/>
  <c r="H267" i="247"/>
  <c r="G267" i="247"/>
  <c r="F267" i="247"/>
  <c r="E267" i="247"/>
  <c r="D267" i="247"/>
  <c r="C267" i="247"/>
  <c r="I264" i="247"/>
  <c r="H264" i="247"/>
  <c r="H257" i="247" s="1"/>
  <c r="G264" i="247"/>
  <c r="F264" i="247"/>
  <c r="E264" i="247"/>
  <c r="D264" i="247"/>
  <c r="D257" i="247" s="1"/>
  <c r="C264" i="247"/>
  <c r="I261" i="247"/>
  <c r="H261" i="247"/>
  <c r="G261" i="247"/>
  <c r="F261" i="247"/>
  <c r="E261" i="247"/>
  <c r="D261" i="247"/>
  <c r="C261" i="247"/>
  <c r="I258" i="247"/>
  <c r="H258" i="247"/>
  <c r="G258" i="247"/>
  <c r="F258" i="247"/>
  <c r="F257" i="247" s="1"/>
  <c r="E258" i="247"/>
  <c r="D258" i="247"/>
  <c r="C258" i="247"/>
  <c r="I257" i="247"/>
  <c r="E257" i="247"/>
  <c r="I254" i="247"/>
  <c r="H254" i="247"/>
  <c r="G254" i="247"/>
  <c r="F254" i="247"/>
  <c r="E254" i="247"/>
  <c r="D254" i="247"/>
  <c r="C254" i="247"/>
  <c r="I251" i="247"/>
  <c r="H251" i="247"/>
  <c r="G251" i="247"/>
  <c r="F251" i="247"/>
  <c r="E251" i="247"/>
  <c r="D251" i="247"/>
  <c r="C251" i="247"/>
  <c r="I248" i="247"/>
  <c r="H248" i="247"/>
  <c r="G248" i="247"/>
  <c r="F248" i="247"/>
  <c r="E248" i="247"/>
  <c r="D248" i="247"/>
  <c r="C248" i="247"/>
  <c r="I245" i="247"/>
  <c r="H245" i="247"/>
  <c r="H244" i="247" s="1"/>
  <c r="G245" i="247"/>
  <c r="F245" i="247"/>
  <c r="E245" i="247"/>
  <c r="D245" i="247"/>
  <c r="D244" i="247" s="1"/>
  <c r="C245" i="247"/>
  <c r="I241" i="247"/>
  <c r="H241" i="247"/>
  <c r="G241" i="247"/>
  <c r="F241" i="247"/>
  <c r="E241" i="247"/>
  <c r="D241" i="247"/>
  <c r="C241" i="247"/>
  <c r="I238" i="247"/>
  <c r="H238" i="247"/>
  <c r="G238" i="247"/>
  <c r="F238" i="247"/>
  <c r="E238" i="247"/>
  <c r="D238" i="247"/>
  <c r="C238" i="247"/>
  <c r="I235" i="247"/>
  <c r="H235" i="247"/>
  <c r="G235" i="247"/>
  <c r="F235" i="247"/>
  <c r="E235" i="247"/>
  <c r="D235" i="247"/>
  <c r="C235" i="247"/>
  <c r="C231" i="247" s="1"/>
  <c r="I232" i="247"/>
  <c r="I231" i="247" s="1"/>
  <c r="H232" i="247"/>
  <c r="G232" i="247"/>
  <c r="F232" i="247"/>
  <c r="E232" i="247"/>
  <c r="E231" i="247" s="1"/>
  <c r="D232" i="247"/>
  <c r="C232" i="247"/>
  <c r="G231" i="247"/>
  <c r="I228" i="247"/>
  <c r="H228" i="247"/>
  <c r="G228" i="247"/>
  <c r="F228" i="247"/>
  <c r="E228" i="247"/>
  <c r="D228" i="247"/>
  <c r="C228" i="247"/>
  <c r="I225" i="247"/>
  <c r="H225" i="247"/>
  <c r="G225" i="247"/>
  <c r="F225" i="247"/>
  <c r="E225" i="247"/>
  <c r="D225" i="247"/>
  <c r="C225" i="247"/>
  <c r="I222" i="247"/>
  <c r="H222" i="247"/>
  <c r="G222" i="247"/>
  <c r="F222" i="247"/>
  <c r="F218" i="247" s="1"/>
  <c r="E222" i="247"/>
  <c r="D222" i="247"/>
  <c r="C222" i="247"/>
  <c r="I219" i="247"/>
  <c r="H219" i="247"/>
  <c r="H218" i="247" s="1"/>
  <c r="G219" i="247"/>
  <c r="G218" i="247" s="1"/>
  <c r="F219" i="247"/>
  <c r="E219" i="247"/>
  <c r="D219" i="247"/>
  <c r="D218" i="247" s="1"/>
  <c r="C219" i="247"/>
  <c r="C218" i="247" s="1"/>
  <c r="I215" i="247"/>
  <c r="H215" i="247"/>
  <c r="G215" i="247"/>
  <c r="F215" i="247"/>
  <c r="E215" i="247"/>
  <c r="D215" i="247"/>
  <c r="C215" i="247"/>
  <c r="I212" i="247"/>
  <c r="H212" i="247"/>
  <c r="G212" i="247"/>
  <c r="F212" i="247"/>
  <c r="E212" i="247"/>
  <c r="D212" i="247"/>
  <c r="C212" i="247"/>
  <c r="I209" i="247"/>
  <c r="H209" i="247"/>
  <c r="G209" i="247"/>
  <c r="F209" i="247"/>
  <c r="E209" i="247"/>
  <c r="D209" i="247"/>
  <c r="C209" i="247"/>
  <c r="I206" i="247"/>
  <c r="I205" i="247" s="1"/>
  <c r="H206" i="247"/>
  <c r="G206" i="247"/>
  <c r="F206" i="247"/>
  <c r="E206" i="247"/>
  <c r="D206" i="247"/>
  <c r="C206" i="247"/>
  <c r="E205" i="247"/>
  <c r="I202" i="247"/>
  <c r="H202" i="247"/>
  <c r="G202" i="247"/>
  <c r="F202" i="247"/>
  <c r="E202" i="247"/>
  <c r="D202" i="247"/>
  <c r="C202" i="247"/>
  <c r="I199" i="247"/>
  <c r="H199" i="247"/>
  <c r="G199" i="247"/>
  <c r="F199" i="247"/>
  <c r="E199" i="247"/>
  <c r="D199" i="247"/>
  <c r="C199" i="247"/>
  <c r="I196" i="247"/>
  <c r="H196" i="247"/>
  <c r="G196" i="247"/>
  <c r="F196" i="247"/>
  <c r="E196" i="247"/>
  <c r="D196" i="247"/>
  <c r="D192" i="247" s="1"/>
  <c r="C196" i="247"/>
  <c r="I193" i="247"/>
  <c r="H193" i="247"/>
  <c r="G193" i="247"/>
  <c r="F193" i="247"/>
  <c r="F192" i="247" s="1"/>
  <c r="E193" i="247"/>
  <c r="D193" i="247"/>
  <c r="C193" i="247"/>
  <c r="H192" i="247"/>
  <c r="I189" i="247"/>
  <c r="H189" i="247"/>
  <c r="G189" i="247"/>
  <c r="F189" i="247"/>
  <c r="E189" i="247"/>
  <c r="D189" i="247"/>
  <c r="C189" i="247"/>
  <c r="I186" i="247"/>
  <c r="H186" i="247"/>
  <c r="G186" i="247"/>
  <c r="G179" i="247" s="1"/>
  <c r="F186" i="247"/>
  <c r="E186" i="247"/>
  <c r="D186" i="247"/>
  <c r="C186" i="247"/>
  <c r="I183" i="247"/>
  <c r="H183" i="247"/>
  <c r="G183" i="247"/>
  <c r="F183" i="247"/>
  <c r="E183" i="247"/>
  <c r="D183" i="247"/>
  <c r="C183" i="247"/>
  <c r="I180" i="247"/>
  <c r="I179" i="247" s="1"/>
  <c r="H180" i="247"/>
  <c r="H179" i="247" s="1"/>
  <c r="G180" i="247"/>
  <c r="F180" i="247"/>
  <c r="E180" i="247"/>
  <c r="E179" i="247" s="1"/>
  <c r="D180" i="247"/>
  <c r="D179" i="247" s="1"/>
  <c r="C180" i="247"/>
  <c r="C179" i="247"/>
  <c r="I176" i="247"/>
  <c r="H176" i="247"/>
  <c r="G176" i="247"/>
  <c r="F176" i="247"/>
  <c r="E176" i="247"/>
  <c r="D176" i="247"/>
  <c r="C176" i="247"/>
  <c r="I173" i="247"/>
  <c r="I166" i="247" s="1"/>
  <c r="H173" i="247"/>
  <c r="G173" i="247"/>
  <c r="F173" i="247"/>
  <c r="E173" i="247"/>
  <c r="E166" i="247" s="1"/>
  <c r="D173" i="247"/>
  <c r="C173" i="247"/>
  <c r="I170" i="247"/>
  <c r="H170" i="247"/>
  <c r="G170" i="247"/>
  <c r="F170" i="247"/>
  <c r="E170" i="247"/>
  <c r="D170" i="247"/>
  <c r="C170" i="247"/>
  <c r="I167" i="247"/>
  <c r="H167" i="247"/>
  <c r="G167" i="247"/>
  <c r="G166" i="247" s="1"/>
  <c r="F167" i="247"/>
  <c r="E167" i="247"/>
  <c r="D167" i="247"/>
  <c r="C167" i="247"/>
  <c r="C166" i="247" s="1"/>
  <c r="F166" i="247"/>
  <c r="I163" i="247"/>
  <c r="H163" i="247"/>
  <c r="G163" i="247"/>
  <c r="F163" i="247"/>
  <c r="E163" i="247"/>
  <c r="D163" i="247"/>
  <c r="C163" i="247"/>
  <c r="I160" i="247"/>
  <c r="H160" i="247"/>
  <c r="G160" i="247"/>
  <c r="F160" i="247"/>
  <c r="E160" i="247"/>
  <c r="D160" i="247"/>
  <c r="C160" i="247"/>
  <c r="I157" i="247"/>
  <c r="I153" i="247" s="1"/>
  <c r="H157" i="247"/>
  <c r="G157" i="247"/>
  <c r="F157" i="247"/>
  <c r="E157" i="247"/>
  <c r="E153" i="247" s="1"/>
  <c r="D157" i="247"/>
  <c r="C157" i="247"/>
  <c r="I154" i="247"/>
  <c r="H154" i="247"/>
  <c r="G154" i="247"/>
  <c r="F154" i="247"/>
  <c r="E154" i="247"/>
  <c r="D154" i="247"/>
  <c r="C154" i="247"/>
  <c r="C153" i="247" s="1"/>
  <c r="I150" i="247"/>
  <c r="H150" i="247"/>
  <c r="G150" i="247"/>
  <c r="F150" i="247"/>
  <c r="E150" i="247"/>
  <c r="D150" i="247"/>
  <c r="C150" i="247"/>
  <c r="I147" i="247"/>
  <c r="H147" i="247"/>
  <c r="G147" i="247"/>
  <c r="F147" i="247"/>
  <c r="E147" i="247"/>
  <c r="D147" i="247"/>
  <c r="C147" i="247"/>
  <c r="I144" i="247"/>
  <c r="H144" i="247"/>
  <c r="G144" i="247"/>
  <c r="F144" i="247"/>
  <c r="E144" i="247"/>
  <c r="D144" i="247"/>
  <c r="C144" i="247"/>
  <c r="I141" i="247"/>
  <c r="I140" i="247" s="1"/>
  <c r="H141" i="247"/>
  <c r="G141" i="247"/>
  <c r="F141" i="247"/>
  <c r="F140" i="247" s="1"/>
  <c r="E141" i="247"/>
  <c r="E140" i="247" s="1"/>
  <c r="D141" i="247"/>
  <c r="C141" i="247"/>
  <c r="H140" i="247"/>
  <c r="D140" i="247"/>
  <c r="I137" i="247"/>
  <c r="H137" i="247"/>
  <c r="G137" i="247"/>
  <c r="F137" i="247"/>
  <c r="E137" i="247"/>
  <c r="D137" i="247"/>
  <c r="C137" i="247"/>
  <c r="I134" i="247"/>
  <c r="H134" i="247"/>
  <c r="G134" i="247"/>
  <c r="F134" i="247"/>
  <c r="F127" i="247" s="1"/>
  <c r="E134" i="247"/>
  <c r="D134" i="247"/>
  <c r="C134" i="247"/>
  <c r="I131" i="247"/>
  <c r="H131" i="247"/>
  <c r="G131" i="247"/>
  <c r="F131" i="247"/>
  <c r="E131" i="247"/>
  <c r="D131" i="247"/>
  <c r="C131" i="247"/>
  <c r="I128" i="247"/>
  <c r="H128" i="247"/>
  <c r="H127" i="247" s="1"/>
  <c r="G128" i="247"/>
  <c r="G127" i="247" s="1"/>
  <c r="F128" i="247"/>
  <c r="E128" i="247"/>
  <c r="D128" i="247"/>
  <c r="D127" i="247" s="1"/>
  <c r="C128" i="247"/>
  <c r="C127" i="247" s="1"/>
  <c r="I124" i="247"/>
  <c r="H124" i="247"/>
  <c r="G124" i="247"/>
  <c r="F124" i="247"/>
  <c r="E124" i="247"/>
  <c r="D124" i="247"/>
  <c r="C124" i="247"/>
  <c r="I121" i="247"/>
  <c r="H121" i="247"/>
  <c r="G121" i="247"/>
  <c r="F121" i="247"/>
  <c r="E121" i="247"/>
  <c r="D121" i="247"/>
  <c r="C121" i="247"/>
  <c r="I118" i="247"/>
  <c r="H118" i="247"/>
  <c r="G118" i="247"/>
  <c r="F118" i="247"/>
  <c r="E118" i="247"/>
  <c r="D118" i="247"/>
  <c r="C118" i="247"/>
  <c r="I115" i="247"/>
  <c r="H115" i="247"/>
  <c r="G115" i="247"/>
  <c r="F115" i="247"/>
  <c r="E115" i="247"/>
  <c r="D115" i="247"/>
  <c r="C115" i="247"/>
  <c r="F114" i="247"/>
  <c r="I111" i="247"/>
  <c r="H111" i="247"/>
  <c r="G111" i="247"/>
  <c r="F111" i="247"/>
  <c r="E111" i="247"/>
  <c r="D111" i="247"/>
  <c r="C111" i="247"/>
  <c r="I108" i="247"/>
  <c r="I101" i="247" s="1"/>
  <c r="H108" i="247"/>
  <c r="G108" i="247"/>
  <c r="F108" i="247"/>
  <c r="E108" i="247"/>
  <c r="D108" i="247"/>
  <c r="C108" i="247"/>
  <c r="I105" i="247"/>
  <c r="H105" i="247"/>
  <c r="G105" i="247"/>
  <c r="F105" i="247"/>
  <c r="E105" i="247"/>
  <c r="E101" i="247" s="1"/>
  <c r="D105" i="247"/>
  <c r="C105" i="247"/>
  <c r="I102" i="247"/>
  <c r="H102" i="247"/>
  <c r="G102" i="247"/>
  <c r="G101" i="247" s="1"/>
  <c r="F102" i="247"/>
  <c r="E102" i="247"/>
  <c r="D102" i="247"/>
  <c r="C102" i="247"/>
  <c r="C101" i="247" s="1"/>
  <c r="I98" i="247"/>
  <c r="H98" i="247"/>
  <c r="G98" i="247"/>
  <c r="F98" i="247"/>
  <c r="E98" i="247"/>
  <c r="D98" i="247"/>
  <c r="C98" i="247"/>
  <c r="I95" i="247"/>
  <c r="H95" i="247"/>
  <c r="G95" i="247"/>
  <c r="G88" i="247" s="1"/>
  <c r="F95" i="247"/>
  <c r="E95" i="247"/>
  <c r="D95" i="247"/>
  <c r="C95" i="247"/>
  <c r="C88" i="247" s="1"/>
  <c r="I92" i="247"/>
  <c r="H92" i="247"/>
  <c r="G92" i="247"/>
  <c r="F92" i="247"/>
  <c r="E92" i="247"/>
  <c r="D92" i="247"/>
  <c r="C92" i="247"/>
  <c r="I89" i="247"/>
  <c r="I88" i="247" s="1"/>
  <c r="H89" i="247"/>
  <c r="H88" i="247" s="1"/>
  <c r="G89" i="247"/>
  <c r="F89" i="247"/>
  <c r="E89" i="247"/>
  <c r="E88" i="247" s="1"/>
  <c r="D89" i="247"/>
  <c r="C89" i="247"/>
  <c r="D88" i="247"/>
  <c r="I85" i="247"/>
  <c r="H85" i="247"/>
  <c r="G85" i="247"/>
  <c r="F85" i="247"/>
  <c r="E85" i="247"/>
  <c r="D85" i="247"/>
  <c r="C85" i="247"/>
  <c r="I82" i="247"/>
  <c r="H82" i="247"/>
  <c r="G82" i="247"/>
  <c r="F82" i="247"/>
  <c r="E82" i="247"/>
  <c r="D82" i="247"/>
  <c r="C82" i="247"/>
  <c r="I79" i="247"/>
  <c r="H79" i="247"/>
  <c r="G79" i="247"/>
  <c r="F79" i="247"/>
  <c r="E79" i="247"/>
  <c r="D79" i="247"/>
  <c r="C79" i="247"/>
  <c r="I76" i="247"/>
  <c r="H76" i="247"/>
  <c r="G76" i="247"/>
  <c r="G75" i="247" s="1"/>
  <c r="F76" i="247"/>
  <c r="E76" i="247"/>
  <c r="D76" i="247"/>
  <c r="C76" i="247"/>
  <c r="C75" i="247" s="1"/>
  <c r="I72" i="247"/>
  <c r="H72" i="247"/>
  <c r="G72" i="247"/>
  <c r="F72" i="247"/>
  <c r="E72" i="247"/>
  <c r="D72" i="247"/>
  <c r="C72" i="247"/>
  <c r="I69" i="247"/>
  <c r="H69" i="247"/>
  <c r="G69" i="247"/>
  <c r="F69" i="247"/>
  <c r="E69" i="247"/>
  <c r="D69" i="247"/>
  <c r="C69" i="247"/>
  <c r="I66" i="247"/>
  <c r="H66" i="247"/>
  <c r="G66" i="247"/>
  <c r="F66" i="247"/>
  <c r="F62" i="247" s="1"/>
  <c r="E66" i="247"/>
  <c r="D66" i="247"/>
  <c r="C66" i="247"/>
  <c r="I63" i="247"/>
  <c r="H63" i="247"/>
  <c r="G63" i="247"/>
  <c r="F63" i="247"/>
  <c r="E63" i="247"/>
  <c r="D63" i="247"/>
  <c r="C63" i="247"/>
  <c r="I59" i="247"/>
  <c r="H59" i="247"/>
  <c r="G59" i="247"/>
  <c r="F59" i="247"/>
  <c r="E59" i="247"/>
  <c r="E49" i="247" s="1"/>
  <c r="D59" i="247"/>
  <c r="C59" i="247"/>
  <c r="I56" i="247"/>
  <c r="H56" i="247"/>
  <c r="H49" i="247" s="1"/>
  <c r="G56" i="247"/>
  <c r="F56" i="247"/>
  <c r="E56" i="247"/>
  <c r="D56" i="247"/>
  <c r="D49" i="247" s="1"/>
  <c r="C56" i="247"/>
  <c r="I53" i="247"/>
  <c r="H53" i="247"/>
  <c r="G53" i="247"/>
  <c r="F53" i="247"/>
  <c r="E53" i="247"/>
  <c r="D53" i="247"/>
  <c r="C53" i="247"/>
  <c r="I50" i="247"/>
  <c r="H50" i="247"/>
  <c r="G50" i="247"/>
  <c r="F50" i="247"/>
  <c r="F49" i="247" s="1"/>
  <c r="E50" i="247"/>
  <c r="D50" i="247"/>
  <c r="C50" i="247"/>
  <c r="I49" i="247"/>
  <c r="I46" i="247"/>
  <c r="H46" i="247"/>
  <c r="G46" i="247"/>
  <c r="F46" i="247"/>
  <c r="E46" i="247"/>
  <c r="D46" i="247"/>
  <c r="C46" i="247"/>
  <c r="I43" i="247"/>
  <c r="H43" i="247"/>
  <c r="G43" i="247"/>
  <c r="F43" i="247"/>
  <c r="E43" i="247"/>
  <c r="D43" i="247"/>
  <c r="C43" i="247"/>
  <c r="I40" i="247"/>
  <c r="H40" i="247"/>
  <c r="G40" i="247"/>
  <c r="F40" i="247"/>
  <c r="E40" i="247"/>
  <c r="D40" i="247"/>
  <c r="C40" i="247"/>
  <c r="I37" i="247"/>
  <c r="H37" i="247"/>
  <c r="H36" i="247" s="1"/>
  <c r="G37" i="247"/>
  <c r="F37" i="247"/>
  <c r="E37" i="247"/>
  <c r="D37" i="247"/>
  <c r="D36" i="247" s="1"/>
  <c r="C37" i="247"/>
  <c r="I33" i="247"/>
  <c r="H33" i="247"/>
  <c r="G33" i="247"/>
  <c r="F33" i="247"/>
  <c r="E33" i="247"/>
  <c r="D33" i="247"/>
  <c r="C33" i="247"/>
  <c r="I30" i="247"/>
  <c r="H30" i="247"/>
  <c r="G30" i="247"/>
  <c r="F30" i="247"/>
  <c r="E30" i="247"/>
  <c r="D30" i="247"/>
  <c r="C30" i="247"/>
  <c r="I27" i="247"/>
  <c r="H27" i="247"/>
  <c r="G27" i="247"/>
  <c r="F27" i="247"/>
  <c r="E27" i="247"/>
  <c r="D27" i="247"/>
  <c r="C27" i="247"/>
  <c r="C23" i="247" s="1"/>
  <c r="I24" i="247"/>
  <c r="H24" i="247"/>
  <c r="G24" i="247"/>
  <c r="F24" i="247"/>
  <c r="E24" i="247"/>
  <c r="D24" i="247"/>
  <c r="C24" i="247"/>
  <c r="G23" i="247"/>
  <c r="I20" i="247"/>
  <c r="H20" i="247"/>
  <c r="G20" i="247"/>
  <c r="F20" i="247"/>
  <c r="E20" i="247"/>
  <c r="D20" i="247"/>
  <c r="C20" i="247"/>
  <c r="I17" i="247"/>
  <c r="H17" i="247"/>
  <c r="G17" i="247"/>
  <c r="F17" i="247"/>
  <c r="E17" i="247"/>
  <c r="D17" i="247"/>
  <c r="C17" i="247"/>
  <c r="I14" i="247"/>
  <c r="H14" i="247"/>
  <c r="G14" i="247"/>
  <c r="F14" i="247"/>
  <c r="F10" i="247" s="1"/>
  <c r="E14" i="247"/>
  <c r="D14" i="247"/>
  <c r="C14" i="247"/>
  <c r="I11" i="247"/>
  <c r="H11" i="247"/>
  <c r="H10" i="247" s="1"/>
  <c r="G11" i="247"/>
  <c r="F11" i="247"/>
  <c r="E11" i="247"/>
  <c r="D11" i="247"/>
  <c r="D10" i="247" s="1"/>
  <c r="C11" i="247"/>
  <c r="I280" i="246"/>
  <c r="H280" i="246"/>
  <c r="G280" i="246"/>
  <c r="F280" i="246"/>
  <c r="E280" i="246"/>
  <c r="D280" i="246"/>
  <c r="C280" i="246"/>
  <c r="I277" i="246"/>
  <c r="H277" i="246"/>
  <c r="G277" i="246"/>
  <c r="F277" i="246"/>
  <c r="E277" i="246"/>
  <c r="D277" i="246"/>
  <c r="C277" i="246"/>
  <c r="I274" i="246"/>
  <c r="H274" i="246"/>
  <c r="G274" i="246"/>
  <c r="F274" i="246"/>
  <c r="F270" i="246" s="1"/>
  <c r="E274" i="246"/>
  <c r="D274" i="246"/>
  <c r="C274" i="246"/>
  <c r="I271" i="246"/>
  <c r="H271" i="246"/>
  <c r="G271" i="246"/>
  <c r="F271" i="246"/>
  <c r="E271" i="246"/>
  <c r="D271" i="246"/>
  <c r="C271" i="246"/>
  <c r="I267" i="246"/>
  <c r="H267" i="246"/>
  <c r="G267" i="246"/>
  <c r="F267" i="246"/>
  <c r="E267" i="246"/>
  <c r="E257" i="246" s="1"/>
  <c r="D267" i="246"/>
  <c r="C267" i="246"/>
  <c r="I264" i="246"/>
  <c r="H264" i="246"/>
  <c r="H257" i="246" s="1"/>
  <c r="G264" i="246"/>
  <c r="F264" i="246"/>
  <c r="E264" i="246"/>
  <c r="D264" i="246"/>
  <c r="D257" i="246" s="1"/>
  <c r="C264" i="246"/>
  <c r="I261" i="246"/>
  <c r="H261" i="246"/>
  <c r="G261" i="246"/>
  <c r="F261" i="246"/>
  <c r="E261" i="246"/>
  <c r="D261" i="246"/>
  <c r="C261" i="246"/>
  <c r="I258" i="246"/>
  <c r="H258" i="246"/>
  <c r="G258" i="246"/>
  <c r="F258" i="246"/>
  <c r="F257" i="246" s="1"/>
  <c r="E258" i="246"/>
  <c r="D258" i="246"/>
  <c r="C258" i="246"/>
  <c r="I257" i="246"/>
  <c r="I254" i="246"/>
  <c r="H254" i="246"/>
  <c r="G254" i="246"/>
  <c r="F254" i="246"/>
  <c r="E254" i="246"/>
  <c r="D254" i="246"/>
  <c r="C254" i="246"/>
  <c r="I251" i="246"/>
  <c r="H251" i="246"/>
  <c r="G251" i="246"/>
  <c r="F251" i="246"/>
  <c r="E251" i="246"/>
  <c r="D251" i="246"/>
  <c r="C251" i="246"/>
  <c r="I248" i="246"/>
  <c r="H248" i="246"/>
  <c r="G248" i="246"/>
  <c r="F248" i="246"/>
  <c r="E248" i="246"/>
  <c r="D248" i="246"/>
  <c r="C248" i="246"/>
  <c r="I245" i="246"/>
  <c r="H245" i="246"/>
  <c r="H244" i="246" s="1"/>
  <c r="G245" i="246"/>
  <c r="F245" i="246"/>
  <c r="E245" i="246"/>
  <c r="D245" i="246"/>
  <c r="D244" i="246" s="1"/>
  <c r="C245" i="246"/>
  <c r="I241" i="246"/>
  <c r="H241" i="246"/>
  <c r="G241" i="246"/>
  <c r="F241" i="246"/>
  <c r="E241" i="246"/>
  <c r="D241" i="246"/>
  <c r="C241" i="246"/>
  <c r="I238" i="246"/>
  <c r="H238" i="246"/>
  <c r="G238" i="246"/>
  <c r="F238" i="246"/>
  <c r="E238" i="246"/>
  <c r="D238" i="246"/>
  <c r="C238" i="246"/>
  <c r="I235" i="246"/>
  <c r="H235" i="246"/>
  <c r="G235" i="246"/>
  <c r="F235" i="246"/>
  <c r="E235" i="246"/>
  <c r="D235" i="246"/>
  <c r="C235" i="246"/>
  <c r="C231" i="246" s="1"/>
  <c r="I232" i="246"/>
  <c r="H232" i="246"/>
  <c r="G232" i="246"/>
  <c r="F232" i="246"/>
  <c r="E232" i="246"/>
  <c r="D232" i="246"/>
  <c r="C232" i="246"/>
  <c r="G231" i="246"/>
  <c r="I228" i="246"/>
  <c r="H228" i="246"/>
  <c r="G228" i="246"/>
  <c r="F228" i="246"/>
  <c r="E228" i="246"/>
  <c r="D228" i="246"/>
  <c r="C228" i="246"/>
  <c r="I225" i="246"/>
  <c r="H225" i="246"/>
  <c r="G225" i="246"/>
  <c r="F225" i="246"/>
  <c r="E225" i="246"/>
  <c r="D225" i="246"/>
  <c r="C225" i="246"/>
  <c r="I222" i="246"/>
  <c r="H222" i="246"/>
  <c r="G222" i="246"/>
  <c r="F222" i="246"/>
  <c r="F218" i="246" s="1"/>
  <c r="E222" i="246"/>
  <c r="D222" i="246"/>
  <c r="C222" i="246"/>
  <c r="I219" i="246"/>
  <c r="H219" i="246"/>
  <c r="H218" i="246" s="1"/>
  <c r="G219" i="246"/>
  <c r="F219" i="246"/>
  <c r="E219" i="246"/>
  <c r="D219" i="246"/>
  <c r="D218" i="246" s="1"/>
  <c r="C219" i="246"/>
  <c r="I215" i="246"/>
  <c r="H215" i="246"/>
  <c r="G215" i="246"/>
  <c r="F215" i="246"/>
  <c r="E215" i="246"/>
  <c r="D215" i="246"/>
  <c r="C215" i="246"/>
  <c r="I212" i="246"/>
  <c r="H212" i="246"/>
  <c r="G212" i="246"/>
  <c r="F212" i="246"/>
  <c r="E212" i="246"/>
  <c r="D212" i="246"/>
  <c r="C212" i="246"/>
  <c r="I209" i="246"/>
  <c r="H209" i="246"/>
  <c r="G209" i="246"/>
  <c r="F209" i="246"/>
  <c r="E209" i="246"/>
  <c r="D209" i="246"/>
  <c r="C209" i="246"/>
  <c r="I206" i="246"/>
  <c r="I205" i="246" s="1"/>
  <c r="H206" i="246"/>
  <c r="G206" i="246"/>
  <c r="F206" i="246"/>
  <c r="E206" i="246"/>
  <c r="D206" i="246"/>
  <c r="C206" i="246"/>
  <c r="E205" i="246"/>
  <c r="I202" i="246"/>
  <c r="H202" i="246"/>
  <c r="G202" i="246"/>
  <c r="F202" i="246"/>
  <c r="E202" i="246"/>
  <c r="D202" i="246"/>
  <c r="C202" i="246"/>
  <c r="I199" i="246"/>
  <c r="H199" i="246"/>
  <c r="G199" i="246"/>
  <c r="F199" i="246"/>
  <c r="E199" i="246"/>
  <c r="D199" i="246"/>
  <c r="C199" i="246"/>
  <c r="I196" i="246"/>
  <c r="H196" i="246"/>
  <c r="H192" i="246" s="1"/>
  <c r="G196" i="246"/>
  <c r="F196" i="246"/>
  <c r="E196" i="246"/>
  <c r="D196" i="246"/>
  <c r="C196" i="246"/>
  <c r="I193" i="246"/>
  <c r="H193" i="246"/>
  <c r="G193" i="246"/>
  <c r="F193" i="246"/>
  <c r="E193" i="246"/>
  <c r="D193" i="246"/>
  <c r="D192" i="246" s="1"/>
  <c r="C193" i="246"/>
  <c r="I189" i="246"/>
  <c r="H189" i="246"/>
  <c r="G189" i="246"/>
  <c r="F189" i="246"/>
  <c r="E189" i="246"/>
  <c r="D189" i="246"/>
  <c r="C189" i="246"/>
  <c r="I186" i="246"/>
  <c r="H186" i="246"/>
  <c r="G186" i="246"/>
  <c r="G179" i="246" s="1"/>
  <c r="F186" i="246"/>
  <c r="E186" i="246"/>
  <c r="D186" i="246"/>
  <c r="C186" i="246"/>
  <c r="I183" i="246"/>
  <c r="H183" i="246"/>
  <c r="G183" i="246"/>
  <c r="F183" i="246"/>
  <c r="E183" i="246"/>
  <c r="D183" i="246"/>
  <c r="C183" i="246"/>
  <c r="I180" i="246"/>
  <c r="I179" i="246" s="1"/>
  <c r="H180" i="246"/>
  <c r="G180" i="246"/>
  <c r="F180" i="246"/>
  <c r="E180" i="246"/>
  <c r="E179" i="246" s="1"/>
  <c r="D180" i="246"/>
  <c r="C180" i="246"/>
  <c r="C179" i="246"/>
  <c r="I176" i="246"/>
  <c r="H176" i="246"/>
  <c r="G176" i="246"/>
  <c r="F176" i="246"/>
  <c r="F166" i="246" s="1"/>
  <c r="E176" i="246"/>
  <c r="D176" i="246"/>
  <c r="C176" i="246"/>
  <c r="I173" i="246"/>
  <c r="I166" i="246" s="1"/>
  <c r="H173" i="246"/>
  <c r="G173" i="246"/>
  <c r="F173" i="246"/>
  <c r="E173" i="246"/>
  <c r="E166" i="246" s="1"/>
  <c r="D173" i="246"/>
  <c r="C173" i="246"/>
  <c r="I170" i="246"/>
  <c r="H170" i="246"/>
  <c r="G170" i="246"/>
  <c r="F170" i="246"/>
  <c r="E170" i="246"/>
  <c r="D170" i="246"/>
  <c r="C170" i="246"/>
  <c r="I167" i="246"/>
  <c r="H167" i="246"/>
  <c r="G167" i="246"/>
  <c r="G166" i="246" s="1"/>
  <c r="F167" i="246"/>
  <c r="E167" i="246"/>
  <c r="D167" i="246"/>
  <c r="C167" i="246"/>
  <c r="C166" i="246" s="1"/>
  <c r="I163" i="246"/>
  <c r="H163" i="246"/>
  <c r="G163" i="246"/>
  <c r="F163" i="246"/>
  <c r="E163" i="246"/>
  <c r="D163" i="246"/>
  <c r="C163" i="246"/>
  <c r="I160" i="246"/>
  <c r="H160" i="246"/>
  <c r="G160" i="246"/>
  <c r="F160" i="246"/>
  <c r="E160" i="246"/>
  <c r="D160" i="246"/>
  <c r="C160" i="246"/>
  <c r="I157" i="246"/>
  <c r="I153" i="246" s="1"/>
  <c r="H157" i="246"/>
  <c r="G157" i="246"/>
  <c r="F157" i="246"/>
  <c r="E157" i="246"/>
  <c r="E153" i="246" s="1"/>
  <c r="D157" i="246"/>
  <c r="C157" i="246"/>
  <c r="I154" i="246"/>
  <c r="H154" i="246"/>
  <c r="G154" i="246"/>
  <c r="F154" i="246"/>
  <c r="E154" i="246"/>
  <c r="D154" i="246"/>
  <c r="C154" i="246"/>
  <c r="I150" i="246"/>
  <c r="H150" i="246"/>
  <c r="G150" i="246"/>
  <c r="F150" i="246"/>
  <c r="E150" i="246"/>
  <c r="D150" i="246"/>
  <c r="C150" i="246"/>
  <c r="I147" i="246"/>
  <c r="H147" i="246"/>
  <c r="G147" i="246"/>
  <c r="F147" i="246"/>
  <c r="E147" i="246"/>
  <c r="D147" i="246"/>
  <c r="D140" i="246" s="1"/>
  <c r="C147" i="246"/>
  <c r="I144" i="246"/>
  <c r="H144" i="246"/>
  <c r="G144" i="246"/>
  <c r="F144" i="246"/>
  <c r="E144" i="246"/>
  <c r="D144" i="246"/>
  <c r="C144" i="246"/>
  <c r="I141" i="246"/>
  <c r="H141" i="246"/>
  <c r="G141" i="246"/>
  <c r="F141" i="246"/>
  <c r="F140" i="246" s="1"/>
  <c r="E141" i="246"/>
  <c r="D141" i="246"/>
  <c r="C141" i="246"/>
  <c r="H140" i="246"/>
  <c r="I137" i="246"/>
  <c r="H137" i="246"/>
  <c r="G137" i="246"/>
  <c r="F137" i="246"/>
  <c r="E137" i="246"/>
  <c r="D137" i="246"/>
  <c r="C137" i="246"/>
  <c r="I134" i="246"/>
  <c r="H134" i="246"/>
  <c r="G134" i="246"/>
  <c r="F134" i="246"/>
  <c r="F127" i="246" s="1"/>
  <c r="E134" i="246"/>
  <c r="D134" i="246"/>
  <c r="C134" i="246"/>
  <c r="I131" i="246"/>
  <c r="H131" i="246"/>
  <c r="G131" i="246"/>
  <c r="F131" i="246"/>
  <c r="E131" i="246"/>
  <c r="D131" i="246"/>
  <c r="C131" i="246"/>
  <c r="I128" i="246"/>
  <c r="H128" i="246"/>
  <c r="H127" i="246" s="1"/>
  <c r="G128" i="246"/>
  <c r="G127" i="246" s="1"/>
  <c r="F128" i="246"/>
  <c r="E128" i="246"/>
  <c r="D128" i="246"/>
  <c r="D127" i="246" s="1"/>
  <c r="C128" i="246"/>
  <c r="C127" i="246" s="1"/>
  <c r="I124" i="246"/>
  <c r="H124" i="246"/>
  <c r="G124" i="246"/>
  <c r="F124" i="246"/>
  <c r="E124" i="246"/>
  <c r="D124" i="246"/>
  <c r="C124" i="246"/>
  <c r="I121" i="246"/>
  <c r="H121" i="246"/>
  <c r="G121" i="246"/>
  <c r="F121" i="246"/>
  <c r="E121" i="246"/>
  <c r="D121" i="246"/>
  <c r="C121" i="246"/>
  <c r="I118" i="246"/>
  <c r="H118" i="246"/>
  <c r="G118" i="246"/>
  <c r="F118" i="246"/>
  <c r="E118" i="246"/>
  <c r="D118" i="246"/>
  <c r="C118" i="246"/>
  <c r="I115" i="246"/>
  <c r="H115" i="246"/>
  <c r="G115" i="246"/>
  <c r="F115" i="246"/>
  <c r="E115" i="246"/>
  <c r="D115" i="246"/>
  <c r="C115" i="246"/>
  <c r="F114" i="246"/>
  <c r="I111" i="246"/>
  <c r="H111" i="246"/>
  <c r="G111" i="246"/>
  <c r="F111" i="246"/>
  <c r="E111" i="246"/>
  <c r="D111" i="246"/>
  <c r="C111" i="246"/>
  <c r="I108" i="246"/>
  <c r="I101" i="246" s="1"/>
  <c r="H108" i="246"/>
  <c r="G108" i="246"/>
  <c r="F108" i="246"/>
  <c r="E108" i="246"/>
  <c r="D108" i="246"/>
  <c r="C108" i="246"/>
  <c r="I105" i="246"/>
  <c r="H105" i="246"/>
  <c r="G105" i="246"/>
  <c r="F105" i="246"/>
  <c r="E105" i="246"/>
  <c r="E101" i="246" s="1"/>
  <c r="D105" i="246"/>
  <c r="C105" i="246"/>
  <c r="I102" i="246"/>
  <c r="H102" i="246"/>
  <c r="G102" i="246"/>
  <c r="G101" i="246" s="1"/>
  <c r="F102" i="246"/>
  <c r="E102" i="246"/>
  <c r="D102" i="246"/>
  <c r="C102" i="246"/>
  <c r="C101" i="246" s="1"/>
  <c r="I98" i="246"/>
  <c r="H98" i="246"/>
  <c r="G98" i="246"/>
  <c r="F98" i="246"/>
  <c r="E98" i="246"/>
  <c r="D98" i="246"/>
  <c r="C98" i="246"/>
  <c r="I95" i="246"/>
  <c r="H95" i="246"/>
  <c r="G95" i="246"/>
  <c r="G88" i="246" s="1"/>
  <c r="F95" i="246"/>
  <c r="E95" i="246"/>
  <c r="D95" i="246"/>
  <c r="C95" i="246"/>
  <c r="C88" i="246" s="1"/>
  <c r="I92" i="246"/>
  <c r="H92" i="246"/>
  <c r="G92" i="246"/>
  <c r="F92" i="246"/>
  <c r="E92" i="246"/>
  <c r="D92" i="246"/>
  <c r="C92" i="246"/>
  <c r="I89" i="246"/>
  <c r="I88" i="246" s="1"/>
  <c r="H89" i="246"/>
  <c r="H88" i="246" s="1"/>
  <c r="G89" i="246"/>
  <c r="F89" i="246"/>
  <c r="E89" i="246"/>
  <c r="E88" i="246" s="1"/>
  <c r="D89" i="246"/>
  <c r="C89" i="246"/>
  <c r="D88" i="246"/>
  <c r="I85" i="246"/>
  <c r="H85" i="246"/>
  <c r="G85" i="246"/>
  <c r="F85" i="246"/>
  <c r="E85" i="246"/>
  <c r="D85" i="246"/>
  <c r="C85" i="246"/>
  <c r="I82" i="246"/>
  <c r="H82" i="246"/>
  <c r="G82" i="246"/>
  <c r="F82" i="246"/>
  <c r="E82" i="246"/>
  <c r="D82" i="246"/>
  <c r="C82" i="246"/>
  <c r="I79" i="246"/>
  <c r="H79" i="246"/>
  <c r="G79" i="246"/>
  <c r="F79" i="246"/>
  <c r="E79" i="246"/>
  <c r="D79" i="246"/>
  <c r="C79" i="246"/>
  <c r="I76" i="246"/>
  <c r="H76" i="246"/>
  <c r="G76" i="246"/>
  <c r="G75" i="246" s="1"/>
  <c r="F76" i="246"/>
  <c r="E76" i="246"/>
  <c r="D76" i="246"/>
  <c r="C76" i="246"/>
  <c r="C75" i="246" s="1"/>
  <c r="I72" i="246"/>
  <c r="H72" i="246"/>
  <c r="G72" i="246"/>
  <c r="F72" i="246"/>
  <c r="E72" i="246"/>
  <c r="D72" i="246"/>
  <c r="C72" i="246"/>
  <c r="I69" i="246"/>
  <c r="H69" i="246"/>
  <c r="G69" i="246"/>
  <c r="F69" i="246"/>
  <c r="E69" i="246"/>
  <c r="D69" i="246"/>
  <c r="C69" i="246"/>
  <c r="I66" i="246"/>
  <c r="H66" i="246"/>
  <c r="G66" i="246"/>
  <c r="F66" i="246"/>
  <c r="F62" i="246" s="1"/>
  <c r="E66" i="246"/>
  <c r="D66" i="246"/>
  <c r="C66" i="246"/>
  <c r="I63" i="246"/>
  <c r="H63" i="246"/>
  <c r="G63" i="246"/>
  <c r="F63" i="246"/>
  <c r="E63" i="246"/>
  <c r="D63" i="246"/>
  <c r="C63" i="246"/>
  <c r="I59" i="246"/>
  <c r="H59" i="246"/>
  <c r="G59" i="246"/>
  <c r="F59" i="246"/>
  <c r="E59" i="246"/>
  <c r="E49" i="246" s="1"/>
  <c r="D59" i="246"/>
  <c r="C59" i="246"/>
  <c r="I56" i="246"/>
  <c r="H56" i="246"/>
  <c r="H49" i="246" s="1"/>
  <c r="G56" i="246"/>
  <c r="F56" i="246"/>
  <c r="E56" i="246"/>
  <c r="D56" i="246"/>
  <c r="D49" i="246" s="1"/>
  <c r="C56" i="246"/>
  <c r="I53" i="246"/>
  <c r="H53" i="246"/>
  <c r="G53" i="246"/>
  <c r="F53" i="246"/>
  <c r="E53" i="246"/>
  <c r="D53" i="246"/>
  <c r="C53" i="246"/>
  <c r="I50" i="246"/>
  <c r="H50" i="246"/>
  <c r="G50" i="246"/>
  <c r="F50" i="246"/>
  <c r="F49" i="246" s="1"/>
  <c r="E50" i="246"/>
  <c r="D50" i="246"/>
  <c r="C50" i="246"/>
  <c r="I49" i="246"/>
  <c r="I46" i="246"/>
  <c r="H46" i="246"/>
  <c r="G46" i="246"/>
  <c r="F46" i="246"/>
  <c r="E46" i="246"/>
  <c r="D46" i="246"/>
  <c r="C46" i="246"/>
  <c r="I43" i="246"/>
  <c r="H43" i="246"/>
  <c r="G43" i="246"/>
  <c r="F43" i="246"/>
  <c r="E43" i="246"/>
  <c r="D43" i="246"/>
  <c r="C43" i="246"/>
  <c r="I40" i="246"/>
  <c r="H40" i="246"/>
  <c r="G40" i="246"/>
  <c r="F40" i="246"/>
  <c r="E40" i="246"/>
  <c r="D40" i="246"/>
  <c r="C40" i="246"/>
  <c r="I37" i="246"/>
  <c r="H37" i="246"/>
  <c r="H36" i="246" s="1"/>
  <c r="G37" i="246"/>
  <c r="F37" i="246"/>
  <c r="E37" i="246"/>
  <c r="D37" i="246"/>
  <c r="D36" i="246" s="1"/>
  <c r="C37" i="246"/>
  <c r="I33" i="246"/>
  <c r="H33" i="246"/>
  <c r="G33" i="246"/>
  <c r="F33" i="246"/>
  <c r="E33" i="246"/>
  <c r="D33" i="246"/>
  <c r="C33" i="246"/>
  <c r="I30" i="246"/>
  <c r="H30" i="246"/>
  <c r="G30" i="246"/>
  <c r="F30" i="246"/>
  <c r="E30" i="246"/>
  <c r="D30" i="246"/>
  <c r="C30" i="246"/>
  <c r="I27" i="246"/>
  <c r="H27" i="246"/>
  <c r="G27" i="246"/>
  <c r="F27" i="246"/>
  <c r="E27" i="246"/>
  <c r="D27" i="246"/>
  <c r="C27" i="246"/>
  <c r="C23" i="246" s="1"/>
  <c r="I24" i="246"/>
  <c r="H24" i="246"/>
  <c r="G24" i="246"/>
  <c r="F24" i="246"/>
  <c r="E24" i="246"/>
  <c r="D24" i="246"/>
  <c r="C24" i="246"/>
  <c r="G23" i="246"/>
  <c r="I20" i="246"/>
  <c r="H20" i="246"/>
  <c r="G20" i="246"/>
  <c r="F20" i="246"/>
  <c r="E20" i="246"/>
  <c r="D20" i="246"/>
  <c r="C20" i="246"/>
  <c r="I17" i="246"/>
  <c r="H17" i="246"/>
  <c r="G17" i="246"/>
  <c r="F17" i="246"/>
  <c r="F10" i="246" s="1"/>
  <c r="E17" i="246"/>
  <c r="D17" i="246"/>
  <c r="C17" i="246"/>
  <c r="I14" i="246"/>
  <c r="H14" i="246"/>
  <c r="G14" i="246"/>
  <c r="F14" i="246"/>
  <c r="E14" i="246"/>
  <c r="D14" i="246"/>
  <c r="C14" i="246"/>
  <c r="I11" i="246"/>
  <c r="H11" i="246"/>
  <c r="H10" i="246" s="1"/>
  <c r="G11" i="246"/>
  <c r="F11" i="246"/>
  <c r="E11" i="246"/>
  <c r="D11" i="246"/>
  <c r="D10" i="246" s="1"/>
  <c r="C11" i="246"/>
  <c r="D88" i="245"/>
  <c r="C88" i="245"/>
  <c r="B88" i="245"/>
  <c r="D87" i="245"/>
  <c r="C87" i="245"/>
  <c r="B87" i="245"/>
  <c r="D86" i="245"/>
  <c r="C86" i="245"/>
  <c r="B86" i="245"/>
  <c r="D85" i="245"/>
  <c r="C85" i="245"/>
  <c r="B85" i="245"/>
  <c r="D84" i="245"/>
  <c r="C84" i="245"/>
  <c r="B84" i="245"/>
  <c r="D83" i="245"/>
  <c r="C83" i="245"/>
  <c r="B83" i="245"/>
  <c r="D82" i="245"/>
  <c r="C82" i="245"/>
  <c r="B82" i="245"/>
  <c r="D81" i="245"/>
  <c r="C81" i="245"/>
  <c r="B81" i="245"/>
  <c r="D80" i="245"/>
  <c r="C80" i="245"/>
  <c r="B80" i="245"/>
  <c r="D79" i="245"/>
  <c r="C79" i="245"/>
  <c r="B79" i="245"/>
  <c r="D78" i="245"/>
  <c r="C78" i="245"/>
  <c r="B78" i="245"/>
  <c r="D77" i="245"/>
  <c r="C77" i="245"/>
  <c r="B77" i="245"/>
  <c r="D76" i="245"/>
  <c r="C76" i="245"/>
  <c r="B76" i="245"/>
  <c r="D75" i="245"/>
  <c r="C75" i="245"/>
  <c r="B75" i="245"/>
  <c r="D74" i="245"/>
  <c r="C74" i="245"/>
  <c r="B74" i="245"/>
  <c r="C73" i="245"/>
  <c r="D57" i="245"/>
  <c r="C57" i="245"/>
  <c r="B57" i="245"/>
  <c r="D41" i="245"/>
  <c r="C41" i="245"/>
  <c r="B41" i="245"/>
  <c r="D25" i="245"/>
  <c r="C25" i="245"/>
  <c r="B25" i="245"/>
  <c r="D9" i="245"/>
  <c r="C9" i="245"/>
  <c r="B9" i="245"/>
  <c r="H55" i="244"/>
  <c r="G55" i="244"/>
  <c r="F55" i="244"/>
  <c r="E55" i="244"/>
  <c r="D55" i="244"/>
  <c r="C55" i="244"/>
  <c r="B55" i="244"/>
  <c r="H49" i="244"/>
  <c r="H48" i="244" s="1"/>
  <c r="G49" i="244"/>
  <c r="G48" i="244" s="1"/>
  <c r="F49" i="244"/>
  <c r="E49" i="244"/>
  <c r="D49" i="244"/>
  <c r="D48" i="244" s="1"/>
  <c r="C49" i="244"/>
  <c r="B49" i="244"/>
  <c r="F48" i="244"/>
  <c r="C48" i="244"/>
  <c r="B48" i="244"/>
  <c r="H42" i="244"/>
  <c r="G42" i="244"/>
  <c r="F42" i="244"/>
  <c r="E42" i="244"/>
  <c r="D42" i="244"/>
  <c r="C42" i="244"/>
  <c r="B42" i="244"/>
  <c r="H36" i="244"/>
  <c r="G36" i="244"/>
  <c r="G35" i="244" s="1"/>
  <c r="F36" i="244"/>
  <c r="F35" i="244" s="1"/>
  <c r="E36" i="244"/>
  <c r="E35" i="244" s="1"/>
  <c r="D36" i="244"/>
  <c r="C36" i="244"/>
  <c r="B36" i="244"/>
  <c r="B35" i="244" s="1"/>
  <c r="H35" i="244"/>
  <c r="D35" i="244"/>
  <c r="C35" i="244"/>
  <c r="H29" i="244"/>
  <c r="G29" i="244"/>
  <c r="F29" i="244"/>
  <c r="E29" i="244"/>
  <c r="D29" i="244"/>
  <c r="C29" i="244"/>
  <c r="B29" i="244"/>
  <c r="H23" i="244"/>
  <c r="H22" i="244" s="1"/>
  <c r="G23" i="244"/>
  <c r="G22" i="244" s="1"/>
  <c r="F23" i="244"/>
  <c r="F22" i="244" s="1"/>
  <c r="E23" i="244"/>
  <c r="D23" i="244"/>
  <c r="D22" i="244" s="1"/>
  <c r="C23" i="244"/>
  <c r="C22" i="244" s="1"/>
  <c r="B23" i="244"/>
  <c r="B22" i="244" s="1"/>
  <c r="E22" i="244"/>
  <c r="H16" i="244"/>
  <c r="G16" i="244"/>
  <c r="F16" i="244"/>
  <c r="E16" i="244"/>
  <c r="D16" i="244"/>
  <c r="C16" i="244"/>
  <c r="B16" i="244"/>
  <c r="B9" i="244" s="1"/>
  <c r="H10" i="244"/>
  <c r="H9" i="244" s="1"/>
  <c r="G10" i="244"/>
  <c r="G9" i="244" s="1"/>
  <c r="F10" i="244"/>
  <c r="E10" i="244"/>
  <c r="E9" i="244" s="1"/>
  <c r="D10" i="244"/>
  <c r="D9" i="244" s="1"/>
  <c r="C10" i="244"/>
  <c r="C9" i="244" s="1"/>
  <c r="B10" i="244"/>
  <c r="F9" i="244"/>
  <c r="G84" i="243"/>
  <c r="F84" i="243"/>
  <c r="E84" i="243"/>
  <c r="D84" i="243"/>
  <c r="C84" i="243"/>
  <c r="B84" i="243"/>
  <c r="G77" i="243"/>
  <c r="F77" i="243"/>
  <c r="D77" i="243"/>
  <c r="E77" i="243" s="1"/>
  <c r="C77" i="243"/>
  <c r="B77" i="243"/>
  <c r="G70" i="243"/>
  <c r="F70" i="243"/>
  <c r="E70" i="243"/>
  <c r="D70" i="243"/>
  <c r="C70" i="243"/>
  <c r="B70" i="243"/>
  <c r="G63" i="243"/>
  <c r="G62" i="243" s="1"/>
  <c r="F63" i="243"/>
  <c r="D63" i="243"/>
  <c r="E63" i="243" s="1"/>
  <c r="C63" i="243"/>
  <c r="B63" i="243"/>
  <c r="B62" i="243" s="1"/>
  <c r="D62" i="243"/>
  <c r="G55" i="243"/>
  <c r="F55" i="243"/>
  <c r="E55" i="243"/>
  <c r="D55" i="243"/>
  <c r="C55" i="243"/>
  <c r="B55" i="243"/>
  <c r="G48" i="243"/>
  <c r="F48" i="243"/>
  <c r="D48" i="243"/>
  <c r="E48" i="243" s="1"/>
  <c r="C48" i="243"/>
  <c r="B48" i="243"/>
  <c r="G41" i="243"/>
  <c r="F41" i="243"/>
  <c r="D41" i="243"/>
  <c r="E41" i="243" s="1"/>
  <c r="C41" i="243"/>
  <c r="B41" i="243"/>
  <c r="G34" i="243"/>
  <c r="F34" i="243"/>
  <c r="D34" i="243"/>
  <c r="E34" i="243" s="1"/>
  <c r="C34" i="243"/>
  <c r="C33" i="243" s="1"/>
  <c r="B34" i="243"/>
  <c r="F33" i="243"/>
  <c r="G27" i="243"/>
  <c r="F27" i="243"/>
  <c r="D27" i="243"/>
  <c r="E27" i="243" s="1"/>
  <c r="C27" i="243"/>
  <c r="B27" i="243"/>
  <c r="G21" i="243"/>
  <c r="F21" i="243"/>
  <c r="E21" i="243"/>
  <c r="D21" i="243"/>
  <c r="C21" i="243"/>
  <c r="B21" i="243"/>
  <c r="G15" i="243"/>
  <c r="G8" i="243" s="1"/>
  <c r="F15" i="243"/>
  <c r="D15" i="243"/>
  <c r="E15" i="243" s="1"/>
  <c r="C15" i="243"/>
  <c r="B15" i="243"/>
  <c r="G9" i="243"/>
  <c r="F9" i="243"/>
  <c r="D9" i="243"/>
  <c r="D8" i="243" s="1"/>
  <c r="C9" i="243"/>
  <c r="B9" i="243"/>
  <c r="B8" i="243" s="1"/>
  <c r="F8" i="243"/>
  <c r="H233" i="242"/>
  <c r="H221" i="242" s="1"/>
  <c r="G233" i="242"/>
  <c r="F233" i="242"/>
  <c r="E233" i="242"/>
  <c r="E221" i="242" s="1"/>
  <c r="D233" i="242"/>
  <c r="D221" i="242" s="1"/>
  <c r="C233" i="242"/>
  <c r="B233" i="242"/>
  <c r="G221" i="242"/>
  <c r="F221" i="242"/>
  <c r="C221" i="242"/>
  <c r="B221" i="242"/>
  <c r="H214" i="242"/>
  <c r="G214" i="242"/>
  <c r="G202" i="242" s="1"/>
  <c r="F214" i="242"/>
  <c r="F202" i="242" s="1"/>
  <c r="E214" i="242"/>
  <c r="D214" i="242"/>
  <c r="C214" i="242"/>
  <c r="C202" i="242" s="1"/>
  <c r="B214" i="242"/>
  <c r="B202" i="242" s="1"/>
  <c r="H202" i="242"/>
  <c r="E202" i="242"/>
  <c r="D202" i="242"/>
  <c r="H195" i="242"/>
  <c r="H183" i="242" s="1"/>
  <c r="G195" i="242"/>
  <c r="F195" i="242"/>
  <c r="E195" i="242"/>
  <c r="E183" i="242" s="1"/>
  <c r="D195" i="242"/>
  <c r="D183" i="242" s="1"/>
  <c r="C195" i="242"/>
  <c r="B195" i="242"/>
  <c r="G183" i="242"/>
  <c r="F183" i="242"/>
  <c r="C183" i="242"/>
  <c r="B183" i="242"/>
  <c r="H176" i="242"/>
  <c r="G176" i="242"/>
  <c r="G164" i="242" s="1"/>
  <c r="G163" i="242" s="1"/>
  <c r="F176" i="242"/>
  <c r="F164" i="242" s="1"/>
  <c r="E176" i="242"/>
  <c r="D176" i="242"/>
  <c r="C176" i="242"/>
  <c r="C164" i="242" s="1"/>
  <c r="C163" i="242" s="1"/>
  <c r="B176" i="242"/>
  <c r="B164" i="242" s="1"/>
  <c r="B163" i="242" s="1"/>
  <c r="H164" i="242"/>
  <c r="E164" i="242"/>
  <c r="D164" i="242"/>
  <c r="H156" i="242"/>
  <c r="H144" i="242" s="1"/>
  <c r="G156" i="242"/>
  <c r="G144" i="242" s="1"/>
  <c r="F156" i="242"/>
  <c r="E156" i="242"/>
  <c r="D156" i="242"/>
  <c r="D144" i="242" s="1"/>
  <c r="C156" i="242"/>
  <c r="C144" i="242" s="1"/>
  <c r="B156" i="242"/>
  <c r="F144" i="242"/>
  <c r="E144" i="242"/>
  <c r="B144" i="242"/>
  <c r="H137" i="242"/>
  <c r="G137" i="242"/>
  <c r="G125" i="242" s="1"/>
  <c r="F137" i="242"/>
  <c r="F125" i="242" s="1"/>
  <c r="E137" i="242"/>
  <c r="E125" i="242" s="1"/>
  <c r="D137" i="242"/>
  <c r="C137" i="242"/>
  <c r="B137" i="242"/>
  <c r="B125" i="242" s="1"/>
  <c r="H125" i="242"/>
  <c r="D125" i="242"/>
  <c r="C125" i="242"/>
  <c r="H118" i="242"/>
  <c r="H106" i="242" s="1"/>
  <c r="G118" i="242"/>
  <c r="G106" i="242" s="1"/>
  <c r="F118" i="242"/>
  <c r="E118" i="242"/>
  <c r="D118" i="242"/>
  <c r="D106" i="242" s="1"/>
  <c r="C118" i="242"/>
  <c r="C106" i="242" s="1"/>
  <c r="B118" i="242"/>
  <c r="F106" i="242"/>
  <c r="E106" i="242"/>
  <c r="B106" i="242"/>
  <c r="H99" i="242"/>
  <c r="G99" i="242"/>
  <c r="F99" i="242"/>
  <c r="F87" i="242" s="1"/>
  <c r="F86" i="242" s="1"/>
  <c r="E99" i="242"/>
  <c r="E87" i="242" s="1"/>
  <c r="D99" i="242"/>
  <c r="C99" i="242"/>
  <c r="B99" i="242"/>
  <c r="B87" i="242" s="1"/>
  <c r="B86" i="242" s="1"/>
  <c r="H87" i="242"/>
  <c r="G87" i="242"/>
  <c r="D87" i="242"/>
  <c r="C87" i="242"/>
  <c r="H79" i="242"/>
  <c r="G79" i="242"/>
  <c r="G67" i="242" s="1"/>
  <c r="F79" i="242"/>
  <c r="F67" i="242" s="1"/>
  <c r="E79" i="242"/>
  <c r="E67" i="242" s="1"/>
  <c r="D79" i="242"/>
  <c r="C79" i="242"/>
  <c r="C67" i="242" s="1"/>
  <c r="B79" i="242"/>
  <c r="B67" i="242" s="1"/>
  <c r="H67" i="242"/>
  <c r="D67" i="242"/>
  <c r="H60" i="242"/>
  <c r="H48" i="242" s="1"/>
  <c r="G60" i="242"/>
  <c r="F60" i="242"/>
  <c r="E60" i="242"/>
  <c r="E48" i="242" s="1"/>
  <c r="D60" i="242"/>
  <c r="D48" i="242" s="1"/>
  <c r="C60" i="242"/>
  <c r="B60" i="242"/>
  <c r="G48" i="242"/>
  <c r="F48" i="242"/>
  <c r="C48" i="242"/>
  <c r="B48" i="242"/>
  <c r="H41" i="242"/>
  <c r="G41" i="242"/>
  <c r="G29" i="242" s="1"/>
  <c r="F41" i="242"/>
  <c r="F29" i="242" s="1"/>
  <c r="E41" i="242"/>
  <c r="D41" i="242"/>
  <c r="C41" i="242"/>
  <c r="C29" i="242" s="1"/>
  <c r="B41" i="242"/>
  <c r="B29" i="242" s="1"/>
  <c r="H29" i="242"/>
  <c r="E29" i="242"/>
  <c r="D29" i="242"/>
  <c r="H22" i="242"/>
  <c r="H10" i="242" s="1"/>
  <c r="H9" i="242" s="1"/>
  <c r="G22" i="242"/>
  <c r="F22" i="242"/>
  <c r="E22" i="242"/>
  <c r="E10" i="242" s="1"/>
  <c r="D22" i="242"/>
  <c r="D10" i="242" s="1"/>
  <c r="D9" i="242" s="1"/>
  <c r="C22" i="242"/>
  <c r="B22" i="242"/>
  <c r="G10" i="242"/>
  <c r="G9" i="242" s="1"/>
  <c r="F10" i="242"/>
  <c r="C10" i="242"/>
  <c r="B10" i="242"/>
  <c r="I370" i="241"/>
  <c r="C370" i="241"/>
  <c r="I369" i="241"/>
  <c r="C369" i="241"/>
  <c r="I368" i="241"/>
  <c r="C368" i="241"/>
  <c r="I367" i="241"/>
  <c r="C367" i="241"/>
  <c r="I366" i="241"/>
  <c r="C366" i="241"/>
  <c r="I365" i="241"/>
  <c r="C365" i="241"/>
  <c r="N364" i="241"/>
  <c r="M364" i="241"/>
  <c r="L364" i="241"/>
  <c r="K364" i="241"/>
  <c r="J364" i="241"/>
  <c r="I364" i="241" s="1"/>
  <c r="H364" i="241"/>
  <c r="G364" i="241"/>
  <c r="F364" i="241"/>
  <c r="E364" i="241"/>
  <c r="D364" i="241"/>
  <c r="C364" i="241" s="1"/>
  <c r="I363" i="241"/>
  <c r="C363" i="241"/>
  <c r="I362" i="241"/>
  <c r="C362" i="241"/>
  <c r="I361" i="241"/>
  <c r="C361" i="241"/>
  <c r="I360" i="241"/>
  <c r="C360" i="241"/>
  <c r="N359" i="241"/>
  <c r="M359" i="241"/>
  <c r="L359" i="241"/>
  <c r="K359" i="241"/>
  <c r="J359" i="241"/>
  <c r="H359" i="241"/>
  <c r="G359" i="241"/>
  <c r="F359" i="241"/>
  <c r="E359" i="241"/>
  <c r="D359" i="241"/>
  <c r="C359" i="241" s="1"/>
  <c r="I358" i="241"/>
  <c r="C358" i="241"/>
  <c r="I357" i="241"/>
  <c r="C357" i="241"/>
  <c r="I356" i="241"/>
  <c r="C356" i="241"/>
  <c r="I355" i="241"/>
  <c r="C355" i="241"/>
  <c r="N354" i="241"/>
  <c r="M354" i="241"/>
  <c r="L354" i="241"/>
  <c r="L353" i="241" s="1"/>
  <c r="K354" i="241"/>
  <c r="J354" i="241"/>
  <c r="H354" i="241"/>
  <c r="G354" i="241"/>
  <c r="G353" i="241" s="1"/>
  <c r="F354" i="241"/>
  <c r="E354" i="241"/>
  <c r="D354" i="241"/>
  <c r="C354" i="241"/>
  <c r="N353" i="241"/>
  <c r="M353" i="241"/>
  <c r="K353" i="241"/>
  <c r="J353" i="241"/>
  <c r="H353" i="241"/>
  <c r="F353" i="241"/>
  <c r="E353" i="241"/>
  <c r="C353" i="241" s="1"/>
  <c r="D353" i="241"/>
  <c r="I352" i="241"/>
  <c r="C352" i="241"/>
  <c r="I351" i="241"/>
  <c r="C351" i="241"/>
  <c r="I350" i="241"/>
  <c r="C350" i="241"/>
  <c r="I349" i="241"/>
  <c r="C349" i="241"/>
  <c r="N348" i="241"/>
  <c r="M348" i="241"/>
  <c r="L348" i="241"/>
  <c r="K348" i="241"/>
  <c r="J348" i="241"/>
  <c r="I348" i="241" s="1"/>
  <c r="H348" i="241"/>
  <c r="G348" i="241"/>
  <c r="F348" i="241"/>
  <c r="E348" i="241"/>
  <c r="D348" i="241"/>
  <c r="C348" i="241" s="1"/>
  <c r="I347" i="241"/>
  <c r="C347" i="241"/>
  <c r="I346" i="241"/>
  <c r="C346" i="241"/>
  <c r="I345" i="241"/>
  <c r="C345" i="241"/>
  <c r="I344" i="241"/>
  <c r="C344" i="241"/>
  <c r="N343" i="241"/>
  <c r="M343" i="241"/>
  <c r="M342" i="241" s="1"/>
  <c r="M341" i="241" s="1"/>
  <c r="M336" i="241" s="1"/>
  <c r="L343" i="241"/>
  <c r="K343" i="241"/>
  <c r="J343" i="241"/>
  <c r="H343" i="241"/>
  <c r="H342" i="241" s="1"/>
  <c r="H341" i="241" s="1"/>
  <c r="G343" i="241"/>
  <c r="F343" i="241"/>
  <c r="E343" i="241"/>
  <c r="E342" i="241" s="1"/>
  <c r="E341" i="241" s="1"/>
  <c r="E336" i="241" s="1"/>
  <c r="D343" i="241"/>
  <c r="D342" i="241" s="1"/>
  <c r="N342" i="241"/>
  <c r="L342" i="241"/>
  <c r="K342" i="241"/>
  <c r="G342" i="241"/>
  <c r="G341" i="241" s="1"/>
  <c r="F342" i="241"/>
  <c r="N341" i="241"/>
  <c r="K341" i="241"/>
  <c r="F341" i="241"/>
  <c r="I340" i="241"/>
  <c r="C340" i="241"/>
  <c r="I339" i="241"/>
  <c r="C339" i="241"/>
  <c r="N338" i="241"/>
  <c r="N336" i="241" s="1"/>
  <c r="M338" i="241"/>
  <c r="L338" i="241"/>
  <c r="K338" i="241"/>
  <c r="J338" i="241"/>
  <c r="H338" i="241"/>
  <c r="G338" i="241"/>
  <c r="F338" i="241"/>
  <c r="E338" i="241"/>
  <c r="D338" i="241"/>
  <c r="C338" i="241" s="1"/>
  <c r="I337" i="241"/>
  <c r="C337" i="241"/>
  <c r="I335" i="241"/>
  <c r="C335" i="241"/>
  <c r="I334" i="241"/>
  <c r="C334" i="241"/>
  <c r="I333" i="241"/>
  <c r="C333" i="241"/>
  <c r="N332" i="241"/>
  <c r="M332" i="241"/>
  <c r="L332" i="241"/>
  <c r="K332" i="241"/>
  <c r="J332" i="241"/>
  <c r="I332" i="241" s="1"/>
  <c r="H332" i="241"/>
  <c r="G332" i="241"/>
  <c r="F332" i="241"/>
  <c r="E332" i="241"/>
  <c r="D332" i="241"/>
  <c r="C332" i="241" s="1"/>
  <c r="I331" i="241"/>
  <c r="C331" i="241"/>
  <c r="I330" i="241"/>
  <c r="C330" i="241"/>
  <c r="I329" i="241"/>
  <c r="C329" i="241"/>
  <c r="I328" i="241"/>
  <c r="C328" i="241"/>
  <c r="I327" i="241"/>
  <c r="C327" i="241"/>
  <c r="I326" i="241"/>
  <c r="C326" i="241"/>
  <c r="N325" i="241"/>
  <c r="M325" i="241"/>
  <c r="L325" i="241"/>
  <c r="K325" i="241"/>
  <c r="J325" i="241"/>
  <c r="H325" i="241"/>
  <c r="G325" i="241"/>
  <c r="F325" i="241"/>
  <c r="E325" i="241"/>
  <c r="D325" i="241"/>
  <c r="C325" i="241" s="1"/>
  <c r="I324" i="241"/>
  <c r="C324" i="241"/>
  <c r="I323" i="241"/>
  <c r="C323" i="241"/>
  <c r="I322" i="241"/>
  <c r="C322" i="241"/>
  <c r="I321" i="241"/>
  <c r="C321" i="241"/>
  <c r="I320" i="241"/>
  <c r="C320" i="241"/>
  <c r="I319" i="241"/>
  <c r="C319" i="241"/>
  <c r="N318" i="241"/>
  <c r="M318" i="241"/>
  <c r="M317" i="241" s="1"/>
  <c r="M316" i="241" s="1"/>
  <c r="L318" i="241"/>
  <c r="L317" i="241" s="1"/>
  <c r="L316" i="241" s="1"/>
  <c r="K318" i="241"/>
  <c r="J318" i="241"/>
  <c r="H318" i="241"/>
  <c r="H317" i="241" s="1"/>
  <c r="H316" i="241" s="1"/>
  <c r="G318" i="241"/>
  <c r="G317" i="241" s="1"/>
  <c r="G316" i="241" s="1"/>
  <c r="F318" i="241"/>
  <c r="E318" i="241"/>
  <c r="D318" i="241"/>
  <c r="D317" i="241" s="1"/>
  <c r="C317" i="241" s="1"/>
  <c r="C318" i="241"/>
  <c r="N317" i="241"/>
  <c r="K317" i="241"/>
  <c r="K316" i="241" s="1"/>
  <c r="J317" i="241"/>
  <c r="F317" i="241"/>
  <c r="F316" i="241" s="1"/>
  <c r="E317" i="241"/>
  <c r="E316" i="241" s="1"/>
  <c r="N316" i="241"/>
  <c r="J316" i="241"/>
  <c r="I315" i="241"/>
  <c r="C315" i="241"/>
  <c r="I314" i="241"/>
  <c r="C314" i="241"/>
  <c r="N313" i="241"/>
  <c r="M313" i="241"/>
  <c r="L313" i="241"/>
  <c r="K313" i="241"/>
  <c r="J313" i="241"/>
  <c r="H313" i="241"/>
  <c r="G313" i="241"/>
  <c r="F313" i="241"/>
  <c r="E313" i="241"/>
  <c r="D313" i="241"/>
  <c r="I312" i="241"/>
  <c r="C312" i="241"/>
  <c r="I311" i="241"/>
  <c r="C311" i="241"/>
  <c r="I310" i="241"/>
  <c r="C310" i="241"/>
  <c r="N309" i="241"/>
  <c r="N308" i="241" s="1"/>
  <c r="M309" i="241"/>
  <c r="L309" i="241"/>
  <c r="K309" i="241"/>
  <c r="K308" i="241" s="1"/>
  <c r="J309" i="241"/>
  <c r="I309" i="241" s="1"/>
  <c r="H309" i="241"/>
  <c r="G309" i="241"/>
  <c r="G308" i="241" s="1"/>
  <c r="F309" i="241"/>
  <c r="E309" i="241"/>
  <c r="D309" i="241"/>
  <c r="M308" i="241"/>
  <c r="L308" i="241"/>
  <c r="H308" i="241"/>
  <c r="F308" i="241"/>
  <c r="E308" i="241"/>
  <c r="D308" i="241"/>
  <c r="I307" i="241"/>
  <c r="C307" i="241"/>
  <c r="I306" i="241"/>
  <c r="C306" i="241"/>
  <c r="I305" i="241"/>
  <c r="C305" i="241"/>
  <c r="I304" i="241"/>
  <c r="C304" i="241"/>
  <c r="I303" i="241"/>
  <c r="C303" i="241"/>
  <c r="N302" i="241"/>
  <c r="M302" i="241"/>
  <c r="L302" i="241"/>
  <c r="K302" i="241"/>
  <c r="J302" i="241"/>
  <c r="H302" i="241"/>
  <c r="G302" i="241"/>
  <c r="F302" i="241"/>
  <c r="E302" i="241"/>
  <c r="D302" i="241"/>
  <c r="I301" i="241"/>
  <c r="C301" i="241"/>
  <c r="I300" i="241"/>
  <c r="C300" i="241"/>
  <c r="I299" i="241"/>
  <c r="C299" i="241"/>
  <c r="I298" i="241"/>
  <c r="C298" i="241"/>
  <c r="I297" i="241"/>
  <c r="C297" i="241"/>
  <c r="N296" i="241"/>
  <c r="N295" i="241" s="1"/>
  <c r="M296" i="241"/>
  <c r="M295" i="241" s="1"/>
  <c r="M294" i="241" s="1"/>
  <c r="L296" i="241"/>
  <c r="L295" i="241" s="1"/>
  <c r="K296" i="241"/>
  <c r="J296" i="241"/>
  <c r="I296" i="241" s="1"/>
  <c r="H296" i="241"/>
  <c r="H295" i="241" s="1"/>
  <c r="H294" i="241" s="1"/>
  <c r="G296" i="241"/>
  <c r="F296" i="241"/>
  <c r="E296" i="241"/>
  <c r="D296" i="241"/>
  <c r="J295" i="241"/>
  <c r="D295" i="241"/>
  <c r="D294" i="241"/>
  <c r="I293" i="241"/>
  <c r="C293" i="241"/>
  <c r="I292" i="241"/>
  <c r="C292" i="241"/>
  <c r="I291" i="241"/>
  <c r="C291" i="241"/>
  <c r="I290" i="241"/>
  <c r="C290" i="241"/>
  <c r="I289" i="241"/>
  <c r="C289" i="241"/>
  <c r="I288" i="241"/>
  <c r="C288" i="241"/>
  <c r="I287" i="241"/>
  <c r="C287" i="241"/>
  <c r="I286" i="241"/>
  <c r="C286" i="241"/>
  <c r="N285" i="241"/>
  <c r="M285" i="241"/>
  <c r="L285" i="241"/>
  <c r="K285" i="241"/>
  <c r="J285" i="241"/>
  <c r="H285" i="241"/>
  <c r="G285" i="241"/>
  <c r="F285" i="241"/>
  <c r="E285" i="241"/>
  <c r="D285" i="241"/>
  <c r="I284" i="241"/>
  <c r="C284" i="241"/>
  <c r="I283" i="241"/>
  <c r="C283" i="241"/>
  <c r="I282" i="241"/>
  <c r="C282" i="241"/>
  <c r="I281" i="241"/>
  <c r="C281" i="241"/>
  <c r="I280" i="241"/>
  <c r="C280" i="241"/>
  <c r="N279" i="241"/>
  <c r="M279" i="241"/>
  <c r="L279" i="241"/>
  <c r="K279" i="241"/>
  <c r="J279" i="241"/>
  <c r="H279" i="241"/>
  <c r="G279" i="241"/>
  <c r="F279" i="241"/>
  <c r="F272" i="241" s="1"/>
  <c r="E279" i="241"/>
  <c r="C279" i="241" s="1"/>
  <c r="D279" i="241"/>
  <c r="I278" i="241"/>
  <c r="C278" i="241"/>
  <c r="I277" i="241"/>
  <c r="C277" i="241"/>
  <c r="I276" i="241"/>
  <c r="C276" i="241"/>
  <c r="I275" i="241"/>
  <c r="C275" i="241"/>
  <c r="I274" i="241"/>
  <c r="C274" i="241"/>
  <c r="N273" i="241"/>
  <c r="M273" i="241"/>
  <c r="M272" i="241" s="1"/>
  <c r="L273" i="241"/>
  <c r="I273" i="241" s="1"/>
  <c r="K273" i="241"/>
  <c r="J273" i="241"/>
  <c r="H273" i="241"/>
  <c r="H272" i="241" s="1"/>
  <c r="G273" i="241"/>
  <c r="F273" i="241"/>
  <c r="E273" i="241"/>
  <c r="E272" i="241" s="1"/>
  <c r="D273" i="241"/>
  <c r="N272" i="241"/>
  <c r="J272" i="241"/>
  <c r="D272" i="241"/>
  <c r="I271" i="241"/>
  <c r="C271" i="241"/>
  <c r="I270" i="241"/>
  <c r="C270" i="241"/>
  <c r="I269" i="241"/>
  <c r="C269" i="241"/>
  <c r="I268" i="241"/>
  <c r="C268" i="241"/>
  <c r="N267" i="241"/>
  <c r="M267" i="241"/>
  <c r="L267" i="241"/>
  <c r="K267" i="241"/>
  <c r="J267" i="241"/>
  <c r="H267" i="241"/>
  <c r="G267" i="241"/>
  <c r="F267" i="241"/>
  <c r="E267" i="241"/>
  <c r="D267" i="241"/>
  <c r="I266" i="241"/>
  <c r="C266" i="241"/>
  <c r="I265" i="241"/>
  <c r="C265" i="241"/>
  <c r="I264" i="241"/>
  <c r="C264" i="241"/>
  <c r="I263" i="241"/>
  <c r="C263" i="241"/>
  <c r="N262" i="241"/>
  <c r="M262" i="241"/>
  <c r="L262" i="241"/>
  <c r="K262" i="241"/>
  <c r="J262" i="241"/>
  <c r="I262" i="241"/>
  <c r="H262" i="241"/>
  <c r="G262" i="241"/>
  <c r="F262" i="241"/>
  <c r="E262" i="241"/>
  <c r="D262" i="241"/>
  <c r="I261" i="241"/>
  <c r="C261" i="241"/>
  <c r="I260" i="241"/>
  <c r="C260" i="241"/>
  <c r="I259" i="241"/>
  <c r="C259" i="241"/>
  <c r="I258" i="241"/>
  <c r="C258" i="241"/>
  <c r="N257" i="241"/>
  <c r="N252" i="241" s="1"/>
  <c r="M257" i="241"/>
  <c r="L257" i="241"/>
  <c r="I257" i="241" s="1"/>
  <c r="K257" i="241"/>
  <c r="J257" i="241"/>
  <c r="J252" i="241" s="1"/>
  <c r="H257" i="241"/>
  <c r="G257" i="241"/>
  <c r="G252" i="241" s="1"/>
  <c r="G248" i="241" s="1"/>
  <c r="F257" i="241"/>
  <c r="F252" i="241" s="1"/>
  <c r="E257" i="241"/>
  <c r="D257" i="241"/>
  <c r="I256" i="241"/>
  <c r="C256" i="241"/>
  <c r="I255" i="241"/>
  <c r="C255" i="241"/>
  <c r="I254" i="241"/>
  <c r="C254" i="241"/>
  <c r="I253" i="241"/>
  <c r="C253" i="241"/>
  <c r="M252" i="241"/>
  <c r="M248" i="241" s="1"/>
  <c r="M247" i="241" s="1"/>
  <c r="K252" i="241"/>
  <c r="H252" i="241"/>
  <c r="H248" i="241" s="1"/>
  <c r="E252" i="241"/>
  <c r="D252" i="241"/>
  <c r="I251" i="241"/>
  <c r="C251" i="241"/>
  <c r="I250" i="241"/>
  <c r="C250" i="241"/>
  <c r="I249" i="241"/>
  <c r="C249" i="241"/>
  <c r="N248" i="241"/>
  <c r="K248" i="241"/>
  <c r="J248" i="241"/>
  <c r="J247" i="241" s="1"/>
  <c r="F248" i="241"/>
  <c r="F247" i="241" s="1"/>
  <c r="I246" i="241"/>
  <c r="C246" i="241"/>
  <c r="I245" i="241"/>
  <c r="C245" i="241"/>
  <c r="N244" i="241"/>
  <c r="M244" i="241"/>
  <c r="L244" i="241"/>
  <c r="K244" i="241"/>
  <c r="J244" i="241"/>
  <c r="H244" i="241"/>
  <c r="G244" i="241"/>
  <c r="F244" i="241"/>
  <c r="E244" i="241"/>
  <c r="D244" i="241"/>
  <c r="C244" i="241"/>
  <c r="I243" i="241"/>
  <c r="C243" i="241"/>
  <c r="I242" i="241"/>
  <c r="C242" i="241"/>
  <c r="N241" i="241"/>
  <c r="M241" i="241"/>
  <c r="L241" i="241"/>
  <c r="K241" i="241"/>
  <c r="J241" i="241"/>
  <c r="H241" i="241"/>
  <c r="G241" i="241"/>
  <c r="F241" i="241"/>
  <c r="C241" i="241" s="1"/>
  <c r="E241" i="241"/>
  <c r="D241" i="241"/>
  <c r="I240" i="241"/>
  <c r="C240" i="241"/>
  <c r="I239" i="241"/>
  <c r="C239" i="241"/>
  <c r="N238" i="241"/>
  <c r="N237" i="241" s="1"/>
  <c r="M238" i="241"/>
  <c r="M237" i="241" s="1"/>
  <c r="L238" i="241"/>
  <c r="K238" i="241"/>
  <c r="J238" i="241"/>
  <c r="H238" i="241"/>
  <c r="H237" i="241" s="1"/>
  <c r="G238" i="241"/>
  <c r="F238" i="241"/>
  <c r="E238" i="241"/>
  <c r="D238" i="241"/>
  <c r="D237" i="241" s="1"/>
  <c r="I236" i="241"/>
  <c r="C236" i="241"/>
  <c r="I235" i="241"/>
  <c r="C235" i="241"/>
  <c r="N234" i="241"/>
  <c r="N231" i="241" s="1"/>
  <c r="M234" i="241"/>
  <c r="M231" i="241" s="1"/>
  <c r="L234" i="241"/>
  <c r="L231" i="241" s="1"/>
  <c r="K234" i="241"/>
  <c r="J234" i="241"/>
  <c r="J231" i="241" s="1"/>
  <c r="I231" i="241" s="1"/>
  <c r="H234" i="241"/>
  <c r="H231" i="241" s="1"/>
  <c r="G234" i="241"/>
  <c r="G231" i="241" s="1"/>
  <c r="F234" i="241"/>
  <c r="E234" i="241"/>
  <c r="E231" i="241" s="1"/>
  <c r="D234" i="241"/>
  <c r="D231" i="241" s="1"/>
  <c r="I233" i="241"/>
  <c r="C233" i="241"/>
  <c r="I232" i="241"/>
  <c r="C232" i="241"/>
  <c r="K231" i="241"/>
  <c r="F231" i="241"/>
  <c r="I230" i="241"/>
  <c r="I229" i="241"/>
  <c r="I228" i="241"/>
  <c r="N227" i="241"/>
  <c r="N223" i="241" s="1"/>
  <c r="M227" i="241"/>
  <c r="M223" i="241" s="1"/>
  <c r="L227" i="241"/>
  <c r="K227" i="241"/>
  <c r="J227" i="241"/>
  <c r="I226" i="241"/>
  <c r="I225" i="241"/>
  <c r="I224" i="241"/>
  <c r="L223" i="241"/>
  <c r="K223" i="241"/>
  <c r="C222" i="241"/>
  <c r="C221" i="241"/>
  <c r="C220" i="241"/>
  <c r="C219" i="241"/>
  <c r="C218" i="241"/>
  <c r="C217" i="241"/>
  <c r="H216" i="241"/>
  <c r="G216" i="241"/>
  <c r="F216" i="241"/>
  <c r="E216" i="241"/>
  <c r="D216" i="241"/>
  <c r="C215" i="241"/>
  <c r="C214" i="241"/>
  <c r="H213" i="241"/>
  <c r="G213" i="241"/>
  <c r="F213" i="241"/>
  <c r="E213" i="241"/>
  <c r="D213" i="241"/>
  <c r="C212" i="241"/>
  <c r="C211" i="241"/>
  <c r="H210" i="241"/>
  <c r="G210" i="241"/>
  <c r="F210" i="241"/>
  <c r="F206" i="241" s="1"/>
  <c r="F205" i="241" s="1"/>
  <c r="E210" i="241"/>
  <c r="D210" i="241"/>
  <c r="C209" i="241"/>
  <c r="C208" i="241"/>
  <c r="H207" i="241"/>
  <c r="G207" i="241"/>
  <c r="F207" i="241"/>
  <c r="E207" i="241"/>
  <c r="D207" i="241"/>
  <c r="K205" i="241"/>
  <c r="I204" i="241"/>
  <c r="I203" i="241"/>
  <c r="I202" i="241"/>
  <c r="N201" i="241"/>
  <c r="N199" i="241" s="1"/>
  <c r="M201" i="241"/>
  <c r="L201" i="241"/>
  <c r="L199" i="241" s="1"/>
  <c r="K201" i="241"/>
  <c r="J201" i="241"/>
  <c r="C200" i="241"/>
  <c r="M199" i="241"/>
  <c r="K199" i="241"/>
  <c r="H199" i="241"/>
  <c r="G199" i="241"/>
  <c r="F199" i="241"/>
  <c r="E199" i="241"/>
  <c r="D199" i="241"/>
  <c r="I198" i="241"/>
  <c r="C197" i="241"/>
  <c r="N196" i="241"/>
  <c r="M196" i="241"/>
  <c r="L196" i="241"/>
  <c r="K196" i="241"/>
  <c r="J196" i="241"/>
  <c r="H196" i="241"/>
  <c r="G196" i="241"/>
  <c r="F196" i="241"/>
  <c r="E196" i="241"/>
  <c r="D196" i="241"/>
  <c r="C196" i="241" s="1"/>
  <c r="I195" i="241"/>
  <c r="C195" i="241"/>
  <c r="I194" i="241"/>
  <c r="C194" i="241"/>
  <c r="N193" i="241"/>
  <c r="M193" i="241"/>
  <c r="L193" i="241"/>
  <c r="K193" i="241"/>
  <c r="J193" i="241"/>
  <c r="H193" i="241"/>
  <c r="G193" i="241"/>
  <c r="F193" i="241"/>
  <c r="E193" i="241"/>
  <c r="D193" i="241"/>
  <c r="I192" i="241"/>
  <c r="C192" i="241"/>
  <c r="I191" i="241"/>
  <c r="C191" i="241"/>
  <c r="N190" i="241"/>
  <c r="M190" i="241"/>
  <c r="L190" i="241"/>
  <c r="L189" i="241" s="1"/>
  <c r="K190" i="241"/>
  <c r="J190" i="241"/>
  <c r="H190" i="241"/>
  <c r="G190" i="241"/>
  <c r="G189" i="241" s="1"/>
  <c r="F190" i="241"/>
  <c r="F189" i="241" s="1"/>
  <c r="E190" i="241"/>
  <c r="D190" i="241"/>
  <c r="M189" i="241"/>
  <c r="H189" i="241"/>
  <c r="D189" i="241"/>
  <c r="I188" i="241"/>
  <c r="C188" i="241"/>
  <c r="I187" i="241"/>
  <c r="C187" i="241"/>
  <c r="I186" i="241"/>
  <c r="C186" i="241"/>
  <c r="N185" i="241"/>
  <c r="N182" i="241" s="1"/>
  <c r="N179" i="241" s="1"/>
  <c r="M185" i="241"/>
  <c r="M182" i="241" s="1"/>
  <c r="L185" i="241"/>
  <c r="L182" i="241" s="1"/>
  <c r="L179" i="241" s="1"/>
  <c r="K185" i="241"/>
  <c r="J185" i="241"/>
  <c r="J182" i="241" s="1"/>
  <c r="J179" i="241" s="1"/>
  <c r="H185" i="241"/>
  <c r="H182" i="241" s="1"/>
  <c r="H179" i="241" s="1"/>
  <c r="G185" i="241"/>
  <c r="F185" i="241"/>
  <c r="F182" i="241" s="1"/>
  <c r="F179" i="241" s="1"/>
  <c r="E185" i="241"/>
  <c r="E182" i="241" s="1"/>
  <c r="E179" i="241" s="1"/>
  <c r="D185" i="241"/>
  <c r="D182" i="241" s="1"/>
  <c r="D179" i="241" s="1"/>
  <c r="I184" i="241"/>
  <c r="C184" i="241"/>
  <c r="I183" i="241"/>
  <c r="C183" i="241"/>
  <c r="K182" i="241"/>
  <c r="G182" i="241"/>
  <c r="G179" i="241" s="1"/>
  <c r="I181" i="241"/>
  <c r="C181" i="241"/>
  <c r="I180" i="241"/>
  <c r="C180" i="241"/>
  <c r="K179" i="241"/>
  <c r="I169" i="241"/>
  <c r="C169" i="241"/>
  <c r="I168" i="241"/>
  <c r="C168" i="241"/>
  <c r="I167" i="241"/>
  <c r="C167" i="241"/>
  <c r="N166" i="241"/>
  <c r="M166" i="241"/>
  <c r="L166" i="241"/>
  <c r="K166" i="241"/>
  <c r="J166" i="241"/>
  <c r="H166" i="241"/>
  <c r="G166" i="241"/>
  <c r="F166" i="241"/>
  <c r="E166" i="241"/>
  <c r="D166" i="241"/>
  <c r="C166" i="241" s="1"/>
  <c r="I165" i="241"/>
  <c r="C165" i="241"/>
  <c r="I164" i="241"/>
  <c r="C164" i="241"/>
  <c r="I163" i="241"/>
  <c r="C163" i="241"/>
  <c r="N162" i="241"/>
  <c r="M162" i="241"/>
  <c r="L162" i="241"/>
  <c r="K162" i="241"/>
  <c r="J162" i="241"/>
  <c r="I162" i="241" s="1"/>
  <c r="H162" i="241"/>
  <c r="G162" i="241"/>
  <c r="F162" i="241"/>
  <c r="E162" i="241"/>
  <c r="D162" i="241"/>
  <c r="I161" i="241"/>
  <c r="C161" i="241"/>
  <c r="I160" i="241"/>
  <c r="C160" i="241"/>
  <c r="I159" i="241"/>
  <c r="C159" i="241"/>
  <c r="I158" i="241"/>
  <c r="C158" i="241"/>
  <c r="I157" i="241"/>
  <c r="C157" i="241"/>
  <c r="I156" i="241"/>
  <c r="C156" i="241"/>
  <c r="N155" i="241"/>
  <c r="M155" i="241"/>
  <c r="L155" i="241"/>
  <c r="K155" i="241"/>
  <c r="J155" i="241"/>
  <c r="H155" i="241"/>
  <c r="G155" i="241"/>
  <c r="F155" i="241"/>
  <c r="E155" i="241"/>
  <c r="D155" i="241"/>
  <c r="C155" i="241" s="1"/>
  <c r="I154" i="241"/>
  <c r="C154" i="241"/>
  <c r="I153" i="241"/>
  <c r="C153" i="241"/>
  <c r="I152" i="241"/>
  <c r="C152" i="241"/>
  <c r="N151" i="241"/>
  <c r="N150" i="241" s="1"/>
  <c r="M151" i="241"/>
  <c r="L151" i="241"/>
  <c r="K151" i="241"/>
  <c r="K150" i="241" s="1"/>
  <c r="J151" i="241"/>
  <c r="J150" i="241" s="1"/>
  <c r="H151" i="241"/>
  <c r="H150" i="241" s="1"/>
  <c r="G151" i="241"/>
  <c r="F151" i="241"/>
  <c r="E151" i="241"/>
  <c r="D151" i="241"/>
  <c r="C151" i="241" s="1"/>
  <c r="F150" i="241"/>
  <c r="I149" i="241"/>
  <c r="C149" i="241"/>
  <c r="I148" i="241"/>
  <c r="C148" i="241"/>
  <c r="I147" i="241"/>
  <c r="C147" i="241"/>
  <c r="N146" i="241"/>
  <c r="M146" i="241"/>
  <c r="L146" i="241"/>
  <c r="I146" i="241" s="1"/>
  <c r="K146" i="241"/>
  <c r="J146" i="241"/>
  <c r="H146" i="241"/>
  <c r="G146" i="241"/>
  <c r="F146" i="241"/>
  <c r="E146" i="241"/>
  <c r="D146" i="241"/>
  <c r="I145" i="241"/>
  <c r="C145" i="241"/>
  <c r="I144" i="241"/>
  <c r="C144" i="241"/>
  <c r="I143" i="241"/>
  <c r="C143" i="241"/>
  <c r="N142" i="241"/>
  <c r="N141" i="241" s="1"/>
  <c r="M142" i="241"/>
  <c r="M141" i="241" s="1"/>
  <c r="M127" i="241" s="1"/>
  <c r="L142" i="241"/>
  <c r="K142" i="241"/>
  <c r="K141" i="241" s="1"/>
  <c r="J142" i="241"/>
  <c r="H142" i="241"/>
  <c r="H141" i="241" s="1"/>
  <c r="G142" i="241"/>
  <c r="F142" i="241"/>
  <c r="F141" i="241" s="1"/>
  <c r="E142" i="241"/>
  <c r="E141" i="241" s="1"/>
  <c r="D142" i="241"/>
  <c r="D141" i="241" s="1"/>
  <c r="L141" i="241"/>
  <c r="G141" i="241"/>
  <c r="I140" i="241"/>
  <c r="C140" i="241"/>
  <c r="I139" i="241"/>
  <c r="C139" i="241"/>
  <c r="N138" i="241"/>
  <c r="M138" i="241"/>
  <c r="L138" i="241"/>
  <c r="K138" i="241"/>
  <c r="J138" i="241"/>
  <c r="H138" i="241"/>
  <c r="G138" i="241"/>
  <c r="F138" i="241"/>
  <c r="E138" i="241"/>
  <c r="D138" i="241"/>
  <c r="I137" i="241"/>
  <c r="C137" i="241"/>
  <c r="I136" i="241"/>
  <c r="C136" i="241"/>
  <c r="I135" i="241"/>
  <c r="C135" i="241"/>
  <c r="N134" i="241"/>
  <c r="M134" i="241"/>
  <c r="L134" i="241"/>
  <c r="K134" i="241"/>
  <c r="J134" i="241"/>
  <c r="H134" i="241"/>
  <c r="G134" i="241"/>
  <c r="F134" i="241"/>
  <c r="E134" i="241"/>
  <c r="D134" i="241"/>
  <c r="I133" i="241"/>
  <c r="C133" i="241"/>
  <c r="I132" i="241"/>
  <c r="C132" i="241"/>
  <c r="I131" i="241"/>
  <c r="C131" i="241"/>
  <c r="N130" i="241"/>
  <c r="M130" i="241"/>
  <c r="L130" i="241"/>
  <c r="L128" i="241" s="1"/>
  <c r="K130" i="241"/>
  <c r="K128" i="241" s="1"/>
  <c r="J130" i="241"/>
  <c r="H130" i="241"/>
  <c r="H128" i="241" s="1"/>
  <c r="G130" i="241"/>
  <c r="G128" i="241" s="1"/>
  <c r="F130" i="241"/>
  <c r="E130" i="241"/>
  <c r="E128" i="241" s="1"/>
  <c r="D130" i="241"/>
  <c r="I129" i="241"/>
  <c r="C129" i="241"/>
  <c r="N128" i="241"/>
  <c r="M128" i="241"/>
  <c r="F128" i="241"/>
  <c r="I126" i="241"/>
  <c r="C126" i="241"/>
  <c r="I125" i="241"/>
  <c r="C125" i="241"/>
  <c r="I124" i="241"/>
  <c r="C124" i="241"/>
  <c r="I123" i="241"/>
  <c r="C123" i="241"/>
  <c r="I122" i="241"/>
  <c r="C122" i="241"/>
  <c r="I121" i="241"/>
  <c r="C121" i="241"/>
  <c r="I120" i="241"/>
  <c r="C120" i="241"/>
  <c r="I119" i="241"/>
  <c r="C119" i="241"/>
  <c r="I118" i="241"/>
  <c r="C118" i="241"/>
  <c r="I117" i="241"/>
  <c r="C117" i="241"/>
  <c r="N116" i="241"/>
  <c r="M116" i="241"/>
  <c r="L116" i="241"/>
  <c r="K116" i="241"/>
  <c r="J116" i="241"/>
  <c r="H116" i="241"/>
  <c r="G116" i="241"/>
  <c r="F116" i="241"/>
  <c r="E116" i="241"/>
  <c r="D116" i="241"/>
  <c r="I115" i="241"/>
  <c r="C115" i="241"/>
  <c r="I114" i="241"/>
  <c r="C114" i="241"/>
  <c r="N113" i="241"/>
  <c r="M113" i="241"/>
  <c r="L113" i="241"/>
  <c r="K113" i="241"/>
  <c r="J113" i="241"/>
  <c r="I113" i="241" s="1"/>
  <c r="H113" i="241"/>
  <c r="G113" i="241"/>
  <c r="F113" i="241"/>
  <c r="E113" i="241"/>
  <c r="D113" i="241"/>
  <c r="I112" i="241"/>
  <c r="C112" i="241"/>
  <c r="I111" i="241"/>
  <c r="C111" i="241"/>
  <c r="N110" i="241"/>
  <c r="M110" i="241"/>
  <c r="L110" i="241"/>
  <c r="K110" i="241"/>
  <c r="J110" i="241"/>
  <c r="H110" i="241"/>
  <c r="G110" i="241"/>
  <c r="F110" i="241"/>
  <c r="E110" i="241"/>
  <c r="D110" i="241"/>
  <c r="I109" i="241"/>
  <c r="C109" i="241"/>
  <c r="I108" i="241"/>
  <c r="C108" i="241"/>
  <c r="N107" i="241"/>
  <c r="M107" i="241"/>
  <c r="L107" i="241"/>
  <c r="K107" i="241"/>
  <c r="K103" i="241" s="1"/>
  <c r="J107" i="241"/>
  <c r="I107" i="241" s="1"/>
  <c r="H107" i="241"/>
  <c r="G107" i="241"/>
  <c r="F107" i="241"/>
  <c r="E107" i="241"/>
  <c r="D107" i="241"/>
  <c r="I106" i="241"/>
  <c r="C106" i="241"/>
  <c r="I105" i="241"/>
  <c r="C105" i="241"/>
  <c r="N104" i="241"/>
  <c r="M104" i="241"/>
  <c r="M103" i="241" s="1"/>
  <c r="L104" i="241"/>
  <c r="L103" i="241" s="1"/>
  <c r="K104" i="241"/>
  <c r="J104" i="241"/>
  <c r="H104" i="241"/>
  <c r="H103" i="241" s="1"/>
  <c r="G104" i="241"/>
  <c r="G103" i="241" s="1"/>
  <c r="F104" i="241"/>
  <c r="E104" i="241"/>
  <c r="D104" i="241"/>
  <c r="D103" i="241" s="1"/>
  <c r="N103" i="241"/>
  <c r="J103" i="241"/>
  <c r="F103" i="241"/>
  <c r="E103" i="241"/>
  <c r="I102" i="241"/>
  <c r="C102" i="241"/>
  <c r="I101" i="241"/>
  <c r="C101" i="241"/>
  <c r="N100" i="241"/>
  <c r="M100" i="241"/>
  <c r="L100" i="241"/>
  <c r="K100" i="241"/>
  <c r="J100" i="241"/>
  <c r="H100" i="241"/>
  <c r="G100" i="241"/>
  <c r="F100" i="241"/>
  <c r="E100" i="241"/>
  <c r="D100" i="241"/>
  <c r="I99" i="241"/>
  <c r="C99" i="241"/>
  <c r="I98" i="241"/>
  <c r="C98" i="241"/>
  <c r="N97" i="241"/>
  <c r="N94" i="241" s="1"/>
  <c r="M97" i="241"/>
  <c r="M94" i="241" s="1"/>
  <c r="L97" i="241"/>
  <c r="K97" i="241"/>
  <c r="K94" i="241" s="1"/>
  <c r="J97" i="241"/>
  <c r="I97" i="241" s="1"/>
  <c r="H97" i="241"/>
  <c r="G97" i="241"/>
  <c r="F97" i="241"/>
  <c r="F94" i="241" s="1"/>
  <c r="E97" i="241"/>
  <c r="E94" i="241" s="1"/>
  <c r="D97" i="241"/>
  <c r="D94" i="241" s="1"/>
  <c r="I96" i="241"/>
  <c r="C96" i="241"/>
  <c r="I95" i="241"/>
  <c r="C95" i="241"/>
  <c r="L94" i="241"/>
  <c r="H94" i="241"/>
  <c r="G94" i="241"/>
  <c r="I93" i="241"/>
  <c r="C93" i="241"/>
  <c r="I92" i="241"/>
  <c r="C92" i="241"/>
  <c r="N91" i="241"/>
  <c r="M91" i="241"/>
  <c r="L91" i="241"/>
  <c r="K91" i="241"/>
  <c r="J91" i="241"/>
  <c r="H91" i="241"/>
  <c r="G91" i="241"/>
  <c r="F91" i="241"/>
  <c r="E91" i="241"/>
  <c r="D91" i="241"/>
  <c r="I90" i="241"/>
  <c r="C90" i="241"/>
  <c r="I89" i="241"/>
  <c r="C89" i="241"/>
  <c r="N88" i="241"/>
  <c r="M88" i="241"/>
  <c r="L88" i="241"/>
  <c r="K88" i="241"/>
  <c r="J88" i="241"/>
  <c r="H88" i="241"/>
  <c r="G88" i="241"/>
  <c r="G87" i="241" s="1"/>
  <c r="F88" i="241"/>
  <c r="E88" i="241"/>
  <c r="D88" i="241"/>
  <c r="I86" i="241"/>
  <c r="C86" i="241"/>
  <c r="I85" i="241"/>
  <c r="C84" i="241"/>
  <c r="N83" i="241"/>
  <c r="M83" i="241"/>
  <c r="L83" i="241"/>
  <c r="K83" i="241"/>
  <c r="J83" i="241"/>
  <c r="H83" i="241"/>
  <c r="G83" i="241"/>
  <c r="F83" i="241"/>
  <c r="E83" i="241"/>
  <c r="D83" i="241"/>
  <c r="I82" i="241"/>
  <c r="C82" i="241"/>
  <c r="I81" i="241"/>
  <c r="C81" i="241"/>
  <c r="N80" i="241"/>
  <c r="N77" i="241" s="1"/>
  <c r="N74" i="241" s="1"/>
  <c r="M80" i="241"/>
  <c r="L80" i="241"/>
  <c r="K80" i="241"/>
  <c r="K77" i="241" s="1"/>
  <c r="K74" i="241" s="1"/>
  <c r="J80" i="241"/>
  <c r="H80" i="241"/>
  <c r="G80" i="241"/>
  <c r="G77" i="241" s="1"/>
  <c r="G74" i="241" s="1"/>
  <c r="F80" i="241"/>
  <c r="F77" i="241" s="1"/>
  <c r="F74" i="241" s="1"/>
  <c r="E80" i="241"/>
  <c r="E77" i="241" s="1"/>
  <c r="E74" i="241" s="1"/>
  <c r="D80" i="241"/>
  <c r="I79" i="241"/>
  <c r="C79" i="241"/>
  <c r="I78" i="241"/>
  <c r="C78" i="241"/>
  <c r="M77" i="241"/>
  <c r="M74" i="241" s="1"/>
  <c r="L77" i="241"/>
  <c r="L74" i="241" s="1"/>
  <c r="H77" i="241"/>
  <c r="H74" i="241" s="1"/>
  <c r="D77" i="241"/>
  <c r="I76" i="241"/>
  <c r="C75" i="241"/>
  <c r="I73" i="241"/>
  <c r="I72" i="241"/>
  <c r="I71" i="241"/>
  <c r="N70" i="241"/>
  <c r="N57" i="241" s="1"/>
  <c r="M70" i="241"/>
  <c r="L70" i="241"/>
  <c r="L57" i="241" s="1"/>
  <c r="K70" i="241"/>
  <c r="J70" i="241"/>
  <c r="J57" i="241" s="1"/>
  <c r="C69" i="241"/>
  <c r="C68" i="241"/>
  <c r="C67" i="241"/>
  <c r="C66" i="241"/>
  <c r="H65" i="241"/>
  <c r="G65" i="241"/>
  <c r="F65" i="241"/>
  <c r="E65" i="241"/>
  <c r="D65" i="241"/>
  <c r="C65" i="241"/>
  <c r="C64" i="241"/>
  <c r="C63" i="241"/>
  <c r="H62" i="241"/>
  <c r="G62" i="241"/>
  <c r="F62" i="241"/>
  <c r="E62" i="241"/>
  <c r="D62" i="241"/>
  <c r="C62" i="241"/>
  <c r="C61" i="241"/>
  <c r="C60" i="241"/>
  <c r="H59" i="241"/>
  <c r="H58" i="241" s="1"/>
  <c r="H57" i="241" s="1"/>
  <c r="G59" i="241"/>
  <c r="G58" i="241" s="1"/>
  <c r="G57" i="241" s="1"/>
  <c r="F59" i="241"/>
  <c r="F58" i="241" s="1"/>
  <c r="F57" i="241" s="1"/>
  <c r="E59" i="241"/>
  <c r="D59" i="241"/>
  <c r="D58" i="241" s="1"/>
  <c r="D57" i="241" s="1"/>
  <c r="C59" i="241"/>
  <c r="E58" i="241"/>
  <c r="M57" i="241"/>
  <c r="I56" i="241"/>
  <c r="C55" i="241"/>
  <c r="C54" i="241"/>
  <c r="H53" i="241"/>
  <c r="H52" i="241" s="1"/>
  <c r="G53" i="241"/>
  <c r="G52" i="241" s="1"/>
  <c r="F53" i="241"/>
  <c r="E53" i="241"/>
  <c r="D53" i="241"/>
  <c r="D52" i="241" s="1"/>
  <c r="N52" i="241"/>
  <c r="M52" i="241"/>
  <c r="L52" i="241"/>
  <c r="K52" i="241"/>
  <c r="J52" i="241"/>
  <c r="F52" i="241"/>
  <c r="E52" i="241"/>
  <c r="I51" i="241"/>
  <c r="I50" i="241"/>
  <c r="N49" i="241"/>
  <c r="M49" i="241"/>
  <c r="L49" i="241"/>
  <c r="L41" i="241" s="1"/>
  <c r="K49" i="241"/>
  <c r="J49" i="241"/>
  <c r="C48" i="241"/>
  <c r="C47" i="241"/>
  <c r="H46" i="241"/>
  <c r="G46" i="241"/>
  <c r="F46" i="241"/>
  <c r="E46" i="241"/>
  <c r="D46" i="241"/>
  <c r="C45" i="241"/>
  <c r="C44" i="241"/>
  <c r="H43" i="241"/>
  <c r="H42" i="241" s="1"/>
  <c r="G43" i="241"/>
  <c r="G42" i="241" s="1"/>
  <c r="F43" i="241"/>
  <c r="E43" i="241"/>
  <c r="D43" i="241"/>
  <c r="K41" i="241"/>
  <c r="J41" i="241"/>
  <c r="I40" i="241"/>
  <c r="C40" i="241"/>
  <c r="I39" i="241"/>
  <c r="C39" i="241"/>
  <c r="I38" i="241"/>
  <c r="C38" i="241"/>
  <c r="I37" i="241"/>
  <c r="C37" i="241"/>
  <c r="N36" i="241"/>
  <c r="M36" i="241"/>
  <c r="M31" i="241" s="1"/>
  <c r="L36" i="241"/>
  <c r="L31" i="241" s="1"/>
  <c r="K36" i="241"/>
  <c r="K31" i="241" s="1"/>
  <c r="J36" i="241"/>
  <c r="H36" i="241"/>
  <c r="H31" i="241" s="1"/>
  <c r="G36" i="241"/>
  <c r="G31" i="241" s="1"/>
  <c r="F36" i="241"/>
  <c r="F31" i="241" s="1"/>
  <c r="E36" i="241"/>
  <c r="D36" i="241"/>
  <c r="I35" i="241"/>
  <c r="C35" i="241"/>
  <c r="I34" i="241"/>
  <c r="C34" i="241"/>
  <c r="N33" i="241"/>
  <c r="M33" i="241"/>
  <c r="L33" i="241"/>
  <c r="K33" i="241"/>
  <c r="J33" i="241"/>
  <c r="I33" i="241" s="1"/>
  <c r="H33" i="241"/>
  <c r="G33" i="241"/>
  <c r="F33" i="241"/>
  <c r="E33" i="241"/>
  <c r="D33" i="241"/>
  <c r="I32" i="241"/>
  <c r="C32" i="241"/>
  <c r="N31" i="241"/>
  <c r="J31" i="241"/>
  <c r="E31" i="241"/>
  <c r="D31" i="241"/>
  <c r="I30" i="241"/>
  <c r="C30" i="241"/>
  <c r="I29" i="241"/>
  <c r="C29" i="241"/>
  <c r="I28" i="241"/>
  <c r="C28" i="241"/>
  <c r="I27" i="241"/>
  <c r="C27" i="241"/>
  <c r="N26" i="241"/>
  <c r="M26" i="241"/>
  <c r="L26" i="241"/>
  <c r="K26" i="241"/>
  <c r="J26" i="241"/>
  <c r="H26" i="241"/>
  <c r="G26" i="241"/>
  <c r="F26" i="241"/>
  <c r="E26" i="241"/>
  <c r="D26" i="241"/>
  <c r="I25" i="241"/>
  <c r="C25" i="241"/>
  <c r="I24" i="241"/>
  <c r="C24" i="241"/>
  <c r="N23" i="241"/>
  <c r="N20" i="241" s="1"/>
  <c r="M23" i="241"/>
  <c r="M20" i="241" s="1"/>
  <c r="L23" i="241"/>
  <c r="L20" i="241" s="1"/>
  <c r="K23" i="241"/>
  <c r="J23" i="241"/>
  <c r="H23" i="241"/>
  <c r="H20" i="241" s="1"/>
  <c r="G23" i="241"/>
  <c r="F23" i="241"/>
  <c r="F20" i="241" s="1"/>
  <c r="E23" i="241"/>
  <c r="E20" i="241" s="1"/>
  <c r="D23" i="241"/>
  <c r="I22" i="241"/>
  <c r="C22" i="241"/>
  <c r="I21" i="241"/>
  <c r="C21" i="241"/>
  <c r="K20" i="241"/>
  <c r="J20" i="241"/>
  <c r="G20" i="241"/>
  <c r="I19" i="241"/>
  <c r="C19" i="241"/>
  <c r="I18" i="241"/>
  <c r="C18" i="241"/>
  <c r="N17" i="241"/>
  <c r="M17" i="241"/>
  <c r="L17" i="241"/>
  <c r="K17" i="241"/>
  <c r="J17" i="241"/>
  <c r="I17" i="241" s="1"/>
  <c r="H17" i="241"/>
  <c r="G17" i="241"/>
  <c r="F17" i="241"/>
  <c r="E17" i="241"/>
  <c r="D17" i="241"/>
  <c r="I16" i="241"/>
  <c r="C16" i="241"/>
  <c r="I15" i="241"/>
  <c r="C15" i="241"/>
  <c r="N14" i="241"/>
  <c r="M14" i="241"/>
  <c r="L14" i="241"/>
  <c r="K14" i="241"/>
  <c r="J14" i="241"/>
  <c r="H14" i="241"/>
  <c r="H13" i="241" s="1"/>
  <c r="H11" i="241" s="1"/>
  <c r="G14" i="241"/>
  <c r="G13" i="241" s="1"/>
  <c r="G11" i="241" s="1"/>
  <c r="F14" i="241"/>
  <c r="E14" i="241"/>
  <c r="D14" i="241"/>
  <c r="K13" i="241"/>
  <c r="I12" i="241"/>
  <c r="C12" i="241"/>
  <c r="K11" i="241"/>
  <c r="G1020" i="240"/>
  <c r="G1019" i="240"/>
  <c r="G1018" i="240"/>
  <c r="G1017" i="240"/>
  <c r="G1016" i="240"/>
  <c r="G1015" i="240"/>
  <c r="F1014" i="240"/>
  <c r="E1014" i="240"/>
  <c r="D1014" i="240"/>
  <c r="C1014" i="240"/>
  <c r="G1013" i="240"/>
  <c r="G1012" i="240"/>
  <c r="G1011" i="240"/>
  <c r="G1010" i="240"/>
  <c r="F1009" i="240"/>
  <c r="E1009" i="240"/>
  <c r="D1009" i="240"/>
  <c r="C1009" i="240"/>
  <c r="G1008" i="240"/>
  <c r="G1007" i="240"/>
  <c r="G1006" i="240"/>
  <c r="G1005" i="240"/>
  <c r="F1004" i="240"/>
  <c r="F1003" i="240" s="1"/>
  <c r="E1004" i="240"/>
  <c r="E1003" i="240" s="1"/>
  <c r="D1004" i="240"/>
  <c r="D1003" i="240" s="1"/>
  <c r="C1004" i="240"/>
  <c r="C1003" i="240"/>
  <c r="G1002" i="240"/>
  <c r="G1001" i="240"/>
  <c r="G1000" i="240"/>
  <c r="G999" i="240"/>
  <c r="F998" i="240"/>
  <c r="E998" i="240"/>
  <c r="D998" i="240"/>
  <c r="C998" i="240"/>
  <c r="G997" i="240"/>
  <c r="G996" i="240"/>
  <c r="G995" i="240"/>
  <c r="G994" i="240"/>
  <c r="F993" i="240"/>
  <c r="E993" i="240"/>
  <c r="E992" i="240" s="1"/>
  <c r="D993" i="240"/>
  <c r="D992" i="240" s="1"/>
  <c r="C993" i="240"/>
  <c r="G990" i="240"/>
  <c r="G989" i="240"/>
  <c r="G988" i="240"/>
  <c r="G987" i="240"/>
  <c r="G986" i="240"/>
  <c r="F985" i="240"/>
  <c r="E985" i="240"/>
  <c r="D985" i="240"/>
  <c r="C985" i="240"/>
  <c r="C984" i="240" s="1"/>
  <c r="F984" i="240"/>
  <c r="E984" i="240"/>
  <c r="D984" i="240"/>
  <c r="G983" i="240"/>
  <c r="G981" i="240"/>
  <c r="G980" i="240"/>
  <c r="G979" i="240"/>
  <c r="F978" i="240"/>
  <c r="E978" i="240"/>
  <c r="D978" i="240"/>
  <c r="C978" i="240"/>
  <c r="G977" i="240"/>
  <c r="G976" i="240"/>
  <c r="G975" i="240"/>
  <c r="G974" i="240"/>
  <c r="G973" i="240"/>
  <c r="G972" i="240"/>
  <c r="F971" i="240"/>
  <c r="E971" i="240"/>
  <c r="D971" i="240"/>
  <c r="C971" i="240"/>
  <c r="G970" i="240"/>
  <c r="G969" i="240"/>
  <c r="G968" i="240"/>
  <c r="G967" i="240"/>
  <c r="G966" i="240"/>
  <c r="G965" i="240"/>
  <c r="F964" i="240"/>
  <c r="F963" i="240" s="1"/>
  <c r="F962" i="240" s="1"/>
  <c r="E964" i="240"/>
  <c r="E963" i="240" s="1"/>
  <c r="D964" i="240"/>
  <c r="D963" i="240" s="1"/>
  <c r="C964" i="240"/>
  <c r="C963" i="240"/>
  <c r="C962" i="240" s="1"/>
  <c r="G961" i="240"/>
  <c r="G960" i="240"/>
  <c r="G959" i="240"/>
  <c r="F958" i="240"/>
  <c r="E958" i="240"/>
  <c r="D958" i="240"/>
  <c r="C958" i="240"/>
  <c r="G957" i="240"/>
  <c r="F956" i="240"/>
  <c r="E956" i="240"/>
  <c r="D956" i="240"/>
  <c r="C956" i="240"/>
  <c r="G955" i="240"/>
  <c r="G954" i="240"/>
  <c r="G953" i="240"/>
  <c r="F952" i="240"/>
  <c r="E952" i="240"/>
  <c r="D952" i="240"/>
  <c r="C952" i="240"/>
  <c r="G951" i="240"/>
  <c r="G950" i="240"/>
  <c r="G949" i="240"/>
  <c r="F948" i="240"/>
  <c r="E948" i="240"/>
  <c r="D948" i="240"/>
  <c r="C948" i="240"/>
  <c r="E947" i="240"/>
  <c r="E946" i="240" s="1"/>
  <c r="G945" i="240"/>
  <c r="G944" i="240"/>
  <c r="G943" i="240"/>
  <c r="G942" i="240"/>
  <c r="G941" i="240"/>
  <c r="F940" i="240"/>
  <c r="E940" i="240"/>
  <c r="D940" i="240"/>
  <c r="C940" i="240"/>
  <c r="C933" i="240" s="1"/>
  <c r="G939" i="240"/>
  <c r="G938" i="240"/>
  <c r="G937" i="240"/>
  <c r="G936" i="240"/>
  <c r="G935" i="240"/>
  <c r="F934" i="240"/>
  <c r="F933" i="240" s="1"/>
  <c r="E934" i="240"/>
  <c r="D934" i="240"/>
  <c r="C934" i="240"/>
  <c r="G931" i="240"/>
  <c r="G930" i="240"/>
  <c r="G929" i="240"/>
  <c r="G928" i="240"/>
  <c r="G927" i="240"/>
  <c r="G926" i="240"/>
  <c r="G925" i="240"/>
  <c r="G924" i="240"/>
  <c r="F923" i="240"/>
  <c r="E923" i="240"/>
  <c r="D923" i="240"/>
  <c r="C923" i="240"/>
  <c r="G922" i="240"/>
  <c r="G921" i="240"/>
  <c r="G920" i="240"/>
  <c r="G919" i="240"/>
  <c r="G918" i="240"/>
  <c r="F917" i="240"/>
  <c r="F910" i="240" s="1"/>
  <c r="E917" i="240"/>
  <c r="D917" i="240"/>
  <c r="C917" i="240"/>
  <c r="G916" i="240"/>
  <c r="G915" i="240"/>
  <c r="G914" i="240"/>
  <c r="G913" i="240"/>
  <c r="G912" i="240"/>
  <c r="F911" i="240"/>
  <c r="E911" i="240"/>
  <c r="D911" i="240"/>
  <c r="C911" i="240"/>
  <c r="G909" i="240"/>
  <c r="G908" i="240"/>
  <c r="F907" i="240"/>
  <c r="E907" i="240"/>
  <c r="D907" i="240"/>
  <c r="C907" i="240"/>
  <c r="G906" i="240"/>
  <c r="G905" i="240"/>
  <c r="G904" i="240"/>
  <c r="G903" i="240"/>
  <c r="G902" i="240"/>
  <c r="F901" i="240"/>
  <c r="E901" i="240"/>
  <c r="E895" i="240" s="1"/>
  <c r="E894" i="240" s="1"/>
  <c r="D901" i="240"/>
  <c r="D895" i="240" s="1"/>
  <c r="C901" i="240"/>
  <c r="G900" i="240"/>
  <c r="G899" i="240"/>
  <c r="G898" i="240"/>
  <c r="G897" i="240"/>
  <c r="G896" i="240"/>
  <c r="F895" i="240"/>
  <c r="G893" i="240"/>
  <c r="G892" i="240"/>
  <c r="G891" i="240"/>
  <c r="G890" i="240"/>
  <c r="G889" i="240"/>
  <c r="F888" i="240"/>
  <c r="F882" i="240" s="1"/>
  <c r="E888" i="240"/>
  <c r="E882" i="240" s="1"/>
  <c r="D888" i="240"/>
  <c r="D882" i="240" s="1"/>
  <c r="C888" i="240"/>
  <c r="G887" i="240"/>
  <c r="G886" i="240"/>
  <c r="G885" i="240"/>
  <c r="G884" i="240"/>
  <c r="G883" i="240"/>
  <c r="G881" i="240"/>
  <c r="G880" i="240"/>
  <c r="G879" i="240"/>
  <c r="G878" i="240"/>
  <c r="G877" i="240"/>
  <c r="F876" i="240"/>
  <c r="F870" i="240" s="1"/>
  <c r="E876" i="240"/>
  <c r="E870" i="240" s="1"/>
  <c r="D876" i="240"/>
  <c r="D870" i="240" s="1"/>
  <c r="C876" i="240"/>
  <c r="G875" i="240"/>
  <c r="G874" i="240"/>
  <c r="G873" i="240"/>
  <c r="G872" i="240"/>
  <c r="G871" i="240"/>
  <c r="G869" i="240"/>
  <c r="G868" i="240"/>
  <c r="G867" i="240"/>
  <c r="G866" i="240"/>
  <c r="G865" i="240"/>
  <c r="F864" i="240"/>
  <c r="F858" i="240" s="1"/>
  <c r="E864" i="240"/>
  <c r="E858" i="240" s="1"/>
  <c r="D864" i="240"/>
  <c r="D858" i="240" s="1"/>
  <c r="C864" i="240"/>
  <c r="G863" i="240"/>
  <c r="G862" i="240"/>
  <c r="G861" i="240"/>
  <c r="G860" i="240"/>
  <c r="G859" i="240"/>
  <c r="G856" i="240"/>
  <c r="G855" i="240"/>
  <c r="G854" i="240"/>
  <c r="G853" i="240"/>
  <c r="F852" i="240"/>
  <c r="E852" i="240"/>
  <c r="D852" i="240"/>
  <c r="C852" i="240"/>
  <c r="G851" i="240"/>
  <c r="G850" i="240"/>
  <c r="G849" i="240"/>
  <c r="G848" i="240"/>
  <c r="F847" i="240"/>
  <c r="E847" i="240"/>
  <c r="E842" i="240" s="1"/>
  <c r="D847" i="240"/>
  <c r="D842" i="240" s="1"/>
  <c r="C847" i="240"/>
  <c r="C842" i="240" s="1"/>
  <c r="G846" i="240"/>
  <c r="G845" i="240"/>
  <c r="G844" i="240"/>
  <c r="G843" i="240"/>
  <c r="F842" i="240"/>
  <c r="G841" i="240"/>
  <c r="G840" i="240"/>
  <c r="G839" i="240"/>
  <c r="G838" i="240"/>
  <c r="F837" i="240"/>
  <c r="F832" i="240" s="1"/>
  <c r="E837" i="240"/>
  <c r="E832" i="240" s="1"/>
  <c r="D837" i="240"/>
  <c r="D832" i="240" s="1"/>
  <c r="C837" i="240"/>
  <c r="G836" i="240"/>
  <c r="G835" i="240"/>
  <c r="G834" i="240"/>
  <c r="G833" i="240"/>
  <c r="G831" i="240"/>
  <c r="G830" i="240"/>
  <c r="G829" i="240"/>
  <c r="G828" i="240"/>
  <c r="F827" i="240"/>
  <c r="E827" i="240"/>
  <c r="E822" i="240" s="1"/>
  <c r="D827" i="240"/>
  <c r="D822" i="240" s="1"/>
  <c r="C827" i="240"/>
  <c r="G826" i="240"/>
  <c r="G825" i="240"/>
  <c r="G824" i="240"/>
  <c r="G823" i="240"/>
  <c r="F822" i="240"/>
  <c r="C822" i="240"/>
  <c r="G821" i="240"/>
  <c r="G820" i="240"/>
  <c r="G819" i="240"/>
  <c r="G818" i="240"/>
  <c r="F817" i="240"/>
  <c r="F812" i="240" s="1"/>
  <c r="E817" i="240"/>
  <c r="E812" i="240" s="1"/>
  <c r="D817" i="240"/>
  <c r="D812" i="240" s="1"/>
  <c r="C817" i="240"/>
  <c r="G816" i="240"/>
  <c r="G815" i="240"/>
  <c r="G814" i="240"/>
  <c r="G813" i="240"/>
  <c r="G809" i="240"/>
  <c r="G808" i="240"/>
  <c r="F807" i="240"/>
  <c r="E807" i="240"/>
  <c r="D807" i="240"/>
  <c r="C807" i="240"/>
  <c r="G806" i="240"/>
  <c r="G805" i="240"/>
  <c r="F804" i="240"/>
  <c r="E804" i="240"/>
  <c r="D804" i="240"/>
  <c r="C804" i="240"/>
  <c r="G803" i="240"/>
  <c r="G802" i="240"/>
  <c r="F801" i="240"/>
  <c r="E801" i="240"/>
  <c r="D801" i="240"/>
  <c r="C801" i="240"/>
  <c r="G799" i="240"/>
  <c r="G798" i="240"/>
  <c r="F797" i="240"/>
  <c r="F794" i="240" s="1"/>
  <c r="E797" i="240"/>
  <c r="D797" i="240"/>
  <c r="D794" i="240" s="1"/>
  <c r="C797" i="240"/>
  <c r="C794" i="240" s="1"/>
  <c r="G796" i="240"/>
  <c r="G795" i="240"/>
  <c r="E794" i="240"/>
  <c r="G793" i="240"/>
  <c r="G792" i="240"/>
  <c r="G791" i="240"/>
  <c r="F790" i="240"/>
  <c r="D790" i="240"/>
  <c r="G789" i="240"/>
  <c r="G788" i="240"/>
  <c r="G787" i="240"/>
  <c r="D786" i="240"/>
  <c r="G785" i="240"/>
  <c r="G784" i="240"/>
  <c r="G783" i="240"/>
  <c r="G782" i="240"/>
  <c r="G781" i="240"/>
  <c r="G780" i="240"/>
  <c r="E779" i="240"/>
  <c r="C779" i="240"/>
  <c r="G778" i="240"/>
  <c r="G777" i="240"/>
  <c r="E776" i="240"/>
  <c r="C776" i="240"/>
  <c r="G775" i="240"/>
  <c r="G774" i="240"/>
  <c r="E773" i="240"/>
  <c r="G773" i="240" s="1"/>
  <c r="C773" i="240"/>
  <c r="G772" i="240"/>
  <c r="G771" i="240"/>
  <c r="E770" i="240"/>
  <c r="C770" i="240"/>
  <c r="G767" i="240"/>
  <c r="G766" i="240"/>
  <c r="G765" i="240"/>
  <c r="F764" i="240"/>
  <c r="D764" i="240"/>
  <c r="G763" i="240"/>
  <c r="G762" i="240"/>
  <c r="G761" i="240"/>
  <c r="G760" i="240"/>
  <c r="E759" i="240"/>
  <c r="C759" i="240"/>
  <c r="G758" i="240"/>
  <c r="G757" i="240"/>
  <c r="E756" i="240"/>
  <c r="C756" i="240"/>
  <c r="G755" i="240"/>
  <c r="G754" i="240"/>
  <c r="E753" i="240"/>
  <c r="E752" i="240" s="1"/>
  <c r="E751" i="240" s="1"/>
  <c r="C753" i="240"/>
  <c r="D751" i="240"/>
  <c r="G750" i="240"/>
  <c r="G749" i="240"/>
  <c r="F748" i="240"/>
  <c r="F741" i="240" s="1"/>
  <c r="D748" i="240"/>
  <c r="G747" i="240"/>
  <c r="G746" i="240"/>
  <c r="E745" i="240"/>
  <c r="C745" i="240"/>
  <c r="C742" i="240" s="1"/>
  <c r="G744" i="240"/>
  <c r="G743" i="240"/>
  <c r="E742" i="240"/>
  <c r="E741" i="240" s="1"/>
  <c r="G740" i="240"/>
  <c r="G739" i="240"/>
  <c r="F738" i="240"/>
  <c r="E738" i="240"/>
  <c r="D738" i="240"/>
  <c r="C738" i="240"/>
  <c r="G737" i="240"/>
  <c r="G736" i="240"/>
  <c r="F735" i="240"/>
  <c r="E735" i="240"/>
  <c r="D735" i="240"/>
  <c r="D734" i="240" s="1"/>
  <c r="C735" i="240"/>
  <c r="G733" i="240"/>
  <c r="G732" i="240"/>
  <c r="G731" i="240"/>
  <c r="F730" i="240"/>
  <c r="F727" i="240" s="1"/>
  <c r="E730" i="240"/>
  <c r="E727" i="240" s="1"/>
  <c r="D730" i="240"/>
  <c r="D727" i="240" s="1"/>
  <c r="C730" i="240"/>
  <c r="C727" i="240" s="1"/>
  <c r="G729" i="240"/>
  <c r="G728" i="240"/>
  <c r="G726" i="240"/>
  <c r="G725" i="240"/>
  <c r="F724" i="240"/>
  <c r="F721" i="240" s="1"/>
  <c r="E724" i="240"/>
  <c r="D724" i="240"/>
  <c r="D721" i="240" s="1"/>
  <c r="C724" i="240"/>
  <c r="G723" i="240"/>
  <c r="G722" i="240"/>
  <c r="E721" i="240"/>
  <c r="G720" i="240"/>
  <c r="G719" i="240"/>
  <c r="F718" i="240"/>
  <c r="E718" i="240"/>
  <c r="D718" i="240"/>
  <c r="C718" i="240"/>
  <c r="H708" i="240"/>
  <c r="H707" i="240"/>
  <c r="H706" i="240"/>
  <c r="H705" i="240"/>
  <c r="H704" i="240"/>
  <c r="G703" i="240"/>
  <c r="F703" i="240"/>
  <c r="E703" i="240"/>
  <c r="D703" i="240"/>
  <c r="C703" i="240"/>
  <c r="H702" i="240"/>
  <c r="H701" i="240"/>
  <c r="H700" i="240"/>
  <c r="G699" i="240"/>
  <c r="F699" i="240"/>
  <c r="E699" i="240"/>
  <c r="D699" i="240"/>
  <c r="H698" i="240"/>
  <c r="H697" i="240"/>
  <c r="H696" i="240"/>
  <c r="H695" i="240"/>
  <c r="H694" i="240"/>
  <c r="H693" i="240"/>
  <c r="G692" i="240"/>
  <c r="F692" i="240"/>
  <c r="E692" i="240"/>
  <c r="D692" i="240"/>
  <c r="H691" i="240"/>
  <c r="H690" i="240"/>
  <c r="H689" i="240"/>
  <c r="H688" i="240"/>
  <c r="H687" i="240"/>
  <c r="H686" i="240"/>
  <c r="G685" i="240"/>
  <c r="G683" i="240" s="1"/>
  <c r="G682" i="240" s="1"/>
  <c r="F685" i="240"/>
  <c r="F683" i="240" s="1"/>
  <c r="E685" i="240"/>
  <c r="E683" i="240" s="1"/>
  <c r="D685" i="240"/>
  <c r="H684" i="240"/>
  <c r="C683" i="240"/>
  <c r="C682" i="240"/>
  <c r="H681" i="240"/>
  <c r="H680" i="240"/>
  <c r="H679" i="240"/>
  <c r="G678" i="240"/>
  <c r="F678" i="240"/>
  <c r="E678" i="240"/>
  <c r="D678" i="240"/>
  <c r="H677" i="240"/>
  <c r="G676" i="240"/>
  <c r="F676" i="240"/>
  <c r="E676" i="240"/>
  <c r="D676" i="240"/>
  <c r="H675" i="240"/>
  <c r="H674" i="240"/>
  <c r="G673" i="240"/>
  <c r="G672" i="240" s="1"/>
  <c r="F673" i="240"/>
  <c r="F672" i="240" s="1"/>
  <c r="E673" i="240"/>
  <c r="E672" i="240" s="1"/>
  <c r="D673" i="240"/>
  <c r="H671" i="240"/>
  <c r="H670" i="240"/>
  <c r="G669" i="240"/>
  <c r="G667" i="240" s="1"/>
  <c r="F669" i="240"/>
  <c r="F667" i="240" s="1"/>
  <c r="E669" i="240"/>
  <c r="E667" i="240" s="1"/>
  <c r="D669" i="240"/>
  <c r="D667" i="240" s="1"/>
  <c r="C669" i="240"/>
  <c r="C667" i="240" s="1"/>
  <c r="H668" i="240"/>
  <c r="H666" i="240"/>
  <c r="H665" i="240"/>
  <c r="H664" i="240"/>
  <c r="H663" i="240"/>
  <c r="G662" i="240"/>
  <c r="F662" i="240"/>
  <c r="F655" i="240" s="1"/>
  <c r="E662" i="240"/>
  <c r="D662" i="240"/>
  <c r="C662" i="240"/>
  <c r="H661" i="240"/>
  <c r="H660" i="240"/>
  <c r="H659" i="240"/>
  <c r="H658" i="240"/>
  <c r="G657" i="240"/>
  <c r="F657" i="240"/>
  <c r="E657" i="240"/>
  <c r="D657" i="240"/>
  <c r="D655" i="240" s="1"/>
  <c r="C657" i="240"/>
  <c r="H656" i="240"/>
  <c r="H653" i="240"/>
  <c r="H652" i="240"/>
  <c r="H651" i="240"/>
  <c r="G650" i="240"/>
  <c r="F650" i="240"/>
  <c r="E650" i="240"/>
  <c r="D650" i="240"/>
  <c r="C650" i="240"/>
  <c r="H649" i="240"/>
  <c r="H648" i="240"/>
  <c r="H647" i="240"/>
  <c r="H646" i="240"/>
  <c r="H645" i="240"/>
  <c r="G644" i="240"/>
  <c r="G638" i="240" s="1"/>
  <c r="F644" i="240"/>
  <c r="E644" i="240"/>
  <c r="E638" i="240" s="1"/>
  <c r="D644" i="240"/>
  <c r="H644" i="240" s="1"/>
  <c r="H643" i="240"/>
  <c r="H642" i="240"/>
  <c r="H641" i="240"/>
  <c r="H640" i="240"/>
  <c r="H639" i="240"/>
  <c r="F638" i="240"/>
  <c r="H637" i="240"/>
  <c r="H636" i="240"/>
  <c r="H635" i="240"/>
  <c r="H634" i="240"/>
  <c r="H633" i="240"/>
  <c r="G632" i="240"/>
  <c r="G626" i="240" s="1"/>
  <c r="F632" i="240"/>
  <c r="E632" i="240"/>
  <c r="E626" i="240" s="1"/>
  <c r="E625" i="240" s="1"/>
  <c r="D632" i="240"/>
  <c r="H632" i="240" s="1"/>
  <c r="H631" i="240"/>
  <c r="H630" i="240"/>
  <c r="H629" i="240"/>
  <c r="H628" i="240"/>
  <c r="H627" i="240"/>
  <c r="F626" i="240"/>
  <c r="F625" i="240" s="1"/>
  <c r="H624" i="240"/>
  <c r="H623" i="240"/>
  <c r="H622" i="240"/>
  <c r="H621" i="240"/>
  <c r="H620" i="240"/>
  <c r="G619" i="240"/>
  <c r="F619" i="240"/>
  <c r="F613" i="240" s="1"/>
  <c r="E619" i="240"/>
  <c r="E613" i="240" s="1"/>
  <c r="D619" i="240"/>
  <c r="H618" i="240"/>
  <c r="H617" i="240"/>
  <c r="H616" i="240"/>
  <c r="H615" i="240"/>
  <c r="H614" i="240"/>
  <c r="G613" i="240"/>
  <c r="D613" i="240"/>
  <c r="H612" i="240"/>
  <c r="H611" i="240"/>
  <c r="H610" i="240"/>
  <c r="H609" i="240"/>
  <c r="H608" i="240"/>
  <c r="G607" i="240"/>
  <c r="F607" i="240"/>
  <c r="F601" i="240" s="1"/>
  <c r="F600" i="240" s="1"/>
  <c r="E607" i="240"/>
  <c r="E601" i="240" s="1"/>
  <c r="E600" i="240" s="1"/>
  <c r="D607" i="240"/>
  <c r="H606" i="240"/>
  <c r="H605" i="240"/>
  <c r="H604" i="240"/>
  <c r="H603" i="240"/>
  <c r="H602" i="240"/>
  <c r="G601" i="240"/>
  <c r="G600" i="240" s="1"/>
  <c r="D601" i="240"/>
  <c r="D600" i="240" s="1"/>
  <c r="H599" i="240"/>
  <c r="H598" i="240"/>
  <c r="H597" i="240"/>
  <c r="H596" i="240"/>
  <c r="G595" i="240"/>
  <c r="F595" i="240"/>
  <c r="E595" i="240"/>
  <c r="D595" i="240"/>
  <c r="H594" i="240"/>
  <c r="H593" i="240"/>
  <c r="H592" i="240"/>
  <c r="H591" i="240"/>
  <c r="H590" i="240"/>
  <c r="G589" i="240"/>
  <c r="F589" i="240"/>
  <c r="E589" i="240"/>
  <c r="D589" i="240"/>
  <c r="H588" i="240"/>
  <c r="H587" i="240"/>
  <c r="H586" i="240"/>
  <c r="H585" i="240"/>
  <c r="G584" i="240"/>
  <c r="F584" i="240"/>
  <c r="E584" i="240"/>
  <c r="D584" i="240"/>
  <c r="H583" i="240"/>
  <c r="H582" i="240"/>
  <c r="H581" i="240"/>
  <c r="H580" i="240"/>
  <c r="G579" i="240"/>
  <c r="F579" i="240"/>
  <c r="E579" i="240"/>
  <c r="E574" i="240" s="1"/>
  <c r="D579" i="240"/>
  <c r="H578" i="240"/>
  <c r="H577" i="240"/>
  <c r="H576" i="240"/>
  <c r="H575" i="240"/>
  <c r="G574" i="240"/>
  <c r="F574" i="240"/>
  <c r="H573" i="240"/>
  <c r="H572" i="240"/>
  <c r="H571" i="240"/>
  <c r="H570" i="240"/>
  <c r="G569" i="240"/>
  <c r="G564" i="240" s="1"/>
  <c r="F569" i="240"/>
  <c r="F564" i="240" s="1"/>
  <c r="E569" i="240"/>
  <c r="E564" i="240" s="1"/>
  <c r="D569" i="240"/>
  <c r="H568" i="240"/>
  <c r="H567" i="240"/>
  <c r="H566" i="240"/>
  <c r="H565" i="240"/>
  <c r="C563" i="240"/>
  <c r="H562" i="240"/>
  <c r="H561" i="240"/>
  <c r="C560" i="240"/>
  <c r="H560" i="240" s="1"/>
  <c r="H559" i="240"/>
  <c r="H558" i="240"/>
  <c r="H557" i="240"/>
  <c r="H556" i="240"/>
  <c r="H555" i="240"/>
  <c r="G554" i="240"/>
  <c r="G548" i="240" s="1"/>
  <c r="F554" i="240"/>
  <c r="E554" i="240"/>
  <c r="E548" i="240" s="1"/>
  <c r="D554" i="240"/>
  <c r="H554" i="240" s="1"/>
  <c r="H553" i="240"/>
  <c r="H552" i="240"/>
  <c r="H551" i="240"/>
  <c r="H550" i="240"/>
  <c r="H549" i="240"/>
  <c r="F548" i="240"/>
  <c r="H547" i="240"/>
  <c r="H546" i="240"/>
  <c r="H545" i="240"/>
  <c r="H544" i="240"/>
  <c r="H543" i="240"/>
  <c r="G542" i="240"/>
  <c r="G536" i="240" s="1"/>
  <c r="F542" i="240"/>
  <c r="E542" i="240"/>
  <c r="E536" i="240" s="1"/>
  <c r="D542" i="240"/>
  <c r="H542" i="240" s="1"/>
  <c r="H541" i="240"/>
  <c r="H540" i="240"/>
  <c r="H539" i="240"/>
  <c r="H538" i="240"/>
  <c r="H537" i="240"/>
  <c r="F536" i="240"/>
  <c r="H535" i="240"/>
  <c r="H534" i="240"/>
  <c r="H533" i="240"/>
  <c r="H532" i="240"/>
  <c r="H531" i="240"/>
  <c r="G530" i="240"/>
  <c r="G524" i="240" s="1"/>
  <c r="F530" i="240"/>
  <c r="E530" i="240"/>
  <c r="E524" i="240" s="1"/>
  <c r="D530" i="240"/>
  <c r="H530" i="240" s="1"/>
  <c r="H529" i="240"/>
  <c r="H528" i="240"/>
  <c r="H527" i="240"/>
  <c r="H526" i="240"/>
  <c r="H525" i="240"/>
  <c r="F524" i="240"/>
  <c r="H523" i="240"/>
  <c r="H522" i="240"/>
  <c r="H521" i="240"/>
  <c r="H520" i="240"/>
  <c r="H519" i="240"/>
  <c r="G518" i="240"/>
  <c r="G512" i="240" s="1"/>
  <c r="F518" i="240"/>
  <c r="E518" i="240"/>
  <c r="E512" i="240" s="1"/>
  <c r="D518" i="240"/>
  <c r="H518" i="240" s="1"/>
  <c r="H517" i="240"/>
  <c r="H516" i="240"/>
  <c r="H515" i="240"/>
  <c r="H514" i="240"/>
  <c r="H513" i="240"/>
  <c r="F512" i="240"/>
  <c r="H511" i="240"/>
  <c r="H510" i="240"/>
  <c r="H509" i="240"/>
  <c r="H508" i="240"/>
  <c r="H507" i="240"/>
  <c r="G506" i="240"/>
  <c r="G500" i="240" s="1"/>
  <c r="F506" i="240"/>
  <c r="E506" i="240"/>
  <c r="E500" i="240" s="1"/>
  <c r="D506" i="240"/>
  <c r="D500" i="240" s="1"/>
  <c r="H505" i="240"/>
  <c r="H504" i="240"/>
  <c r="H503" i="240"/>
  <c r="H502" i="240"/>
  <c r="H501" i="240"/>
  <c r="F500" i="240"/>
  <c r="F499" i="240" s="1"/>
  <c r="H498" i="240"/>
  <c r="H497" i="240"/>
  <c r="C496" i="240"/>
  <c r="H495" i="240"/>
  <c r="H494" i="240"/>
  <c r="H493" i="240"/>
  <c r="H492" i="240"/>
  <c r="H491" i="240"/>
  <c r="G490" i="240"/>
  <c r="G484" i="240" s="1"/>
  <c r="F490" i="240"/>
  <c r="F484" i="240" s="1"/>
  <c r="E490" i="240"/>
  <c r="E484" i="240" s="1"/>
  <c r="D490" i="240"/>
  <c r="D484" i="240" s="1"/>
  <c r="H489" i="240"/>
  <c r="H488" i="240"/>
  <c r="H487" i="240"/>
  <c r="H486" i="240"/>
  <c r="H485" i="240"/>
  <c r="H483" i="240"/>
  <c r="H482" i="240"/>
  <c r="H481" i="240"/>
  <c r="H480" i="240"/>
  <c r="H479" i="240"/>
  <c r="G478" i="240"/>
  <c r="G472" i="240" s="1"/>
  <c r="F478" i="240"/>
  <c r="F472" i="240" s="1"/>
  <c r="E478" i="240"/>
  <c r="D478" i="240"/>
  <c r="D472" i="240" s="1"/>
  <c r="H477" i="240"/>
  <c r="H476" i="240"/>
  <c r="H475" i="240"/>
  <c r="H474" i="240"/>
  <c r="H473" i="240"/>
  <c r="E472" i="240"/>
  <c r="H471" i="240"/>
  <c r="H470" i="240"/>
  <c r="H469" i="240"/>
  <c r="H468" i="240"/>
  <c r="H467" i="240"/>
  <c r="G466" i="240"/>
  <c r="G460" i="240" s="1"/>
  <c r="F466" i="240"/>
  <c r="F460" i="240" s="1"/>
  <c r="E466" i="240"/>
  <c r="D466" i="240"/>
  <c r="D460" i="240" s="1"/>
  <c r="H465" i="240"/>
  <c r="H464" i="240"/>
  <c r="H463" i="240"/>
  <c r="H462" i="240"/>
  <c r="H461" i="240"/>
  <c r="E460" i="240"/>
  <c r="H459" i="240"/>
  <c r="H458" i="240"/>
  <c r="H457" i="240"/>
  <c r="H456" i="240"/>
  <c r="H455" i="240"/>
  <c r="G454" i="240"/>
  <c r="G448" i="240" s="1"/>
  <c r="F454" i="240"/>
  <c r="F448" i="240" s="1"/>
  <c r="E454" i="240"/>
  <c r="D454" i="240"/>
  <c r="D448" i="240" s="1"/>
  <c r="H453" i="240"/>
  <c r="H452" i="240"/>
  <c r="H451" i="240"/>
  <c r="H450" i="240"/>
  <c r="H449" i="240"/>
  <c r="E448" i="240"/>
  <c r="H447" i="240"/>
  <c r="H446" i="240"/>
  <c r="H445" i="240"/>
  <c r="H444" i="240"/>
  <c r="H443" i="240"/>
  <c r="G442" i="240"/>
  <c r="G436" i="240" s="1"/>
  <c r="F442" i="240"/>
  <c r="F436" i="240" s="1"/>
  <c r="E442" i="240"/>
  <c r="E436" i="240" s="1"/>
  <c r="E435" i="240" s="1"/>
  <c r="D442" i="240"/>
  <c r="D436" i="240" s="1"/>
  <c r="H441" i="240"/>
  <c r="H440" i="240"/>
  <c r="H439" i="240"/>
  <c r="H438" i="240"/>
  <c r="H437" i="240"/>
  <c r="H434" i="240"/>
  <c r="H433" i="240"/>
  <c r="C432" i="240"/>
  <c r="H432" i="240" s="1"/>
  <c r="H431" i="240"/>
  <c r="H430" i="240"/>
  <c r="H429" i="240"/>
  <c r="H428" i="240"/>
  <c r="H427" i="240"/>
  <c r="G426" i="240"/>
  <c r="G420" i="240" s="1"/>
  <c r="F426" i="240"/>
  <c r="E426" i="240"/>
  <c r="E420" i="240" s="1"/>
  <c r="D426" i="240"/>
  <c r="D420" i="240" s="1"/>
  <c r="H425" i="240"/>
  <c r="H424" i="240"/>
  <c r="H423" i="240"/>
  <c r="H422" i="240"/>
  <c r="H421" i="240"/>
  <c r="F420" i="240"/>
  <c r="H419" i="240"/>
  <c r="H418" i="240"/>
  <c r="H417" i="240"/>
  <c r="H416" i="240"/>
  <c r="H415" i="240"/>
  <c r="G414" i="240"/>
  <c r="G408" i="240" s="1"/>
  <c r="F414" i="240"/>
  <c r="E414" i="240"/>
  <c r="E408" i="240" s="1"/>
  <c r="D414" i="240"/>
  <c r="D408" i="240" s="1"/>
  <c r="H413" i="240"/>
  <c r="H412" i="240"/>
  <c r="H411" i="240"/>
  <c r="H410" i="240"/>
  <c r="H409" i="240"/>
  <c r="F408" i="240"/>
  <c r="H407" i="240"/>
  <c r="H406" i="240"/>
  <c r="H405" i="240"/>
  <c r="H404" i="240"/>
  <c r="H403" i="240"/>
  <c r="G402" i="240"/>
  <c r="G396" i="240" s="1"/>
  <c r="F402" i="240"/>
  <c r="E402" i="240"/>
  <c r="E396" i="240" s="1"/>
  <c r="D402" i="240"/>
  <c r="D396" i="240" s="1"/>
  <c r="H401" i="240"/>
  <c r="H400" i="240"/>
  <c r="H399" i="240"/>
  <c r="H398" i="240"/>
  <c r="H397" i="240"/>
  <c r="F396" i="240"/>
  <c r="H395" i="240"/>
  <c r="H394" i="240"/>
  <c r="H393" i="240"/>
  <c r="H392" i="240"/>
  <c r="H391" i="240"/>
  <c r="G390" i="240"/>
  <c r="G384" i="240" s="1"/>
  <c r="F390" i="240"/>
  <c r="E390" i="240"/>
  <c r="E384" i="240" s="1"/>
  <c r="D390" i="240"/>
  <c r="D384" i="240" s="1"/>
  <c r="D371" i="240" s="1"/>
  <c r="H389" i="240"/>
  <c r="H388" i="240"/>
  <c r="H387" i="240"/>
  <c r="H386" i="240"/>
  <c r="H385" i="240"/>
  <c r="F384" i="240"/>
  <c r="H383" i="240"/>
  <c r="H382" i="240"/>
  <c r="H381" i="240"/>
  <c r="H380" i="240"/>
  <c r="H379" i="240"/>
  <c r="G378" i="240"/>
  <c r="G372" i="240" s="1"/>
  <c r="F378" i="240"/>
  <c r="E378" i="240"/>
  <c r="E372" i="240" s="1"/>
  <c r="D378" i="240"/>
  <c r="D372" i="240" s="1"/>
  <c r="H377" i="240"/>
  <c r="H376" i="240"/>
  <c r="H375" i="240"/>
  <c r="H374" i="240"/>
  <c r="H373" i="240"/>
  <c r="F372" i="240"/>
  <c r="C371" i="240"/>
  <c r="H370" i="240"/>
  <c r="H369" i="240"/>
  <c r="H368" i="240"/>
  <c r="H367" i="240"/>
  <c r="H366" i="240"/>
  <c r="G365" i="240"/>
  <c r="G359" i="240" s="1"/>
  <c r="F365" i="240"/>
  <c r="F359" i="240" s="1"/>
  <c r="E365" i="240"/>
  <c r="E359" i="240" s="1"/>
  <c r="D365" i="240"/>
  <c r="D359" i="240" s="1"/>
  <c r="H364" i="240"/>
  <c r="H363" i="240"/>
  <c r="H362" i="240"/>
  <c r="H361" i="240"/>
  <c r="H360" i="240"/>
  <c r="H358" i="240"/>
  <c r="H357" i="240"/>
  <c r="H356" i="240"/>
  <c r="H355" i="240"/>
  <c r="H354" i="240"/>
  <c r="G353" i="240"/>
  <c r="G347" i="240" s="1"/>
  <c r="F353" i="240"/>
  <c r="F347" i="240" s="1"/>
  <c r="E353" i="240"/>
  <c r="E347" i="240" s="1"/>
  <c r="D353" i="240"/>
  <c r="D347" i="240" s="1"/>
  <c r="H352" i="240"/>
  <c r="H351" i="240"/>
  <c r="H350" i="240"/>
  <c r="H349" i="240"/>
  <c r="H348" i="240"/>
  <c r="H346" i="240"/>
  <c r="H345" i="240"/>
  <c r="H344" i="240"/>
  <c r="H343" i="240"/>
  <c r="H342" i="240"/>
  <c r="G341" i="240"/>
  <c r="G335" i="240" s="1"/>
  <c r="F341" i="240"/>
  <c r="F335" i="240" s="1"/>
  <c r="E341" i="240"/>
  <c r="E335" i="240" s="1"/>
  <c r="D341" i="240"/>
  <c r="D335" i="240" s="1"/>
  <c r="H340" i="240"/>
  <c r="H339" i="240"/>
  <c r="H338" i="240"/>
  <c r="H337" i="240"/>
  <c r="H336" i="240"/>
  <c r="H334" i="240"/>
  <c r="H333" i="240"/>
  <c r="H332" i="240"/>
  <c r="H331" i="240"/>
  <c r="H330" i="240"/>
  <c r="G329" i="240"/>
  <c r="G323" i="240" s="1"/>
  <c r="F329" i="240"/>
  <c r="F323" i="240" s="1"/>
  <c r="E329" i="240"/>
  <c r="E323" i="240" s="1"/>
  <c r="D329" i="240"/>
  <c r="H328" i="240"/>
  <c r="H327" i="240"/>
  <c r="H326" i="240"/>
  <c r="H325" i="240"/>
  <c r="H324" i="240"/>
  <c r="D323" i="240"/>
  <c r="H322" i="240"/>
  <c r="H321" i="240"/>
  <c r="H320" i="240"/>
  <c r="H319" i="240"/>
  <c r="H318" i="240"/>
  <c r="G317" i="240"/>
  <c r="F317" i="240"/>
  <c r="F311" i="240" s="1"/>
  <c r="E317" i="240"/>
  <c r="E311" i="240" s="1"/>
  <c r="D317" i="240"/>
  <c r="H316" i="240"/>
  <c r="H315" i="240"/>
  <c r="H314" i="240"/>
  <c r="H313" i="240"/>
  <c r="H312" i="240"/>
  <c r="G311" i="240"/>
  <c r="D311" i="240"/>
  <c r="H311" i="240" s="1"/>
  <c r="H309" i="240"/>
  <c r="H308" i="240"/>
  <c r="H307" i="240"/>
  <c r="H306" i="240"/>
  <c r="H305" i="240"/>
  <c r="G304" i="240"/>
  <c r="G298" i="240" s="1"/>
  <c r="F304" i="240"/>
  <c r="F298" i="240" s="1"/>
  <c r="E304" i="240"/>
  <c r="E298" i="240" s="1"/>
  <c r="D304" i="240"/>
  <c r="D298" i="240" s="1"/>
  <c r="H303" i="240"/>
  <c r="H302" i="240"/>
  <c r="H301" i="240"/>
  <c r="H300" i="240"/>
  <c r="H299" i="240"/>
  <c r="H297" i="240"/>
  <c r="H296" i="240"/>
  <c r="H295" i="240"/>
  <c r="H294" i="240"/>
  <c r="H293" i="240"/>
  <c r="G292" i="240"/>
  <c r="G286" i="240" s="1"/>
  <c r="F292" i="240"/>
  <c r="E292" i="240"/>
  <c r="D292" i="240"/>
  <c r="H291" i="240"/>
  <c r="H290" i="240"/>
  <c r="H289" i="240"/>
  <c r="H288" i="240"/>
  <c r="H287" i="240"/>
  <c r="F286" i="240"/>
  <c r="E286" i="240"/>
  <c r="D286" i="240"/>
  <c r="H285" i="240"/>
  <c r="H284" i="240"/>
  <c r="H283" i="240"/>
  <c r="H282" i="240"/>
  <c r="H281" i="240"/>
  <c r="G280" i="240"/>
  <c r="G274" i="240" s="1"/>
  <c r="F280" i="240"/>
  <c r="F274" i="240" s="1"/>
  <c r="E280" i="240"/>
  <c r="E274" i="240" s="1"/>
  <c r="D280" i="240"/>
  <c r="H279" i="240"/>
  <c r="H278" i="240"/>
  <c r="H277" i="240"/>
  <c r="H276" i="240"/>
  <c r="H275" i="240"/>
  <c r="H273" i="240"/>
  <c r="H272" i="240"/>
  <c r="H271" i="240"/>
  <c r="H270" i="240"/>
  <c r="H269" i="240"/>
  <c r="G268" i="240"/>
  <c r="G262" i="240" s="1"/>
  <c r="F268" i="240"/>
  <c r="E268" i="240"/>
  <c r="D268" i="240"/>
  <c r="H267" i="240"/>
  <c r="H266" i="240"/>
  <c r="H265" i="240"/>
  <c r="H264" i="240"/>
  <c r="H263" i="240"/>
  <c r="F262" i="240"/>
  <c r="E262" i="240"/>
  <c r="D262" i="240"/>
  <c r="H261" i="240"/>
  <c r="H260" i="240"/>
  <c r="H259" i="240"/>
  <c r="H258" i="240"/>
  <c r="H257" i="240"/>
  <c r="G256" i="240"/>
  <c r="G250" i="240" s="1"/>
  <c r="F256" i="240"/>
  <c r="F250" i="240" s="1"/>
  <c r="F249" i="240" s="1"/>
  <c r="E256" i="240"/>
  <c r="E250" i="240" s="1"/>
  <c r="E249" i="240" s="1"/>
  <c r="D256" i="240"/>
  <c r="D250" i="240" s="1"/>
  <c r="H255" i="240"/>
  <c r="H254" i="240"/>
  <c r="H253" i="240"/>
  <c r="H252" i="240"/>
  <c r="H251" i="240"/>
  <c r="H248" i="240"/>
  <c r="H247" i="240"/>
  <c r="H246" i="240"/>
  <c r="H245" i="240"/>
  <c r="H244" i="240"/>
  <c r="G243" i="240"/>
  <c r="G237" i="240" s="1"/>
  <c r="F243" i="240"/>
  <c r="F237" i="240" s="1"/>
  <c r="E243" i="240"/>
  <c r="D243" i="240"/>
  <c r="D237" i="240" s="1"/>
  <c r="H242" i="240"/>
  <c r="H241" i="240"/>
  <c r="H240" i="240"/>
  <c r="H239" i="240"/>
  <c r="H238" i="240"/>
  <c r="E237" i="240"/>
  <c r="H236" i="240"/>
  <c r="H235" i="240"/>
  <c r="H234" i="240"/>
  <c r="H233" i="240"/>
  <c r="H232" i="240"/>
  <c r="G231" i="240"/>
  <c r="G225" i="240" s="1"/>
  <c r="F231" i="240"/>
  <c r="E231" i="240"/>
  <c r="D231" i="240"/>
  <c r="D225" i="240" s="1"/>
  <c r="H230" i="240"/>
  <c r="H229" i="240"/>
  <c r="H228" i="240"/>
  <c r="H227" i="240"/>
  <c r="H226" i="240"/>
  <c r="F225" i="240"/>
  <c r="E225" i="240"/>
  <c r="H224" i="240"/>
  <c r="H223" i="240"/>
  <c r="H222" i="240"/>
  <c r="H221" i="240"/>
  <c r="H220" i="240"/>
  <c r="G219" i="240"/>
  <c r="G213" i="240" s="1"/>
  <c r="F219" i="240"/>
  <c r="E219" i="240"/>
  <c r="D219" i="240"/>
  <c r="D213" i="240" s="1"/>
  <c r="H218" i="240"/>
  <c r="H217" i="240"/>
  <c r="H216" i="240"/>
  <c r="H215" i="240"/>
  <c r="H214" i="240"/>
  <c r="F213" i="240"/>
  <c r="E213" i="240"/>
  <c r="H212" i="240"/>
  <c r="H211" i="240"/>
  <c r="H210" i="240"/>
  <c r="H209" i="240"/>
  <c r="H208" i="240"/>
  <c r="G207" i="240"/>
  <c r="F207" i="240"/>
  <c r="F201" i="240" s="1"/>
  <c r="E207" i="240"/>
  <c r="D207" i="240"/>
  <c r="D201" i="240" s="1"/>
  <c r="H206" i="240"/>
  <c r="H205" i="240"/>
  <c r="H204" i="240"/>
  <c r="H203" i="240"/>
  <c r="H202" i="240"/>
  <c r="G201" i="240"/>
  <c r="E201" i="240"/>
  <c r="H200" i="240"/>
  <c r="H199" i="240"/>
  <c r="H198" i="240"/>
  <c r="H197" i="240"/>
  <c r="H196" i="240"/>
  <c r="G195" i="240"/>
  <c r="G189" i="240" s="1"/>
  <c r="F195" i="240"/>
  <c r="E195" i="240"/>
  <c r="D195" i="240"/>
  <c r="D189" i="240" s="1"/>
  <c r="H194" i="240"/>
  <c r="H193" i="240"/>
  <c r="H192" i="240"/>
  <c r="H191" i="240"/>
  <c r="H190" i="240"/>
  <c r="F189" i="240"/>
  <c r="E189" i="240"/>
  <c r="H186" i="240"/>
  <c r="H185" i="240"/>
  <c r="C184" i="240"/>
  <c r="H184" i="240" s="1"/>
  <c r="H183" i="240"/>
  <c r="H182" i="240"/>
  <c r="G181" i="240"/>
  <c r="F181" i="240"/>
  <c r="E181" i="240"/>
  <c r="D181" i="240"/>
  <c r="H180" i="240"/>
  <c r="H179" i="240"/>
  <c r="G178" i="240"/>
  <c r="F178" i="240"/>
  <c r="E178" i="240"/>
  <c r="D178" i="240"/>
  <c r="H177" i="240"/>
  <c r="H176" i="240"/>
  <c r="G175" i="240"/>
  <c r="F175" i="240"/>
  <c r="E175" i="240"/>
  <c r="D175" i="240"/>
  <c r="H174" i="240"/>
  <c r="H173" i="240"/>
  <c r="G172" i="240"/>
  <c r="F172" i="240"/>
  <c r="E172" i="240"/>
  <c r="D172" i="240"/>
  <c r="H170" i="240"/>
  <c r="H169" i="240"/>
  <c r="G168" i="240"/>
  <c r="F168" i="240"/>
  <c r="E168" i="240"/>
  <c r="D168" i="240"/>
  <c r="H167" i="240"/>
  <c r="H166" i="240"/>
  <c r="G165" i="240"/>
  <c r="G162" i="240" s="1"/>
  <c r="F165" i="240"/>
  <c r="F162" i="240" s="1"/>
  <c r="E165" i="240"/>
  <c r="E162" i="240" s="1"/>
  <c r="H164" i="240"/>
  <c r="H163" i="240"/>
  <c r="D162" i="240"/>
  <c r="H161" i="240"/>
  <c r="H160" i="240"/>
  <c r="G159" i="240"/>
  <c r="F159" i="240"/>
  <c r="E159" i="240"/>
  <c r="D159" i="240"/>
  <c r="H158" i="240"/>
  <c r="H157" i="240"/>
  <c r="G156" i="240"/>
  <c r="G155" i="240" s="1"/>
  <c r="F156" i="240"/>
  <c r="E156" i="240"/>
  <c r="D156" i="240"/>
  <c r="H154" i="240"/>
  <c r="H153" i="240"/>
  <c r="G152" i="240"/>
  <c r="F152" i="240"/>
  <c r="E152" i="240"/>
  <c r="E147" i="240" s="1"/>
  <c r="D152" i="240"/>
  <c r="H151" i="240"/>
  <c r="H150" i="240"/>
  <c r="H149" i="240"/>
  <c r="F148" i="240"/>
  <c r="D148" i="240"/>
  <c r="G147" i="240"/>
  <c r="D147" i="240"/>
  <c r="H146" i="240"/>
  <c r="H145" i="240"/>
  <c r="G144" i="240"/>
  <c r="G141" i="240" s="1"/>
  <c r="F144" i="240"/>
  <c r="F141" i="240" s="1"/>
  <c r="E144" i="240"/>
  <c r="D144" i="240"/>
  <c r="D141" i="240" s="1"/>
  <c r="H143" i="240"/>
  <c r="H142" i="240"/>
  <c r="E141" i="240"/>
  <c r="H140" i="240"/>
  <c r="H139" i="240"/>
  <c r="H138" i="240"/>
  <c r="H137" i="240"/>
  <c r="G136" i="240"/>
  <c r="E136" i="240"/>
  <c r="H135" i="240"/>
  <c r="H134" i="240"/>
  <c r="H133" i="240"/>
  <c r="H132" i="240"/>
  <c r="H131" i="240"/>
  <c r="H130" i="240"/>
  <c r="F129" i="240"/>
  <c r="D129" i="240"/>
  <c r="H129" i="240" s="1"/>
  <c r="H128" i="240"/>
  <c r="H127" i="240"/>
  <c r="F126" i="240"/>
  <c r="D126" i="240"/>
  <c r="H126" i="240" s="1"/>
  <c r="H125" i="240"/>
  <c r="H124" i="240"/>
  <c r="F123" i="240"/>
  <c r="D123" i="240"/>
  <c r="H122" i="240"/>
  <c r="H121" i="240"/>
  <c r="F120" i="240"/>
  <c r="F119" i="240" s="1"/>
  <c r="D120" i="240"/>
  <c r="H117" i="240"/>
  <c r="H116" i="240"/>
  <c r="H115" i="240"/>
  <c r="G114" i="240"/>
  <c r="G101" i="240" s="1"/>
  <c r="E114" i="240"/>
  <c r="H114" i="240" s="1"/>
  <c r="H113" i="240"/>
  <c r="H112" i="240"/>
  <c r="H111" i="240"/>
  <c r="H110" i="240"/>
  <c r="F109" i="240"/>
  <c r="D109" i="240"/>
  <c r="H108" i="240"/>
  <c r="H107" i="240"/>
  <c r="F106" i="240"/>
  <c r="D106" i="240"/>
  <c r="H105" i="240"/>
  <c r="H104" i="240"/>
  <c r="F103" i="240"/>
  <c r="H103" i="240" s="1"/>
  <c r="D103" i="240"/>
  <c r="D102" i="240"/>
  <c r="E101" i="240"/>
  <c r="H100" i="240"/>
  <c r="H99" i="240"/>
  <c r="H98" i="240"/>
  <c r="F97" i="240"/>
  <c r="F96" i="240" s="1"/>
  <c r="D97" i="240"/>
  <c r="G96" i="240"/>
  <c r="E96" i="240"/>
  <c r="D96" i="240"/>
  <c r="H95" i="240"/>
  <c r="H94" i="240"/>
  <c r="G93" i="240"/>
  <c r="E93" i="240"/>
  <c r="H92" i="240"/>
  <c r="H91" i="240"/>
  <c r="F90" i="240"/>
  <c r="D90" i="240"/>
  <c r="H89" i="240"/>
  <c r="H88" i="240"/>
  <c r="F87" i="240"/>
  <c r="D87" i="240"/>
  <c r="H84" i="240"/>
  <c r="H83" i="240"/>
  <c r="C82" i="240"/>
  <c r="C10" i="240" s="1"/>
  <c r="H81" i="240"/>
  <c r="H80" i="240"/>
  <c r="G79" i="240"/>
  <c r="F79" i="240"/>
  <c r="E79" i="240"/>
  <c r="D79" i="240"/>
  <c r="H78" i="240"/>
  <c r="H77" i="240"/>
  <c r="H76" i="240"/>
  <c r="G75" i="240"/>
  <c r="F75" i="240"/>
  <c r="E75" i="240"/>
  <c r="D75" i="240"/>
  <c r="D69" i="240" s="1"/>
  <c r="H74" i="240"/>
  <c r="H73" i="240"/>
  <c r="H72" i="240"/>
  <c r="G71" i="240"/>
  <c r="F71" i="240"/>
  <c r="E71" i="240"/>
  <c r="D71" i="240"/>
  <c r="H70" i="240"/>
  <c r="H68" i="240"/>
  <c r="H67" i="240"/>
  <c r="H66" i="240"/>
  <c r="G65" i="240"/>
  <c r="F65" i="240"/>
  <c r="E65" i="240"/>
  <c r="D65" i="240"/>
  <c r="H64" i="240"/>
  <c r="H63" i="240"/>
  <c r="H62" i="240"/>
  <c r="G61" i="240"/>
  <c r="G59" i="240" s="1"/>
  <c r="F61" i="240"/>
  <c r="F59" i="240" s="1"/>
  <c r="E61" i="240"/>
  <c r="D61" i="240"/>
  <c r="H60" i="240"/>
  <c r="H58" i="240"/>
  <c r="H57" i="240"/>
  <c r="H56" i="240"/>
  <c r="G55" i="240"/>
  <c r="F55" i="240"/>
  <c r="E55" i="240"/>
  <c r="D55" i="240"/>
  <c r="H55" i="240" s="1"/>
  <c r="H54" i="240"/>
  <c r="H53" i="240"/>
  <c r="H52" i="240"/>
  <c r="G51" i="240"/>
  <c r="G49" i="240" s="1"/>
  <c r="F51" i="240"/>
  <c r="F49" i="240" s="1"/>
  <c r="E51" i="240"/>
  <c r="E49" i="240" s="1"/>
  <c r="D51" i="240"/>
  <c r="D49" i="240" s="1"/>
  <c r="H50" i="240"/>
  <c r="H47" i="240"/>
  <c r="H46" i="240"/>
  <c r="G45" i="240"/>
  <c r="F45" i="240"/>
  <c r="E45" i="240"/>
  <c r="D45" i="240"/>
  <c r="H44" i="240"/>
  <c r="H43" i="240"/>
  <c r="H42" i="240"/>
  <c r="G41" i="240"/>
  <c r="F41" i="240"/>
  <c r="F35" i="240" s="1"/>
  <c r="E41" i="240"/>
  <c r="D41" i="240"/>
  <c r="H40" i="240"/>
  <c r="H39" i="240"/>
  <c r="H38" i="240"/>
  <c r="G37" i="240"/>
  <c r="G35" i="240" s="1"/>
  <c r="F37" i="240"/>
  <c r="E37" i="240"/>
  <c r="D37" i="240"/>
  <c r="H36" i="240"/>
  <c r="C34" i="240"/>
  <c r="H33" i="240"/>
  <c r="H32" i="240"/>
  <c r="H31" i="240"/>
  <c r="H30" i="240"/>
  <c r="G29" i="240"/>
  <c r="F29" i="240"/>
  <c r="E29" i="240"/>
  <c r="D29" i="240"/>
  <c r="H28" i="240"/>
  <c r="H27" i="240"/>
  <c r="G26" i="240"/>
  <c r="F26" i="240"/>
  <c r="F23" i="240" s="1"/>
  <c r="E26" i="240"/>
  <c r="E23" i="240" s="1"/>
  <c r="D26" i="240"/>
  <c r="H25" i="240"/>
  <c r="H24" i="240"/>
  <c r="G23" i="240"/>
  <c r="H22" i="240"/>
  <c r="H21" i="240"/>
  <c r="G20" i="240"/>
  <c r="F20" i="240"/>
  <c r="E20" i="240"/>
  <c r="D20" i="240"/>
  <c r="H19" i="240"/>
  <c r="H18" i="240"/>
  <c r="G17" i="240"/>
  <c r="F17" i="240"/>
  <c r="E17" i="240"/>
  <c r="D17" i="240"/>
  <c r="H15" i="240"/>
  <c r="H14" i="240"/>
  <c r="H13" i="240"/>
  <c r="G12" i="240"/>
  <c r="F12" i="240"/>
  <c r="E12" i="240"/>
  <c r="D12" i="240"/>
  <c r="G499" i="240" l="1"/>
  <c r="G625" i="240"/>
  <c r="N294" i="241"/>
  <c r="H49" i="240"/>
  <c r="F86" i="240"/>
  <c r="H45" i="240"/>
  <c r="E69" i="240"/>
  <c r="H148" i="240"/>
  <c r="F171" i="240"/>
  <c r="G249" i="240"/>
  <c r="D800" i="240"/>
  <c r="D991" i="240"/>
  <c r="D982" i="240" s="1"/>
  <c r="F42" i="241"/>
  <c r="F41" i="241" s="1"/>
  <c r="I49" i="241"/>
  <c r="N41" i="241"/>
  <c r="D87" i="241"/>
  <c r="H87" i="241"/>
  <c r="M87" i="241"/>
  <c r="I155" i="241"/>
  <c r="C207" i="241"/>
  <c r="H206" i="241"/>
  <c r="G237" i="241"/>
  <c r="L237" i="241"/>
  <c r="I267" i="241"/>
  <c r="N247" i="241"/>
  <c r="I285" i="241"/>
  <c r="J308" i="241"/>
  <c r="C342" i="241"/>
  <c r="D341" i="241"/>
  <c r="H41" i="240"/>
  <c r="H97" i="240"/>
  <c r="H159" i="240"/>
  <c r="C171" i="240"/>
  <c r="D188" i="240"/>
  <c r="H436" i="240"/>
  <c r="H472" i="240"/>
  <c r="H703" i="240"/>
  <c r="G724" i="240"/>
  <c r="G748" i="240"/>
  <c r="G779" i="240"/>
  <c r="G817" i="240"/>
  <c r="F947" i="240"/>
  <c r="F946" i="240" s="1"/>
  <c r="G956" i="240"/>
  <c r="G971" i="240"/>
  <c r="I14" i="241"/>
  <c r="I52" i="241"/>
  <c r="I80" i="241"/>
  <c r="J294" i="241"/>
  <c r="E295" i="241"/>
  <c r="I316" i="241"/>
  <c r="G16" i="240"/>
  <c r="G11" i="240" s="1"/>
  <c r="F13" i="241"/>
  <c r="F11" i="241" s="1"/>
  <c r="E87" i="241"/>
  <c r="N87" i="241"/>
  <c r="C103" i="241"/>
  <c r="I142" i="241"/>
  <c r="D150" i="241"/>
  <c r="I185" i="241"/>
  <c r="C193" i="241"/>
  <c r="G206" i="241"/>
  <c r="G205" i="241" s="1"/>
  <c r="C238" i="241"/>
  <c r="I238" i="241"/>
  <c r="C257" i="241"/>
  <c r="G272" i="241"/>
  <c r="G247" i="241" s="1"/>
  <c r="L272" i="241"/>
  <c r="F295" i="241"/>
  <c r="F294" i="241" s="1"/>
  <c r="I302" i="241"/>
  <c r="D316" i="241"/>
  <c r="C316" i="241" s="1"/>
  <c r="H336" i="241"/>
  <c r="L341" i="241"/>
  <c r="L336" i="241" s="1"/>
  <c r="H17" i="240"/>
  <c r="H90" i="240"/>
  <c r="E118" i="240"/>
  <c r="F147" i="240"/>
  <c r="G171" i="240"/>
  <c r="F188" i="240"/>
  <c r="F310" i="240"/>
  <c r="H359" i="240"/>
  <c r="H569" i="240"/>
  <c r="H676" i="240"/>
  <c r="E682" i="240"/>
  <c r="E734" i="240"/>
  <c r="G801" i="240"/>
  <c r="G807" i="240"/>
  <c r="G837" i="240"/>
  <c r="F894" i="240"/>
  <c r="F857" i="240" s="1"/>
  <c r="E910" i="240"/>
  <c r="G923" i="240"/>
  <c r="G998" i="240"/>
  <c r="L87" i="241"/>
  <c r="I91" i="241"/>
  <c r="F87" i="241"/>
  <c r="K87" i="241"/>
  <c r="I130" i="241"/>
  <c r="I134" i="241"/>
  <c r="I138" i="241"/>
  <c r="F127" i="241"/>
  <c r="C190" i="241"/>
  <c r="J189" i="241"/>
  <c r="N189" i="241"/>
  <c r="C234" i="241"/>
  <c r="L205" i="241"/>
  <c r="F237" i="241"/>
  <c r="F178" i="241" s="1"/>
  <c r="F371" i="241" s="1"/>
  <c r="K237" i="241"/>
  <c r="H247" i="241"/>
  <c r="L294" i="241"/>
  <c r="C313" i="241"/>
  <c r="I318" i="241"/>
  <c r="G336" i="241"/>
  <c r="J342" i="241"/>
  <c r="I354" i="241"/>
  <c r="B33" i="243"/>
  <c r="D23" i="246"/>
  <c r="H23" i="246"/>
  <c r="F23" i="246"/>
  <c r="F36" i="246"/>
  <c r="C62" i="246"/>
  <c r="G62" i="246"/>
  <c r="E62" i="246"/>
  <c r="I62" i="246"/>
  <c r="E75" i="246"/>
  <c r="I75" i="246"/>
  <c r="D114" i="246"/>
  <c r="H114" i="246"/>
  <c r="F153" i="246"/>
  <c r="D153" i="246"/>
  <c r="H153" i="246"/>
  <c r="E192" i="246"/>
  <c r="I192" i="246"/>
  <c r="C192" i="246"/>
  <c r="G192" i="246"/>
  <c r="C205" i="246"/>
  <c r="G205" i="246"/>
  <c r="D231" i="246"/>
  <c r="H231" i="246"/>
  <c r="F231" i="246"/>
  <c r="F244" i="246"/>
  <c r="C270" i="246"/>
  <c r="G270" i="246"/>
  <c r="E270" i="246"/>
  <c r="I270" i="246"/>
  <c r="D23" i="247"/>
  <c r="H23" i="247"/>
  <c r="F23" i="247"/>
  <c r="F36" i="247"/>
  <c r="C62" i="247"/>
  <c r="G62" i="247"/>
  <c r="E62" i="247"/>
  <c r="I62" i="247"/>
  <c r="E75" i="247"/>
  <c r="I75" i="247"/>
  <c r="D114" i="247"/>
  <c r="H114" i="247"/>
  <c r="F153" i="247"/>
  <c r="D153" i="247"/>
  <c r="H153" i="247"/>
  <c r="E192" i="247"/>
  <c r="I192" i="247"/>
  <c r="C192" i="247"/>
  <c r="G192" i="247"/>
  <c r="C205" i="247"/>
  <c r="G205" i="247"/>
  <c r="D231" i="247"/>
  <c r="H231" i="247"/>
  <c r="F231" i="247"/>
  <c r="F244" i="247"/>
  <c r="C270" i="247"/>
  <c r="G270" i="247"/>
  <c r="E270" i="247"/>
  <c r="I270" i="247"/>
  <c r="G220" i="249"/>
  <c r="K220" i="249"/>
  <c r="O220" i="249"/>
  <c r="S220" i="249"/>
  <c r="W220" i="249"/>
  <c r="AA220" i="249"/>
  <c r="C11" i="251"/>
  <c r="C35" i="251"/>
  <c r="C59" i="251"/>
  <c r="C83" i="251"/>
  <c r="I317" i="241"/>
  <c r="C343" i="241"/>
  <c r="I353" i="241"/>
  <c r="B9" i="242"/>
  <c r="B240" i="242" s="1"/>
  <c r="F9" i="242"/>
  <c r="F62" i="243"/>
  <c r="F91" i="243" s="1"/>
  <c r="D73" i="245"/>
  <c r="B73" i="245"/>
  <c r="C10" i="246"/>
  <c r="G10" i="246"/>
  <c r="E10" i="246"/>
  <c r="I10" i="246"/>
  <c r="E23" i="246"/>
  <c r="I23" i="246"/>
  <c r="D62" i="246"/>
  <c r="H62" i="246"/>
  <c r="F101" i="246"/>
  <c r="D101" i="246"/>
  <c r="H101" i="246"/>
  <c r="E140" i="246"/>
  <c r="I140" i="246"/>
  <c r="C140" i="246"/>
  <c r="G140" i="246"/>
  <c r="C153" i="246"/>
  <c r="G153" i="246"/>
  <c r="D179" i="246"/>
  <c r="H179" i="246"/>
  <c r="F179" i="246"/>
  <c r="F192" i="246"/>
  <c r="C218" i="246"/>
  <c r="G218" i="246"/>
  <c r="E218" i="246"/>
  <c r="I218" i="246"/>
  <c r="E231" i="246"/>
  <c r="I231" i="246"/>
  <c r="D270" i="246"/>
  <c r="H270" i="246"/>
  <c r="C10" i="247"/>
  <c r="G10" i="247"/>
  <c r="E10" i="247"/>
  <c r="I10" i="247"/>
  <c r="E23" i="247"/>
  <c r="I23" i="247"/>
  <c r="D62" i="247"/>
  <c r="H62" i="247"/>
  <c r="F101" i="247"/>
  <c r="D101" i="247"/>
  <c r="H101" i="247"/>
  <c r="C140" i="247"/>
  <c r="G140" i="247"/>
  <c r="G153" i="247"/>
  <c r="F179" i="247"/>
  <c r="E218" i="247"/>
  <c r="I218" i="247"/>
  <c r="D220" i="249"/>
  <c r="H220" i="249"/>
  <c r="L220" i="249"/>
  <c r="P220" i="249"/>
  <c r="T220" i="249"/>
  <c r="X220" i="249"/>
  <c r="C19" i="258"/>
  <c r="E9" i="242"/>
  <c r="F163" i="242"/>
  <c r="B91" i="243"/>
  <c r="B61" i="244"/>
  <c r="F61" i="244"/>
  <c r="E220" i="249"/>
  <c r="I220" i="249"/>
  <c r="M220" i="249"/>
  <c r="Q220" i="249"/>
  <c r="U220" i="249"/>
  <c r="Y220" i="249"/>
  <c r="C23" i="251"/>
  <c r="C47" i="251"/>
  <c r="C71" i="251"/>
  <c r="I325" i="241"/>
  <c r="F336" i="241"/>
  <c r="K336" i="241"/>
  <c r="I343" i="241"/>
  <c r="I359" i="241"/>
  <c r="D163" i="242"/>
  <c r="H163" i="242"/>
  <c r="E9" i="243"/>
  <c r="C8" i="243"/>
  <c r="G33" i="243"/>
  <c r="G91" i="243" s="1"/>
  <c r="C62" i="243"/>
  <c r="E48" i="244"/>
  <c r="E36" i="246"/>
  <c r="I36" i="246"/>
  <c r="C36" i="246"/>
  <c r="G36" i="246"/>
  <c r="C49" i="246"/>
  <c r="G49" i="246"/>
  <c r="D75" i="246"/>
  <c r="H75" i="246"/>
  <c r="F75" i="246"/>
  <c r="F88" i="246"/>
  <c r="C114" i="246"/>
  <c r="G114" i="246"/>
  <c r="E114" i="246"/>
  <c r="I114" i="246"/>
  <c r="E127" i="246"/>
  <c r="I127" i="246"/>
  <c r="D166" i="246"/>
  <c r="H166" i="246"/>
  <c r="F205" i="246"/>
  <c r="D205" i="246"/>
  <c r="H205" i="246"/>
  <c r="E244" i="246"/>
  <c r="I244" i="246"/>
  <c r="C244" i="246"/>
  <c r="G244" i="246"/>
  <c r="C257" i="246"/>
  <c r="G257" i="246"/>
  <c r="E36" i="247"/>
  <c r="I36" i="247"/>
  <c r="C36" i="247"/>
  <c r="G36" i="247"/>
  <c r="C49" i="247"/>
  <c r="G49" i="247"/>
  <c r="D75" i="247"/>
  <c r="H75" i="247"/>
  <c r="F75" i="247"/>
  <c r="F88" i="247"/>
  <c r="C114" i="247"/>
  <c r="G114" i="247"/>
  <c r="E114" i="247"/>
  <c r="I114" i="247"/>
  <c r="E127" i="247"/>
  <c r="I127" i="247"/>
  <c r="D166" i="247"/>
  <c r="H166" i="247"/>
  <c r="F205" i="247"/>
  <c r="D205" i="247"/>
  <c r="H205" i="247"/>
  <c r="E244" i="247"/>
  <c r="I244" i="247"/>
  <c r="C244" i="247"/>
  <c r="G244" i="247"/>
  <c r="C257" i="247"/>
  <c r="G257" i="247"/>
  <c r="H9" i="248"/>
  <c r="F220" i="249"/>
  <c r="J220" i="249"/>
  <c r="N220" i="249"/>
  <c r="R220" i="249"/>
  <c r="V220" i="249"/>
  <c r="Z220" i="249"/>
  <c r="C13" i="258"/>
  <c r="G188" i="240"/>
  <c r="D435" i="240"/>
  <c r="C87" i="241"/>
  <c r="E127" i="241"/>
  <c r="C231" i="241"/>
  <c r="H41" i="241"/>
  <c r="L178" i="241"/>
  <c r="N127" i="241"/>
  <c r="E16" i="240"/>
  <c r="E11" i="240" s="1"/>
  <c r="H29" i="240"/>
  <c r="H65" i="240"/>
  <c r="H79" i="240"/>
  <c r="H93" i="240"/>
  <c r="G118" i="240"/>
  <c r="H181" i="240"/>
  <c r="H20" i="240"/>
  <c r="G69" i="240"/>
  <c r="G85" i="240"/>
  <c r="H136" i="240"/>
  <c r="F155" i="240"/>
  <c r="E155" i="240"/>
  <c r="E171" i="240"/>
  <c r="H26" i="240"/>
  <c r="E59" i="240"/>
  <c r="E48" i="240" s="1"/>
  <c r="H71" i="240"/>
  <c r="H87" i="240"/>
  <c r="H106" i="240"/>
  <c r="H109" i="240"/>
  <c r="D119" i="240"/>
  <c r="H152" i="240"/>
  <c r="D171" i="240"/>
  <c r="H178" i="240"/>
  <c r="H262" i="240"/>
  <c r="H268" i="240"/>
  <c r="H286" i="240"/>
  <c r="H292" i="240"/>
  <c r="H490" i="240"/>
  <c r="C499" i="240"/>
  <c r="G563" i="240"/>
  <c r="E563" i="240"/>
  <c r="H595" i="240"/>
  <c r="H607" i="240"/>
  <c r="H619" i="240"/>
  <c r="H657" i="240"/>
  <c r="G655" i="240"/>
  <c r="G654" i="240" s="1"/>
  <c r="F682" i="240"/>
  <c r="H692" i="240"/>
  <c r="D717" i="240"/>
  <c r="F717" i="240"/>
  <c r="G735" i="240"/>
  <c r="G764" i="240"/>
  <c r="G770" i="240"/>
  <c r="F800" i="240"/>
  <c r="F811" i="240"/>
  <c r="E857" i="240"/>
  <c r="D894" i="240"/>
  <c r="G907" i="240"/>
  <c r="D910" i="240"/>
  <c r="C910" i="240"/>
  <c r="E933" i="240"/>
  <c r="E932" i="240" s="1"/>
  <c r="D933" i="240"/>
  <c r="D932" i="240" s="1"/>
  <c r="D947" i="240"/>
  <c r="D946" i="240" s="1"/>
  <c r="D962" i="240"/>
  <c r="F992" i="240"/>
  <c r="F991" i="240" s="1"/>
  <c r="F982" i="240" s="1"/>
  <c r="C26" i="241"/>
  <c r="C33" i="241"/>
  <c r="C36" i="241"/>
  <c r="E42" i="241"/>
  <c r="E41" i="241" s="1"/>
  <c r="M41" i="241"/>
  <c r="C80" i="241"/>
  <c r="C91" i="241"/>
  <c r="C97" i="241"/>
  <c r="C107" i="241"/>
  <c r="C113" i="241"/>
  <c r="C130" i="241"/>
  <c r="H127" i="241"/>
  <c r="C134" i="241"/>
  <c r="C138" i="241"/>
  <c r="C142" i="241"/>
  <c r="G150" i="241"/>
  <c r="I193" i="241"/>
  <c r="C210" i="241"/>
  <c r="I241" i="241"/>
  <c r="L252" i="241"/>
  <c r="C267" i="241"/>
  <c r="C273" i="241"/>
  <c r="K272" i="241"/>
  <c r="C302" i="241"/>
  <c r="I308" i="241"/>
  <c r="C9" i="242"/>
  <c r="H86" i="242"/>
  <c r="E86" i="242"/>
  <c r="C86" i="242"/>
  <c r="G86" i="242"/>
  <c r="E163" i="242"/>
  <c r="F9" i="246"/>
  <c r="F9" i="247"/>
  <c r="F85" i="240"/>
  <c r="F118" i="240"/>
  <c r="H147" i="240"/>
  <c r="F435" i="240"/>
  <c r="H484" i="240"/>
  <c r="E717" i="240"/>
  <c r="C752" i="240"/>
  <c r="E811" i="240"/>
  <c r="F932" i="240"/>
  <c r="G41" i="241"/>
  <c r="G10" i="241" s="1"/>
  <c r="I103" i="241"/>
  <c r="G178" i="241"/>
  <c r="H205" i="241"/>
  <c r="H178" i="241" s="1"/>
  <c r="M205" i="241"/>
  <c r="E294" i="241"/>
  <c r="H240" i="242"/>
  <c r="C61" i="244"/>
  <c r="H51" i="240"/>
  <c r="F69" i="240"/>
  <c r="E85" i="240"/>
  <c r="H120" i="240"/>
  <c r="H460" i="240"/>
  <c r="F654" i="240"/>
  <c r="H662" i="240"/>
  <c r="H678" i="240"/>
  <c r="H685" i="240"/>
  <c r="H699" i="240"/>
  <c r="G738" i="240"/>
  <c r="G753" i="240"/>
  <c r="G756" i="240"/>
  <c r="G776" i="240"/>
  <c r="G790" i="240"/>
  <c r="G794" i="240"/>
  <c r="G864" i="240"/>
  <c r="G876" i="240"/>
  <c r="G888" i="240"/>
  <c r="G934" i="240"/>
  <c r="G952" i="240"/>
  <c r="G958" i="240"/>
  <c r="G1009" i="240"/>
  <c r="G1014" i="240"/>
  <c r="C14" i="241"/>
  <c r="H10" i="241"/>
  <c r="H170" i="241" s="1"/>
  <c r="M13" i="241"/>
  <c r="M11" i="241" s="1"/>
  <c r="M10" i="241" s="1"/>
  <c r="F10" i="241"/>
  <c r="F170" i="241" s="1"/>
  <c r="J13" i="241"/>
  <c r="N13" i="241"/>
  <c r="N11" i="241" s="1"/>
  <c r="N10" i="241" s="1"/>
  <c r="N170" i="241" s="1"/>
  <c r="I20" i="241"/>
  <c r="C23" i="241"/>
  <c r="I31" i="241"/>
  <c r="C46" i="241"/>
  <c r="C53" i="241"/>
  <c r="C77" i="241"/>
  <c r="C83" i="241"/>
  <c r="C88" i="241"/>
  <c r="C94" i="241"/>
  <c r="C100" i="241"/>
  <c r="C104" i="241"/>
  <c r="C110" i="241"/>
  <c r="C116" i="241"/>
  <c r="K127" i="241"/>
  <c r="C141" i="241"/>
  <c r="L150" i="241"/>
  <c r="K189" i="241"/>
  <c r="K178" i="241" s="1"/>
  <c r="C199" i="241"/>
  <c r="E206" i="241"/>
  <c r="E205" i="241" s="1"/>
  <c r="C216" i="241"/>
  <c r="I227" i="241"/>
  <c r="N205" i="241"/>
  <c r="E237" i="241"/>
  <c r="C237" i="241" s="1"/>
  <c r="J237" i="241"/>
  <c r="I237" i="241" s="1"/>
  <c r="C252" i="241"/>
  <c r="C272" i="241"/>
  <c r="G240" i="242"/>
  <c r="E240" i="242"/>
  <c r="D86" i="242"/>
  <c r="D240" i="242" s="1"/>
  <c r="D61" i="244"/>
  <c r="H61" i="244"/>
  <c r="D9" i="246"/>
  <c r="H9" i="246"/>
  <c r="E9" i="247"/>
  <c r="I9" i="247"/>
  <c r="D9" i="247"/>
  <c r="H9" i="247"/>
  <c r="H96" i="240"/>
  <c r="H12" i="240"/>
  <c r="F16" i="240"/>
  <c r="D35" i="240"/>
  <c r="H123" i="240"/>
  <c r="E188" i="240"/>
  <c r="H188" i="240" s="1"/>
  <c r="E35" i="240"/>
  <c r="E34" i="240" s="1"/>
  <c r="D59" i="240"/>
  <c r="H59" i="240" s="1"/>
  <c r="H75" i="240"/>
  <c r="H162" i="240"/>
  <c r="H207" i="240"/>
  <c r="H280" i="240"/>
  <c r="H298" i="240"/>
  <c r="F371" i="240"/>
  <c r="H442" i="240"/>
  <c r="H454" i="240"/>
  <c r="D564" i="240"/>
  <c r="F563" i="240"/>
  <c r="H579" i="240"/>
  <c r="H584" i="240"/>
  <c r="H589" i="240"/>
  <c r="H650" i="240"/>
  <c r="E655" i="240"/>
  <c r="H673" i="240"/>
  <c r="D683" i="240"/>
  <c r="G718" i="240"/>
  <c r="G730" i="240"/>
  <c r="F734" i="240"/>
  <c r="G804" i="240"/>
  <c r="E800" i="240"/>
  <c r="G827" i="240"/>
  <c r="G847" i="240"/>
  <c r="G852" i="240"/>
  <c r="C858" i="240"/>
  <c r="C870" i="240"/>
  <c r="C882" i="240"/>
  <c r="G901" i="240"/>
  <c r="G911" i="240"/>
  <c r="G940" i="240"/>
  <c r="G948" i="240"/>
  <c r="G978" i="240"/>
  <c r="E13" i="241"/>
  <c r="E11" i="241" s="1"/>
  <c r="I23" i="241"/>
  <c r="I26" i="241"/>
  <c r="C58" i="241"/>
  <c r="D74" i="241"/>
  <c r="C74" i="241" s="1"/>
  <c r="J77" i="241"/>
  <c r="I77" i="241" s="1"/>
  <c r="I83" i="241"/>
  <c r="I88" i="241"/>
  <c r="J94" i="241"/>
  <c r="I100" i="241"/>
  <c r="I104" i="241"/>
  <c r="I110" i="241"/>
  <c r="I116" i="241"/>
  <c r="J128" i="241"/>
  <c r="G127" i="241"/>
  <c r="L127" i="241"/>
  <c r="J141" i="241"/>
  <c r="I141" i="241" s="1"/>
  <c r="I166" i="241"/>
  <c r="E189" i="241"/>
  <c r="C189" i="241" s="1"/>
  <c r="I196" i="241"/>
  <c r="I201" i="241"/>
  <c r="C213" i="241"/>
  <c r="I234" i="241"/>
  <c r="I244" i="241"/>
  <c r="E248" i="241"/>
  <c r="E247" i="241" s="1"/>
  <c r="C91" i="243"/>
  <c r="G61" i="244"/>
  <c r="E61" i="244"/>
  <c r="C9" i="247"/>
  <c r="G9" i="247"/>
  <c r="I279" i="241"/>
  <c r="C309" i="241"/>
  <c r="I338" i="241"/>
  <c r="E220" i="250"/>
  <c r="I220" i="250"/>
  <c r="M220" i="250"/>
  <c r="Q220" i="250"/>
  <c r="U220" i="250"/>
  <c r="Y220" i="250"/>
  <c r="AC220" i="250"/>
  <c r="C308" i="241"/>
  <c r="D33" i="243"/>
  <c r="D91" i="243" s="1"/>
  <c r="F220" i="250"/>
  <c r="N220" i="250"/>
  <c r="R220" i="250"/>
  <c r="V220" i="250"/>
  <c r="Z220" i="250"/>
  <c r="AD220" i="250"/>
  <c r="C220" i="250"/>
  <c r="G220" i="250"/>
  <c r="K220" i="250"/>
  <c r="O220" i="250"/>
  <c r="S220" i="250"/>
  <c r="W220" i="250"/>
  <c r="AA220" i="250"/>
  <c r="C262" i="241"/>
  <c r="C285" i="241"/>
  <c r="C296" i="241"/>
  <c r="G295" i="241"/>
  <c r="G294" i="241" s="1"/>
  <c r="I313" i="241"/>
  <c r="D220" i="250"/>
  <c r="L220" i="250"/>
  <c r="P220" i="250"/>
  <c r="T220" i="250"/>
  <c r="X220" i="250"/>
  <c r="AB220" i="250"/>
  <c r="H35" i="240"/>
  <c r="F11" i="240"/>
  <c r="H335" i="240"/>
  <c r="H347" i="240"/>
  <c r="G10" i="240"/>
  <c r="G48" i="240"/>
  <c r="G34" i="240" s="1"/>
  <c r="H69" i="240"/>
  <c r="E310" i="240"/>
  <c r="H323" i="240"/>
  <c r="G371" i="240"/>
  <c r="H250" i="240"/>
  <c r="E371" i="240"/>
  <c r="H371" i="240" s="1"/>
  <c r="F48" i="240"/>
  <c r="F34" i="240" s="1"/>
  <c r="D118" i="240"/>
  <c r="H118" i="240" s="1"/>
  <c r="H119" i="240"/>
  <c r="H37" i="240"/>
  <c r="D23" i="240"/>
  <c r="H82" i="240"/>
  <c r="D86" i="240"/>
  <c r="H144" i="240"/>
  <c r="H168" i="240"/>
  <c r="H201" i="240"/>
  <c r="H231" i="240"/>
  <c r="H256" i="240"/>
  <c r="H304" i="240"/>
  <c r="D48" i="240"/>
  <c r="D101" i="240"/>
  <c r="H165" i="240"/>
  <c r="H175" i="240"/>
  <c r="D274" i="240"/>
  <c r="H274" i="240" s="1"/>
  <c r="H329" i="240"/>
  <c r="H353" i="240"/>
  <c r="H372" i="240"/>
  <c r="H378" i="240"/>
  <c r="H396" i="240"/>
  <c r="H402" i="240"/>
  <c r="H420" i="240"/>
  <c r="H426" i="240"/>
  <c r="H466" i="240"/>
  <c r="E499" i="240"/>
  <c r="H601" i="240"/>
  <c r="H613" i="240"/>
  <c r="G742" i="240"/>
  <c r="C741" i="240"/>
  <c r="G752" i="240"/>
  <c r="C751" i="240"/>
  <c r="G822" i="240"/>
  <c r="E810" i="240"/>
  <c r="G842" i="240"/>
  <c r="G933" i="240"/>
  <c r="E962" i="240"/>
  <c r="G962" i="240" s="1"/>
  <c r="G963" i="240"/>
  <c r="H171" i="240"/>
  <c r="H172" i="240"/>
  <c r="H189" i="240"/>
  <c r="H195" i="240"/>
  <c r="H213" i="240"/>
  <c r="H219" i="240"/>
  <c r="H237" i="240"/>
  <c r="H243" i="240"/>
  <c r="D310" i="240"/>
  <c r="G435" i="240"/>
  <c r="H448" i="240"/>
  <c r="H478" i="240"/>
  <c r="H667" i="240"/>
  <c r="J11" i="241"/>
  <c r="F102" i="240"/>
  <c r="F101" i="240" s="1"/>
  <c r="D155" i="240"/>
  <c r="H155" i="240" s="1"/>
  <c r="H156" i="240"/>
  <c r="F187" i="240"/>
  <c r="H317" i="240"/>
  <c r="H341" i="240"/>
  <c r="H365" i="240"/>
  <c r="H384" i="240"/>
  <c r="H390" i="240"/>
  <c r="H408" i="240"/>
  <c r="H414" i="240"/>
  <c r="H564" i="240"/>
  <c r="E654" i="240"/>
  <c r="H683" i="240"/>
  <c r="G727" i="240"/>
  <c r="D811" i="240"/>
  <c r="G858" i="240"/>
  <c r="D857" i="240"/>
  <c r="G870" i="240"/>
  <c r="G882" i="240"/>
  <c r="H61" i="240"/>
  <c r="H141" i="240"/>
  <c r="H225" i="240"/>
  <c r="G310" i="240"/>
  <c r="G187" i="240" s="1"/>
  <c r="H496" i="240"/>
  <c r="C435" i="240"/>
  <c r="H435" i="240" s="1"/>
  <c r="H500" i="240"/>
  <c r="H506" i="240"/>
  <c r="H600" i="240"/>
  <c r="G910" i="240"/>
  <c r="E991" i="240"/>
  <c r="E982" i="240" s="1"/>
  <c r="G1003" i="240"/>
  <c r="D512" i="240"/>
  <c r="H512" i="240" s="1"/>
  <c r="D524" i="240"/>
  <c r="H524" i="240" s="1"/>
  <c r="D536" i="240"/>
  <c r="H536" i="240" s="1"/>
  <c r="D548" i="240"/>
  <c r="H548" i="240" s="1"/>
  <c r="D574" i="240"/>
  <c r="H574" i="240" s="1"/>
  <c r="D626" i="240"/>
  <c r="D638" i="240"/>
  <c r="H638" i="240" s="1"/>
  <c r="D682" i="240"/>
  <c r="H682" i="240" s="1"/>
  <c r="C721" i="240"/>
  <c r="G721" i="240" s="1"/>
  <c r="G745" i="240"/>
  <c r="G759" i="240"/>
  <c r="D768" i="240"/>
  <c r="C769" i="240"/>
  <c r="F786" i="240"/>
  <c r="F768" i="240" s="1"/>
  <c r="C895" i="240"/>
  <c r="C947" i="240"/>
  <c r="G984" i="240"/>
  <c r="G985" i="240"/>
  <c r="D20" i="241"/>
  <c r="C20" i="241" s="1"/>
  <c r="D42" i="241"/>
  <c r="C43" i="241"/>
  <c r="E57" i="241"/>
  <c r="C57" i="241" s="1"/>
  <c r="M179" i="241"/>
  <c r="I182" i="241"/>
  <c r="D563" i="240"/>
  <c r="H563" i="240" s="1"/>
  <c r="D672" i="240"/>
  <c r="H672" i="240" s="1"/>
  <c r="C734" i="240"/>
  <c r="G734" i="240" s="1"/>
  <c r="D741" i="240"/>
  <c r="D716" i="240" s="1"/>
  <c r="E769" i="240"/>
  <c r="E768" i="240" s="1"/>
  <c r="E716" i="240" s="1"/>
  <c r="C800" i="240"/>
  <c r="G800" i="240" s="1"/>
  <c r="C812" i="240"/>
  <c r="C832" i="240"/>
  <c r="G832" i="240" s="1"/>
  <c r="C992" i="240"/>
  <c r="G993" i="240"/>
  <c r="C17" i="241"/>
  <c r="C31" i="241"/>
  <c r="I36" i="241"/>
  <c r="C52" i="241"/>
  <c r="H669" i="240"/>
  <c r="G797" i="240"/>
  <c r="G917" i="240"/>
  <c r="C655" i="240"/>
  <c r="F751" i="240"/>
  <c r="G964" i="240"/>
  <c r="G1004" i="240"/>
  <c r="L13" i="241"/>
  <c r="L11" i="241" s="1"/>
  <c r="L10" i="241" s="1"/>
  <c r="L170" i="241" s="1"/>
  <c r="I41" i="241"/>
  <c r="I70" i="241"/>
  <c r="K57" i="241"/>
  <c r="I57" i="241" s="1"/>
  <c r="C146" i="241"/>
  <c r="I151" i="241"/>
  <c r="E150" i="241"/>
  <c r="C150" i="241" s="1"/>
  <c r="M150" i="241"/>
  <c r="M170" i="241" s="1"/>
  <c r="C179" i="241"/>
  <c r="I190" i="241"/>
  <c r="H371" i="241"/>
  <c r="J74" i="241"/>
  <c r="I74" i="241" s="1"/>
  <c r="D128" i="241"/>
  <c r="I189" i="241"/>
  <c r="I272" i="241"/>
  <c r="K247" i="241"/>
  <c r="C162" i="241"/>
  <c r="C185" i="241"/>
  <c r="N178" i="241"/>
  <c r="N371" i="241" s="1"/>
  <c r="C294" i="241"/>
  <c r="C182" i="241"/>
  <c r="J199" i="241"/>
  <c r="D206" i="241"/>
  <c r="D248" i="241"/>
  <c r="K295" i="241"/>
  <c r="J223" i="241"/>
  <c r="G9" i="246" l="1"/>
  <c r="I342" i="241"/>
  <c r="J341" i="241"/>
  <c r="F716" i="240"/>
  <c r="F810" i="240"/>
  <c r="C9" i="246"/>
  <c r="F240" i="242"/>
  <c r="I9" i="246"/>
  <c r="C341" i="241"/>
  <c r="D336" i="241"/>
  <c r="C336" i="241" s="1"/>
  <c r="E187" i="240"/>
  <c r="E9" i="246"/>
  <c r="E1021" i="240"/>
  <c r="H310" i="240"/>
  <c r="G371" i="241"/>
  <c r="C240" i="242"/>
  <c r="G741" i="240"/>
  <c r="C295" i="241"/>
  <c r="E178" i="241"/>
  <c r="E371" i="241" s="1"/>
  <c r="E10" i="240"/>
  <c r="E709" i="240"/>
  <c r="I128" i="241"/>
  <c r="J127" i="241"/>
  <c r="I127" i="241" s="1"/>
  <c r="L248" i="241"/>
  <c r="I252" i="241"/>
  <c r="D810" i="240"/>
  <c r="D1021" i="240" s="1"/>
  <c r="I94" i="241"/>
  <c r="J87" i="241"/>
  <c r="I87" i="241" s="1"/>
  <c r="G170" i="241"/>
  <c r="G992" i="240"/>
  <c r="C991" i="240"/>
  <c r="D499" i="240"/>
  <c r="H499" i="240" s="1"/>
  <c r="I295" i="241"/>
  <c r="K294" i="241"/>
  <c r="I294" i="241" s="1"/>
  <c r="C654" i="240"/>
  <c r="H655" i="240"/>
  <c r="C768" i="240"/>
  <c r="G768" i="240" s="1"/>
  <c r="G769" i="240"/>
  <c r="I13" i="241"/>
  <c r="G751" i="240"/>
  <c r="C187" i="240"/>
  <c r="C248" i="241"/>
  <c r="D247" i="241"/>
  <c r="C247" i="241" s="1"/>
  <c r="I150" i="241"/>
  <c r="D127" i="241"/>
  <c r="C127" i="241" s="1"/>
  <c r="C128" i="241"/>
  <c r="C42" i="241"/>
  <c r="D41" i="241"/>
  <c r="C41" i="241" s="1"/>
  <c r="C946" i="240"/>
  <c r="G947" i="240"/>
  <c r="C717" i="240"/>
  <c r="I11" i="241"/>
  <c r="J10" i="241"/>
  <c r="D16" i="240"/>
  <c r="H23" i="240"/>
  <c r="D249" i="240"/>
  <c r="G812" i="240"/>
  <c r="C811" i="240"/>
  <c r="M178" i="241"/>
  <c r="M371" i="241" s="1"/>
  <c r="I179" i="241"/>
  <c r="C894" i="240"/>
  <c r="G895" i="240"/>
  <c r="E10" i="241"/>
  <c r="E170" i="241" s="1"/>
  <c r="D654" i="240"/>
  <c r="H102" i="240"/>
  <c r="G709" i="240"/>
  <c r="F10" i="240"/>
  <c r="F709" i="240" s="1"/>
  <c r="C206" i="241"/>
  <c r="D205" i="241"/>
  <c r="G786" i="240"/>
  <c r="H101" i="240"/>
  <c r="D85" i="240"/>
  <c r="H85" i="240" s="1"/>
  <c r="H86" i="240"/>
  <c r="J205" i="241"/>
  <c r="I205" i="241" s="1"/>
  <c r="I223" i="241"/>
  <c r="I199" i="241"/>
  <c r="D13" i="241"/>
  <c r="D625" i="240"/>
  <c r="H625" i="240" s="1"/>
  <c r="H626" i="240"/>
  <c r="K10" i="241"/>
  <c r="K170" i="241" s="1"/>
  <c r="H48" i="240"/>
  <c r="D34" i="240"/>
  <c r="H34" i="240" s="1"/>
  <c r="F1021" i="240" l="1"/>
  <c r="I341" i="241"/>
  <c r="J336" i="241"/>
  <c r="I336" i="241" s="1"/>
  <c r="L247" i="241"/>
  <c r="I248" i="241"/>
  <c r="C709" i="240"/>
  <c r="H249" i="240"/>
  <c r="D187" i="240"/>
  <c r="H187" i="240" s="1"/>
  <c r="C716" i="240"/>
  <c r="G717" i="240"/>
  <c r="H654" i="240"/>
  <c r="C13" i="241"/>
  <c r="D11" i="241"/>
  <c r="G811" i="240"/>
  <c r="D11" i="240"/>
  <c r="H16" i="240"/>
  <c r="G991" i="240"/>
  <c r="C982" i="240"/>
  <c r="G982" i="240" s="1"/>
  <c r="J178" i="241"/>
  <c r="G894" i="240"/>
  <c r="C857" i="240"/>
  <c r="G857" i="240" s="1"/>
  <c r="C205" i="241"/>
  <c r="D178" i="241"/>
  <c r="J170" i="241"/>
  <c r="I170" i="241" s="1"/>
  <c r="I10" i="241"/>
  <c r="G946" i="240"/>
  <c r="C932" i="240"/>
  <c r="G932" i="240" s="1"/>
  <c r="K371" i="241"/>
  <c r="I247" i="241" l="1"/>
  <c r="L371" i="241"/>
  <c r="C810" i="240"/>
  <c r="G810" i="240" s="1"/>
  <c r="C11" i="241"/>
  <c r="D10" i="241"/>
  <c r="G716" i="240"/>
  <c r="C178" i="241"/>
  <c r="D371" i="241"/>
  <c r="C371" i="241" s="1"/>
  <c r="J371" i="241"/>
  <c r="I371" i="241" s="1"/>
  <c r="I178" i="241"/>
  <c r="D10" i="240"/>
  <c r="H11" i="240"/>
  <c r="D170" i="241" l="1"/>
  <c r="C170" i="241" s="1"/>
  <c r="C10" i="241"/>
  <c r="D709" i="240"/>
  <c r="H709" i="240" s="1"/>
  <c r="H10" i="240"/>
  <c r="C1021" i="240"/>
  <c r="G1021" i="240" s="1"/>
</calcChain>
</file>

<file path=xl/comments1.xml><?xml version="1.0" encoding="utf-8"?>
<comments xmlns="http://schemas.openxmlformats.org/spreadsheetml/2006/main">
  <authors>
    <author>Migens Kosovrasti</author>
  </authors>
  <commentList>
    <comment ref="H9" authorId="0">
      <text>
        <r>
          <rPr>
            <sz val="9"/>
            <color indexed="81"/>
            <rFont val="Tahoma"/>
            <family val="2"/>
            <charset val="238"/>
          </rPr>
          <t>* Banka nuk është e detyruar të raportojë, në rastet e mungesës së informacionit.</t>
        </r>
      </text>
    </comment>
  </commentList>
</comments>
</file>

<file path=xl/comments2.xml><?xml version="1.0" encoding="utf-8"?>
<comments xmlns="http://schemas.openxmlformats.org/spreadsheetml/2006/main">
  <authors>
    <author>Migens Kosovrasti</author>
  </authors>
  <commentList>
    <comment ref="H9" authorId="0">
      <text>
        <r>
          <rPr>
            <sz val="9"/>
            <color indexed="81"/>
            <rFont val="Tahoma"/>
            <family val="2"/>
            <charset val="238"/>
          </rPr>
          <t xml:space="preserve">* Banka nuk është e detyruar të raportojë, në rastet e mungesës së informacionit.
</t>
        </r>
      </text>
    </comment>
  </commentList>
</comments>
</file>

<file path=xl/comments3.xml><?xml version="1.0" encoding="utf-8"?>
<comments xmlns="http://schemas.openxmlformats.org/spreadsheetml/2006/main">
  <authors>
    <author>Migens Kosovrasti</author>
  </authors>
  <commentList>
    <comment ref="H9" authorId="0">
      <text>
        <r>
          <rPr>
            <sz val="9"/>
            <color indexed="81"/>
            <rFont val="Tahoma"/>
            <family val="2"/>
            <charset val="238"/>
          </rPr>
          <t xml:space="preserve">* Banka nuk është e detyruar të raportojë, në rastet e mungesës së informacionit.
</t>
        </r>
      </text>
    </comment>
  </commentList>
</comments>
</file>

<file path=xl/comments4.xml><?xml version="1.0" encoding="utf-8"?>
<comments xmlns="http://schemas.openxmlformats.org/spreadsheetml/2006/main">
  <authors>
    <author>Migens Kosovrasti</author>
  </authors>
  <commentList>
    <comment ref="H9" authorId="0">
      <text>
        <r>
          <rPr>
            <sz val="9"/>
            <color indexed="81"/>
            <rFont val="Tahoma"/>
            <family val="2"/>
            <charset val="238"/>
          </rPr>
          <t xml:space="preserve">* Banka nuk është e detyruar të raportojë, në rastet e mungesës së informacionit.
</t>
        </r>
      </text>
    </comment>
  </commentList>
</comments>
</file>

<file path=xl/comments5.xml><?xml version="1.0" encoding="utf-8"?>
<comments xmlns="http://schemas.openxmlformats.org/spreadsheetml/2006/main">
  <authors>
    <author>Migens Kosovrasti</author>
  </authors>
  <commentList>
    <comment ref="H9" authorId="0">
      <text>
        <r>
          <rPr>
            <sz val="9"/>
            <color indexed="81"/>
            <rFont val="Tahoma"/>
            <family val="2"/>
            <charset val="238"/>
          </rPr>
          <t xml:space="preserve">* Banka nuk është e detyruar të raportojë, në rastet e mungesës së informacionit.
</t>
        </r>
      </text>
    </comment>
  </commentList>
</comments>
</file>

<file path=xl/comments6.xml><?xml version="1.0" encoding="utf-8"?>
<comments xmlns="http://schemas.openxmlformats.org/spreadsheetml/2006/main">
  <authors>
    <author>Migens Kosovrasti</author>
  </authors>
  <commentList>
    <comment ref="H9" authorId="0">
      <text>
        <r>
          <rPr>
            <sz val="9"/>
            <color indexed="81"/>
            <rFont val="Tahoma"/>
            <family val="2"/>
            <charset val="238"/>
          </rPr>
          <t xml:space="preserve">* Banka nuk është e detyruar të raportojë, në rastet e mungesës së informacionit.
</t>
        </r>
      </text>
    </comment>
  </commentList>
</comments>
</file>

<file path=xl/comments7.xml><?xml version="1.0" encoding="utf-8"?>
<comments xmlns="http://schemas.openxmlformats.org/spreadsheetml/2006/main">
  <authors>
    <author>Migens Kosovrasti</author>
  </authors>
  <commentList>
    <comment ref="H9" authorId="0">
      <text>
        <r>
          <rPr>
            <sz val="9"/>
            <color indexed="81"/>
            <rFont val="Tahoma"/>
            <family val="2"/>
            <charset val="238"/>
          </rPr>
          <t xml:space="preserve">* Banka nuk është e detyruar të raportojë, në rastet e mungesës së informacionit.
</t>
        </r>
      </text>
    </comment>
  </commentList>
</comments>
</file>

<file path=xl/comments8.xml><?xml version="1.0" encoding="utf-8"?>
<comments xmlns="http://schemas.openxmlformats.org/spreadsheetml/2006/main">
  <authors>
    <author>Migens Kosovrasti</author>
  </authors>
  <commentList>
    <comment ref="H9" authorId="0">
      <text>
        <r>
          <rPr>
            <sz val="9"/>
            <color indexed="81"/>
            <rFont val="Tahoma"/>
            <family val="2"/>
            <charset val="238"/>
          </rPr>
          <t xml:space="preserve">* Banka nuk është e detyruar të raportojë, në rastet e mungesës së informacionit.
</t>
        </r>
      </text>
    </comment>
  </commentList>
</comments>
</file>

<file path=xl/sharedStrings.xml><?xml version="1.0" encoding="utf-8"?>
<sst xmlns="http://schemas.openxmlformats.org/spreadsheetml/2006/main" count="18473" uniqueCount="3682">
  <si>
    <t>Individët</t>
  </si>
  <si>
    <t>Qeveria qendrore</t>
  </si>
  <si>
    <t>Principali</t>
  </si>
  <si>
    <t>Bankat</t>
  </si>
  <si>
    <t>Shoqëritë e Kursim Kreditit</t>
  </si>
  <si>
    <t>Korporata jofinanciare publike</t>
  </si>
  <si>
    <t xml:space="preserve">Biznesi i mesëm </t>
  </si>
  <si>
    <t>Biznesi i madh</t>
  </si>
  <si>
    <t>Të tjera monedha</t>
  </si>
  <si>
    <t>Korporata jofinanciare private</t>
  </si>
  <si>
    <t xml:space="preserve">Gjendja e depozitave të sektorëve rezidentë </t>
  </si>
  <si>
    <t>Depozita në valutë  të konvertuara në lekë</t>
  </si>
  <si>
    <t>Bujqësia, Gjuetia dhe Silvikultura</t>
  </si>
  <si>
    <t>Peshkimi</t>
  </si>
  <si>
    <t>Industria nxjerrëse</t>
  </si>
  <si>
    <t>Industria përpunuese</t>
  </si>
  <si>
    <t>Prodhimi, shpërndarja e energjisë elektrike, e gazit dhe e ujit</t>
  </si>
  <si>
    <t>Ndërtimi</t>
  </si>
  <si>
    <t>Tregtia, Riparimi i automjeteve dhe artikujve shtëpiake</t>
  </si>
  <si>
    <t>Hotelet dhe restorantet</t>
  </si>
  <si>
    <t>Transporti, Magazinimi  dhe Telekomunikacioni</t>
  </si>
  <si>
    <t>Ndërmjetësim monetar dhe financiar</t>
  </si>
  <si>
    <t>Administrimi publik</t>
  </si>
  <si>
    <t>Arsimi</t>
  </si>
  <si>
    <t>Shëndeti dhe veprimtaritë sociale</t>
  </si>
  <si>
    <t xml:space="preserve">Lekë </t>
  </si>
  <si>
    <t>NACE</t>
  </si>
  <si>
    <t xml:space="preserve">Kodi i industrisë </t>
  </si>
  <si>
    <t>Totali</t>
  </si>
  <si>
    <t>Overdraft</t>
  </si>
  <si>
    <t>Kapital qarkullues</t>
  </si>
  <si>
    <t xml:space="preserve">Blerje pajisjesh </t>
  </si>
  <si>
    <t>Pasuri të paluajtshme</t>
  </si>
  <si>
    <t>Hua të tjera</t>
  </si>
  <si>
    <t>Mallra jo të qëndrueshëm</t>
  </si>
  <si>
    <t>Mallra të qëndrueshëm</t>
  </si>
  <si>
    <t>Depozita të transferueshme</t>
  </si>
  <si>
    <t xml:space="preserve">Depozita </t>
  </si>
  <si>
    <t xml:space="preserve">afat gjatë </t>
  </si>
  <si>
    <t>afat shkurtër</t>
  </si>
  <si>
    <t>Llogari të tjera të klientëve  (Mbulim çeqesh, Garanci, llogari escrow, të tjera)</t>
  </si>
  <si>
    <t>Depozita të sektorëve rezidentë, gjendja në fund të muajit.</t>
  </si>
  <si>
    <t>33B</t>
  </si>
  <si>
    <t>1 muaj</t>
  </si>
  <si>
    <t xml:space="preserve">3 muaj </t>
  </si>
  <si>
    <t>6 muaj</t>
  </si>
  <si>
    <t>tёrheqjet</t>
  </si>
  <si>
    <t>depozitat e reja</t>
  </si>
  <si>
    <t>33A</t>
  </si>
  <si>
    <t>33B1</t>
  </si>
  <si>
    <t>Jorezidentët</t>
  </si>
  <si>
    <t>Hua sindikale</t>
  </si>
  <si>
    <t>33B3</t>
  </si>
  <si>
    <t>deri në një vit</t>
  </si>
  <si>
    <t>mbi 1 vit deri në 5 vjet</t>
  </si>
  <si>
    <t>mbi 5 vjet</t>
  </si>
  <si>
    <t>PERIODICITETI:</t>
  </si>
  <si>
    <t>NR. I FORMULARIT:</t>
  </si>
  <si>
    <t>EMRI I FORMULARIT:</t>
  </si>
  <si>
    <t>MONEDHA E RAPORTIMIT:</t>
  </si>
  <si>
    <t>NJESIA:</t>
  </si>
  <si>
    <t>Mujor</t>
  </si>
  <si>
    <t>ALL</t>
  </si>
  <si>
    <t>Total</t>
  </si>
  <si>
    <t>USD</t>
  </si>
  <si>
    <t>EUR</t>
  </si>
  <si>
    <t>GBP</t>
  </si>
  <si>
    <t>CHF</t>
  </si>
  <si>
    <t>CAD</t>
  </si>
  <si>
    <t>AUD</t>
  </si>
  <si>
    <t>SEK</t>
  </si>
  <si>
    <t>NOK</t>
  </si>
  <si>
    <t>DKK</t>
  </si>
  <si>
    <t>TRY</t>
  </si>
  <si>
    <t>Të tjera</t>
  </si>
  <si>
    <t>Banka qendrore</t>
  </si>
  <si>
    <t>Depozita pa afat</t>
  </si>
  <si>
    <t>Interesi i përllogaritur</t>
  </si>
  <si>
    <t>Llogari të tjera</t>
  </si>
  <si>
    <t xml:space="preserve">Total i depozitave në valutë </t>
  </si>
  <si>
    <t>Njësi monetare</t>
  </si>
  <si>
    <t>Shlyerjet e huave</t>
  </si>
  <si>
    <t>Hua afatmesme (mbi 1 vit deri në 5 vjet)</t>
  </si>
  <si>
    <t>Hua afatgjatë (mbi 5 vjet)</t>
  </si>
  <si>
    <t>Teprica e huave në fillim të periudhës</t>
  </si>
  <si>
    <t>Teprica e huave në fund të periudhës</t>
  </si>
  <si>
    <t>Hua afatshkurtër (deri në një vit)</t>
  </si>
  <si>
    <t>Teprica e huave  në fillim të periudhës</t>
  </si>
  <si>
    <t xml:space="preserve">Huatë sipas qëllimit të përdorimit dhe monedhës </t>
  </si>
  <si>
    <t>Huatë e reja (gjatë periudhës raportuese)</t>
  </si>
  <si>
    <t>Teprica e huave  në fund të periudhës</t>
  </si>
  <si>
    <t>Teprica e huave në fillim të përiudhës</t>
  </si>
  <si>
    <t>Teprica e huave në fund të përiudhës</t>
  </si>
  <si>
    <t>Hua për likuiditet</t>
  </si>
  <si>
    <t>Hua për investime</t>
  </si>
  <si>
    <t>Hua për blerje banesash</t>
  </si>
  <si>
    <t xml:space="preserve">Kodi ISIN </t>
  </si>
  <si>
    <t>Nr i ankandit</t>
  </si>
  <si>
    <t>Tipi i instrumentit</t>
  </si>
  <si>
    <t>Klasa e instrumentit</t>
  </si>
  <si>
    <t>Data e blerjes</t>
  </si>
  <si>
    <t>Data e maturimit</t>
  </si>
  <si>
    <t>Emri i emetuesit</t>
  </si>
  <si>
    <t>Sektori i emetuesit</t>
  </si>
  <si>
    <t>Rezidenca e emetuesit</t>
  </si>
  <si>
    <t>Kodi i vendit të emetuesit</t>
  </si>
  <si>
    <t>Kodi swift i kundërpartisë</t>
  </si>
  <si>
    <t>Vlerësimi i instrumentit</t>
  </si>
  <si>
    <t>Vlerësimi i emetuesit</t>
  </si>
  <si>
    <t>Monedha</t>
  </si>
  <si>
    <r>
      <rPr>
        <b/>
        <sz val="9"/>
        <rFont val="Calibri"/>
        <family val="2"/>
      </rPr>
      <t>Ç</t>
    </r>
    <r>
      <rPr>
        <b/>
        <sz val="9"/>
        <rFont val="Tahoma"/>
        <family val="2"/>
      </rPr>
      <t>mimi i blerjes</t>
    </r>
  </si>
  <si>
    <t xml:space="preserve">Vlera nominale </t>
  </si>
  <si>
    <t>Tipi i normës së interesit</t>
  </si>
  <si>
    <t>Kuponi %</t>
  </si>
  <si>
    <t>Frekuenca e pagesave të kuponit</t>
  </si>
  <si>
    <t>Emri i letrës me vlerë të emetuar nga sektori bankar</t>
  </si>
  <si>
    <t>Sektori i zotëruesit të letrës me vlerë</t>
  </si>
  <si>
    <t>Rezidenca e zotëruesit të letrës me vlerë</t>
  </si>
  <si>
    <t>Kodi i vendit të zotëruesit të LV</t>
  </si>
  <si>
    <t>Vlera nominale</t>
  </si>
  <si>
    <t>Afghanistan</t>
  </si>
  <si>
    <t>Albanian lek (ALL)</t>
  </si>
  <si>
    <t>Dollari Amerikan (USD)</t>
  </si>
  <si>
    <t>Albania</t>
  </si>
  <si>
    <t>Dollari Australian (AUD)</t>
  </si>
  <si>
    <t>Algeria</t>
  </si>
  <si>
    <t>Dollari Kanadez (CAD)</t>
  </si>
  <si>
    <t>American Samoa</t>
  </si>
  <si>
    <t>REPO</t>
  </si>
  <si>
    <t>Andorra</t>
  </si>
  <si>
    <t>Franga Zvicerane (CHF)</t>
  </si>
  <si>
    <t>Angola</t>
  </si>
  <si>
    <t>Jeni Japonez (JPY)</t>
  </si>
  <si>
    <t>Anguilla</t>
  </si>
  <si>
    <t>Korona Daneze (DKK)</t>
  </si>
  <si>
    <t>Antigua and Barbuda</t>
  </si>
  <si>
    <t>Korona Norvegjeze (NOK)</t>
  </si>
  <si>
    <t>Argentina</t>
  </si>
  <si>
    <t>Korona Suedeze (SEK)</t>
  </si>
  <si>
    <t>Armenia</t>
  </si>
  <si>
    <t>Sterlina Angleze (GBP)</t>
  </si>
  <si>
    <t>Aruba</t>
  </si>
  <si>
    <t>Lira Turke (TRY)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</si>
  <si>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</si>
  <si>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</si>
  <si>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</si>
  <si>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</si>
  <si>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</si>
  <si>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</si>
  <si>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</si>
  <si>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</si>
  <si>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</si>
  <si>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</si>
  <si>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</si>
  <si>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</si>
  <si>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Organizata Ndërkombëtare</t>
  </si>
  <si>
    <t>Bhutan</t>
  </si>
  <si>
    <t>Bosnia and Herzegovina</t>
  </si>
  <si>
    <t>Botswana</t>
  </si>
  <si>
    <t>Brazil</t>
  </si>
  <si>
    <t>British Virgin Islands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</si>
  <si>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</si>
  <si>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</si>
  <si>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</si>
  <si>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</si>
  <si>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</si>
  <si>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</si>
  <si>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</si>
  <si>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</si>
  <si>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</si>
  <si>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</si>
  <si>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</si>
  <si>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</si>
  <si>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Colombia</t>
  </si>
  <si>
    <t>Comoros</t>
  </si>
  <si>
    <t>Cook Islands</t>
  </si>
  <si>
    <t>Costa Rica</t>
  </si>
  <si>
    <t>Croatia</t>
  </si>
  <si>
    <t>Cuba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</si>
  <si>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</si>
  <si>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</si>
  <si>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</si>
  <si>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</si>
  <si>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</si>
  <si>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</si>
  <si>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</si>
  <si>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</si>
  <si>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</si>
  <si>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</si>
  <si>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</si>
  <si>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</si>
  <si>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</si>
  <si>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Ethiopia</t>
  </si>
  <si>
    <t>Fiji</t>
  </si>
  <si>
    <t>Finland</t>
  </si>
  <si>
    <t>France</t>
  </si>
  <si>
    <t>French Polynesia</t>
  </si>
  <si>
    <t>Gabon</t>
  </si>
  <si>
    <t>Gambia</t>
  </si>
  <si>
    <t>Georgia</t>
  </si>
  <si>
    <t>Germany</t>
  </si>
  <si>
    <t>Ghana</t>
  </si>
  <si>
    <t>Gibraltar</t>
  </si>
  <si>
    <t>Greece</t>
  </si>
  <si>
    <t>Greenland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</si>
  <si>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</si>
  <si>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</si>
  <si>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</si>
  <si>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</si>
  <si>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</si>
  <si>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</si>
  <si>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</si>
  <si>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</si>
  <si>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Hungary</t>
  </si>
  <si>
    <t>Iceland</t>
  </si>
  <si>
    <t>India</t>
  </si>
  <si>
    <t>Indonesia</t>
  </si>
  <si>
    <t>Iraq</t>
  </si>
  <si>
    <t>Ireland</t>
  </si>
  <si>
    <t>Isle of Man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</si>
  <si>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</si>
  <si>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</si>
  <si>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</si>
  <si>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</si>
  <si>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</si>
  <si>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</si>
  <si>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</si>
  <si>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</si>
  <si>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</si>
  <si>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Kuwait</t>
  </si>
  <si>
    <t>Kyrgyzstan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</si>
  <si>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</si>
  <si>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</si>
  <si>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</si>
  <si>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</si>
  <si>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</si>
  <si>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</si>
  <si>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</si>
  <si>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</si>
  <si>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</si>
  <si>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</si>
  <si>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</si>
  <si>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</si>
  <si>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</si>
  <si>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</si>
  <si>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</si>
  <si>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</si>
  <si>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</si>
  <si>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Mayotte</t>
  </si>
  <si>
    <t>Mexico</t>
  </si>
  <si>
    <t>Monaco</t>
  </si>
  <si>
    <t>Mongolia</t>
  </si>
  <si>
    <t>Montenegro</t>
  </si>
  <si>
    <t>Montserrat</t>
  </si>
  <si>
    <t>Morocco</t>
  </si>
  <si>
    <t>Mozambique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</si>
  <si>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</si>
  <si>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</si>
  <si>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</si>
  <si>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</si>
  <si>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</si>
  <si>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</si>
  <si>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</si>
  <si>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</si>
  <si>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</si>
  <si>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</si>
  <si>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</si>
  <si>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Northern Mariana Islands</t>
  </si>
  <si>
    <t>Norway</t>
  </si>
  <si>
    <t>Oman</t>
  </si>
  <si>
    <t>Pakistan</t>
  </si>
  <si>
    <t>Palau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</si>
  <si>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</si>
  <si>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</si>
  <si>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</si>
  <si>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</si>
  <si>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</si>
  <si>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</si>
  <si>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</si>
  <si>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</si>
  <si>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</si>
  <si>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</si>
  <si>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</si>
  <si>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</si>
  <si>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</si>
  <si>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</si>
  <si>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</si>
  <si>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</si>
  <si>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</si>
  <si>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</si>
  <si>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</si>
  <si>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</si>
  <si>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</si>
  <si>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</si>
  <si>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</si>
  <si>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</si>
  <si>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</si>
  <si>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</si>
  <si>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</si>
  <si>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Islands</t>
  </si>
  <si>
    <t>Somalia</t>
  </si>
  <si>
    <t>South Africa</t>
  </si>
  <si>
    <t>Spain</t>
  </si>
  <si>
    <t>Sri Lanka</t>
  </si>
  <si>
    <t>Sudan</t>
  </si>
  <si>
    <t>Suriname</t>
  </si>
  <si>
    <t>Swaziland</t>
  </si>
  <si>
    <t>Sweden</t>
  </si>
  <si>
    <t>Switzerland</t>
  </si>
  <si>
    <t>Tajikistan</t>
  </si>
  <si>
    <t>Thailand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</si>
  <si>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</si>
  <si>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</si>
  <si>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</si>
  <si>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</si>
  <si>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</si>
  <si>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</si>
  <si>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</si>
  <si>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</si>
  <si>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</si>
  <si>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</si>
  <si>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</si>
  <si>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</si>
  <si>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</si>
  <si>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Uruguay</t>
  </si>
  <si>
    <t>Uzbekistan</t>
  </si>
  <si>
    <t>Vanuatu</t>
  </si>
  <si>
    <t>Western Sahara</t>
  </si>
  <si>
    <t>Yemen</t>
  </si>
  <si>
    <t>Zambia</t>
  </si>
  <si>
    <t>Zimbabwe</t>
  </si>
  <si>
    <t>Macedonia</t>
  </si>
  <si>
    <t>Titujt e emetuar jashtë dhe të blera nga shqiptarët nëpërmjet bankës tuaj</t>
  </si>
  <si>
    <t>Titujt e emetuar në Shqipëri dhe të blera nga jo-rezidentët nëpërmjet bankës suaj</t>
  </si>
  <si>
    <t>Letrat me vlerë të emetuara nga sektori bankar dhe të mbajtura nga sektorët  rezidentë dhe jo-rezidentë</t>
  </si>
  <si>
    <t>Monedhë origjinale dhe ALL</t>
  </si>
  <si>
    <t>Jorezident</t>
  </si>
  <si>
    <t>Color code</t>
  </si>
  <si>
    <t>Name</t>
  </si>
  <si>
    <t>Properties</t>
  </si>
  <si>
    <t>Number - 14 before 1 after dp</t>
  </si>
  <si>
    <t>Numeric value with 14 digits before and 1 after the decimal place. No min or max value. Use thousand separator.</t>
  </si>
  <si>
    <t>Text -1000</t>
  </si>
  <si>
    <t>Text value with max length 1000.</t>
  </si>
  <si>
    <t>Date - Any</t>
  </si>
  <si>
    <t>Full date (dd/mm/yyyy) with no restriction</t>
  </si>
  <si>
    <t>Bono thesari</t>
  </si>
  <si>
    <t>Biznesi i vogël</t>
  </si>
  <si>
    <t>Rezident</t>
  </si>
  <si>
    <t>Fikse</t>
  </si>
  <si>
    <t>Variabel</t>
  </si>
  <si>
    <t>AFG</t>
  </si>
  <si>
    <t>ALB</t>
  </si>
  <si>
    <t>BRB</t>
  </si>
  <si>
    <t>BLR</t>
  </si>
  <si>
    <t>BEL</t>
  </si>
  <si>
    <t>BTN</t>
  </si>
  <si>
    <t>BEN</t>
  </si>
  <si>
    <t>BMU</t>
  </si>
  <si>
    <t>BOL</t>
  </si>
  <si>
    <t>BIH</t>
  </si>
  <si>
    <t>BWA</t>
  </si>
  <si>
    <t>CNY</t>
  </si>
  <si>
    <t>BRA</t>
  </si>
  <si>
    <t>IOT</t>
  </si>
  <si>
    <t>CRC</t>
  </si>
  <si>
    <t>BRN</t>
  </si>
  <si>
    <t>BGR</t>
  </si>
  <si>
    <t>BFA</t>
  </si>
  <si>
    <t>BDI</t>
  </si>
  <si>
    <t>CZK</t>
  </si>
  <si>
    <t>KHM</t>
  </si>
  <si>
    <t>CMR</t>
  </si>
  <si>
    <t>CAN</t>
  </si>
  <si>
    <t>CPV</t>
  </si>
  <si>
    <t>CYM</t>
  </si>
  <si>
    <t>CAF</t>
  </si>
  <si>
    <t>TCD</t>
  </si>
  <si>
    <t>CHL</t>
  </si>
  <si>
    <t>CHN</t>
  </si>
  <si>
    <t>CXR</t>
  </si>
  <si>
    <t>CCK</t>
  </si>
  <si>
    <t>COL</t>
  </si>
  <si>
    <t>COM</t>
  </si>
  <si>
    <t>COG</t>
  </si>
  <si>
    <t>COD</t>
  </si>
  <si>
    <t>COK</t>
  </si>
  <si>
    <t>CIV</t>
  </si>
  <si>
    <t>HRV</t>
  </si>
  <si>
    <t>CUB</t>
  </si>
  <si>
    <t>CYP</t>
  </si>
  <si>
    <t>CZE</t>
  </si>
  <si>
    <t>HRK</t>
  </si>
  <si>
    <t>DNK</t>
  </si>
  <si>
    <t>DJI</t>
  </si>
  <si>
    <t>HUF</t>
  </si>
  <si>
    <t>DMA</t>
  </si>
  <si>
    <t>DOM</t>
  </si>
  <si>
    <t>ECU</t>
  </si>
  <si>
    <t>EGY</t>
  </si>
  <si>
    <t>SLV</t>
  </si>
  <si>
    <t>ERI</t>
  </si>
  <si>
    <t>EST</t>
  </si>
  <si>
    <t>ETH</t>
  </si>
  <si>
    <t>FLK</t>
  </si>
  <si>
    <t>JPY</t>
  </si>
  <si>
    <t>FRO</t>
  </si>
  <si>
    <t>FJI</t>
  </si>
  <si>
    <t>FIN</t>
  </si>
  <si>
    <t>PYF</t>
  </si>
  <si>
    <t>GAB</t>
  </si>
  <si>
    <t>GMB</t>
  </si>
  <si>
    <t>GEO</t>
  </si>
  <si>
    <t>DEU</t>
  </si>
  <si>
    <t>GHA</t>
  </si>
  <si>
    <t>GIB</t>
  </si>
  <si>
    <t>GRC</t>
  </si>
  <si>
    <t>GRL</t>
  </si>
  <si>
    <t>GRD</t>
  </si>
  <si>
    <t>GUM</t>
  </si>
  <si>
    <t>GIN</t>
  </si>
  <si>
    <t>MKD</t>
  </si>
  <si>
    <t>GNB</t>
  </si>
  <si>
    <t>GUY</t>
  </si>
  <si>
    <t>HTI</t>
  </si>
  <si>
    <t>VAT</t>
  </si>
  <si>
    <t>HND</t>
  </si>
  <si>
    <t>HKG</t>
  </si>
  <si>
    <t>HUN</t>
  </si>
  <si>
    <t>IND</t>
  </si>
  <si>
    <t>IDN</t>
  </si>
  <si>
    <t>IRN</t>
  </si>
  <si>
    <t>IRQ</t>
  </si>
  <si>
    <t>IRL</t>
  </si>
  <si>
    <t>ISR</t>
  </si>
  <si>
    <t>JAM</t>
  </si>
  <si>
    <t>JPN</t>
  </si>
  <si>
    <t>JOR</t>
  </si>
  <si>
    <t>KEN</t>
  </si>
  <si>
    <t>KIR</t>
  </si>
  <si>
    <t>PRK</t>
  </si>
  <si>
    <t>KOR</t>
  </si>
  <si>
    <t>KWT</t>
  </si>
  <si>
    <t>KGZ</t>
  </si>
  <si>
    <t>LAO</t>
  </si>
  <si>
    <t>LVA</t>
  </si>
  <si>
    <t>RUB</t>
  </si>
  <si>
    <t>LBN</t>
  </si>
  <si>
    <t>LSO</t>
  </si>
  <si>
    <t>LBR</t>
  </si>
  <si>
    <t>LBY</t>
  </si>
  <si>
    <t>LIE</t>
  </si>
  <si>
    <t>LTU</t>
  </si>
  <si>
    <t>LUX</t>
  </si>
  <si>
    <t>MAC</t>
  </si>
  <si>
    <t>MDG</t>
  </si>
  <si>
    <t>MWI</t>
  </si>
  <si>
    <t>MYS</t>
  </si>
  <si>
    <t>MDV</t>
  </si>
  <si>
    <t>MLI</t>
  </si>
  <si>
    <t>MLT</t>
  </si>
  <si>
    <t>MHL</t>
  </si>
  <si>
    <t>MRT</t>
  </si>
  <si>
    <t>MUS</t>
  </si>
  <si>
    <t>MYT</t>
  </si>
  <si>
    <t>MEX</t>
  </si>
  <si>
    <t>FSM</t>
  </si>
  <si>
    <t>MDA</t>
  </si>
  <si>
    <t>MCO</t>
  </si>
  <si>
    <t>MNG</t>
  </si>
  <si>
    <t>MNE</t>
  </si>
  <si>
    <t>MSR</t>
  </si>
  <si>
    <t>MAR</t>
  </si>
  <si>
    <t>MOZ</t>
  </si>
  <si>
    <t>NAM</t>
  </si>
  <si>
    <t>NRU</t>
  </si>
  <si>
    <t>NPL</t>
  </si>
  <si>
    <t>NLD</t>
  </si>
  <si>
    <t>ANT</t>
  </si>
  <si>
    <t>NCL</t>
  </si>
  <si>
    <t>NZL</t>
  </si>
  <si>
    <t>NIC</t>
  </si>
  <si>
    <t>NER</t>
  </si>
  <si>
    <t>NGA</t>
  </si>
  <si>
    <t>NIU</t>
  </si>
  <si>
    <t>NFK</t>
  </si>
  <si>
    <t>MNP</t>
  </si>
  <si>
    <t>NOR</t>
  </si>
  <si>
    <t>OMN</t>
  </si>
  <si>
    <t>PAK</t>
  </si>
  <si>
    <t>PLW</t>
  </si>
  <si>
    <t>PAN</t>
  </si>
  <si>
    <t>PNG</t>
  </si>
  <si>
    <t>PRY</t>
  </si>
  <si>
    <t>PER</t>
  </si>
  <si>
    <t>PHL</t>
  </si>
  <si>
    <t>PCN</t>
  </si>
  <si>
    <t>POL</t>
  </si>
  <si>
    <t>PRT</t>
  </si>
  <si>
    <t>PRI</t>
  </si>
  <si>
    <t>QAT</t>
  </si>
  <si>
    <t>RUS</t>
  </si>
  <si>
    <t>RWA</t>
  </si>
  <si>
    <t>KNA</t>
  </si>
  <si>
    <t>LCA</t>
  </si>
  <si>
    <t>VCT</t>
  </si>
  <si>
    <t>WSM</t>
  </si>
  <si>
    <t>SMR</t>
  </si>
  <si>
    <t>STP</t>
  </si>
  <si>
    <t>SAU</t>
  </si>
  <si>
    <t>SEN</t>
  </si>
  <si>
    <t>SRB</t>
  </si>
  <si>
    <t>SGP</t>
  </si>
  <si>
    <t>SVN</t>
  </si>
  <si>
    <t>SLB</t>
  </si>
  <si>
    <t>SOM</t>
  </si>
  <si>
    <t>ESP</t>
  </si>
  <si>
    <t>LKA</t>
  </si>
  <si>
    <t>SHN</t>
  </si>
  <si>
    <t>SPM</t>
  </si>
  <si>
    <t>SDN</t>
  </si>
  <si>
    <t>SUR</t>
  </si>
  <si>
    <t>SJM</t>
  </si>
  <si>
    <t>SWE</t>
  </si>
  <si>
    <t>CHE</t>
  </si>
  <si>
    <t>SYR</t>
  </si>
  <si>
    <t>TWN</t>
  </si>
  <si>
    <t>TJK</t>
  </si>
  <si>
    <t>TZA</t>
  </si>
  <si>
    <t>THA</t>
  </si>
  <si>
    <t>TGO</t>
  </si>
  <si>
    <t>TKL</t>
  </si>
  <si>
    <t>TON</t>
  </si>
  <si>
    <t>TTO</t>
  </si>
  <si>
    <t>TUN</t>
  </si>
  <si>
    <t>TUR</t>
  </si>
  <si>
    <t>TKM</t>
  </si>
  <si>
    <t>TCA</t>
  </si>
  <si>
    <t>TUV</t>
  </si>
  <si>
    <t>UGA</t>
  </si>
  <si>
    <t>UKR</t>
  </si>
  <si>
    <t>ARE</t>
  </si>
  <si>
    <t>GBR</t>
  </si>
  <si>
    <t>USA</t>
  </si>
  <si>
    <t>URY</t>
  </si>
  <si>
    <t>UZB</t>
  </si>
  <si>
    <t>VUT</t>
  </si>
  <si>
    <t>VEN</t>
  </si>
  <si>
    <t>VNM</t>
  </si>
  <si>
    <t>VGB</t>
  </si>
  <si>
    <t>VIR</t>
  </si>
  <si>
    <t>ESH</t>
  </si>
  <si>
    <t>YEM</t>
  </si>
  <si>
    <t>ZMB</t>
  </si>
  <si>
    <t>ZWE</t>
  </si>
  <si>
    <t>Data e emetimit</t>
  </si>
  <si>
    <t xml:space="preserve">Qeveria lokale </t>
  </si>
  <si>
    <t>Hua për çelje biznesi</t>
  </si>
  <si>
    <t>Hua për investime në instrumenta financiare</t>
  </si>
  <si>
    <t>Hua të tregtueshme</t>
  </si>
  <si>
    <t>Borxhi i kartave të kreditit</t>
  </si>
  <si>
    <t>Totali i depozitave (lekë dhe valutë)</t>
  </si>
  <si>
    <t>1</t>
  </si>
  <si>
    <t>I listuar</t>
  </si>
  <si>
    <t>2</t>
  </si>
  <si>
    <t>I palistuar</t>
  </si>
  <si>
    <t>Tituj në fonde investimesh</t>
  </si>
  <si>
    <t>nga të cilat: Mikrobiznes</t>
  </si>
  <si>
    <t>F33A</t>
  </si>
  <si>
    <t>F33B</t>
  </si>
  <si>
    <t>F33B1</t>
  </si>
  <si>
    <t>Huatë e fshira dhe pjesërisht të fshira nga bilanci, gjatë muajit</t>
  </si>
  <si>
    <t>F33B3</t>
  </si>
  <si>
    <t>F34</t>
  </si>
  <si>
    <t>Depozita të sektorëve rezidentë, gjendja në fund të muajit</t>
  </si>
  <si>
    <t>F35</t>
  </si>
  <si>
    <t>Letrat me vlerë të emetuara nga rezidentët dhe jo-rezidentët dhe të mbajtura nga sektori bankar</t>
  </si>
  <si>
    <t>F8.1</t>
  </si>
  <si>
    <t>F8.2</t>
  </si>
  <si>
    <t>F8.3</t>
  </si>
  <si>
    <t>F8.4</t>
  </si>
  <si>
    <t xml:space="preserve">EUR </t>
  </si>
  <si>
    <t>Listimi në bursë</t>
  </si>
  <si>
    <t>Linjat e huave dhe overdrafte</t>
  </si>
  <si>
    <t>Institucionet jo me qëllim fitimi që u shërbejnë individëve</t>
  </si>
  <si>
    <t>Individë + Institucionet jo me qëllim fitimi që u shërbejnë individëve</t>
  </si>
  <si>
    <t>Depozita në valutë të konvertuara në lekë</t>
  </si>
  <si>
    <t>Tituj kapitali më pak se 10%</t>
  </si>
  <si>
    <t>Leva Bullgare (BGN)</t>
  </si>
  <si>
    <t>Fiorinta Hungareze (HUF)</t>
  </si>
  <si>
    <t>Rubla Ruse (RUB)</t>
  </si>
  <si>
    <t>Korona Çeke (CZK)</t>
  </si>
  <si>
    <t>Dinari Maqedonas (MCD)</t>
  </si>
  <si>
    <t>BGN</t>
  </si>
  <si>
    <t>MCD</t>
  </si>
  <si>
    <t>DZA</t>
  </si>
  <si>
    <t>ASM</t>
  </si>
  <si>
    <t>AND</t>
  </si>
  <si>
    <t>AGO</t>
  </si>
  <si>
    <t>AIA</t>
  </si>
  <si>
    <t>Antarctica</t>
  </si>
  <si>
    <t>ATA</t>
  </si>
  <si>
    <t>ATG</t>
  </si>
  <si>
    <t>ARG</t>
  </si>
  <si>
    <t>ARM</t>
  </si>
  <si>
    <t>ABW</t>
  </si>
  <si>
    <t>AUS</t>
  </si>
  <si>
    <t>AUT</t>
  </si>
  <si>
    <t>AZE</t>
  </si>
  <si>
    <t>BHS</t>
  </si>
  <si>
    <t>BHR</t>
  </si>
  <si>
    <t>BGD</t>
  </si>
  <si>
    <t>BLZ</t>
  </si>
  <si>
    <t>Bolivia</t>
  </si>
  <si>
    <t>British Indian Ocean Territory</t>
  </si>
  <si>
    <t>Brunei</t>
  </si>
  <si>
    <t>Burma (Myanmar)</t>
  </si>
  <si>
    <t>Christmas Island</t>
  </si>
  <si>
    <t>Cocos (Keeling) Islands</t>
  </si>
  <si>
    <t>Republic of the Congo</t>
  </si>
  <si>
    <t>TLS</t>
  </si>
  <si>
    <t>Falkland Islands</t>
  </si>
  <si>
    <t>Faroe Islands</t>
  </si>
  <si>
    <t>Gaza Strip</t>
  </si>
  <si>
    <t>Hong Kong</t>
  </si>
  <si>
    <t>IS</t>
  </si>
  <si>
    <t>Iran</t>
  </si>
  <si>
    <t>Ivory Coast</t>
  </si>
  <si>
    <t>JEY</t>
  </si>
  <si>
    <t>Kosovo</t>
  </si>
  <si>
    <t>Laos</t>
  </si>
  <si>
    <t>Macau</t>
  </si>
  <si>
    <t>Micronesia</t>
  </si>
  <si>
    <t>Moldova</t>
  </si>
  <si>
    <t>Netherlands Antilles</t>
  </si>
  <si>
    <t>North Korea</t>
  </si>
  <si>
    <t>Pitcairn Islands</t>
  </si>
  <si>
    <t>Russia</t>
  </si>
  <si>
    <t>Saint Barthelemy</t>
  </si>
  <si>
    <t>BLM</t>
  </si>
  <si>
    <t>SYC</t>
  </si>
  <si>
    <t>South Korea</t>
  </si>
  <si>
    <t>Saint Martin</t>
  </si>
  <si>
    <t>MAF</t>
  </si>
  <si>
    <t>Svalbard</t>
  </si>
  <si>
    <t>Syria</t>
  </si>
  <si>
    <t>Taiwan</t>
  </si>
  <si>
    <t>Tanzania</t>
  </si>
  <si>
    <t>United Kingdom</t>
  </si>
  <si>
    <t>United States</t>
  </si>
  <si>
    <t>Holy See (Vatican City)</t>
  </si>
  <si>
    <t>Venezuela</t>
  </si>
  <si>
    <t>Vietnam</t>
  </si>
  <si>
    <t>US Virgin Islands</t>
  </si>
  <si>
    <t>Wallis and Futuna</t>
  </si>
  <si>
    <t>West Bank</t>
  </si>
  <si>
    <t>Obligacione dhe dëftesa</t>
  </si>
  <si>
    <t>Derivativë financiarë</t>
  </si>
  <si>
    <t>Kuna Kroate (HRK)</t>
  </si>
  <si>
    <t>Banka qendrore/ Autoriteti Monetar</t>
  </si>
  <si>
    <t>Të tregtueshme</t>
  </si>
  <si>
    <t>Të vendosjes</t>
  </si>
  <si>
    <t>Të investimit</t>
  </si>
  <si>
    <t>Interesi i përllogaritur në fund të periudhës</t>
  </si>
  <si>
    <t xml:space="preserve">Depozitat e reja dhe tёrheqjet gjatё muajit të depozitave të sektorëve rezidentë </t>
  </si>
  <si>
    <t>Emri i letrës me vlerë të blerë nga sektori bankar</t>
  </si>
  <si>
    <t>Huatë  e fshira dhe pjesërisht të fshira nga bilanci, gjatë muajit</t>
  </si>
  <si>
    <t>-</t>
  </si>
  <si>
    <t xml:space="preserve">Fondet e sigurimeve shoqërore </t>
  </si>
  <si>
    <t>Fondet e Investimit</t>
  </si>
  <si>
    <t xml:space="preserve">Shoqëritë e sigurimit </t>
  </si>
  <si>
    <t>Fondet e pensionit</t>
  </si>
  <si>
    <t>Hua për qëllime të tjera</t>
  </si>
  <si>
    <t>Interesi i paguar</t>
  </si>
  <si>
    <t>Huatë e korporatave jofinanciare sipas tipit të huasë dhe monedhës</t>
  </si>
  <si>
    <t>Huatë e korporatave jofinanciare sipas tipit të huasë dhe monedhës.</t>
  </si>
  <si>
    <t>Huatë e reja (gjatë përiudhës raportuese)</t>
  </si>
  <si>
    <t>Demand deposits</t>
  </si>
  <si>
    <t>mbi 2 vjet</t>
  </si>
  <si>
    <t xml:space="preserve"> mbi 3 muaj deri në 2 vjet</t>
  </si>
  <si>
    <t>Depozita me afat sipas maturitetit</t>
  </si>
  <si>
    <t>1 vit</t>
  </si>
  <si>
    <t xml:space="preserve"> mbi 1 vit deri në 2 vjet</t>
  </si>
  <si>
    <t>deri në 3 muaj</t>
  </si>
  <si>
    <t>Ndërmjetës të tjerë financiarë, përveç shoqërive të sigurimit dhe fondeve të pensionit</t>
  </si>
  <si>
    <t>Huatë e disbursuara (gjatë periudhës raportuese)</t>
  </si>
  <si>
    <t>Letrat me vlerë të emetuara nga jo-rezidentët dhe te mbajtura nga sektorët rezidentë  (në kujdestari të bankës)</t>
  </si>
  <si>
    <t>Letrat me vlerë të emetuara nga sektorët rezidentë dhe të mbajtura nga sektorët jo-rezidentë  (në kujdestari të bankës)</t>
  </si>
  <si>
    <t>Depozita me njoftim paraprak</t>
  </si>
  <si>
    <t>Interesi i përllogaritur i depozitave me njoftim paraprak</t>
  </si>
  <si>
    <t xml:space="preserve"> mbi 2 vjet deri në 5 vjet</t>
  </si>
  <si>
    <t>Huatë sipas sektorit, monedhës dhe afatit</t>
  </si>
  <si>
    <t>Huatë e korporatave jofinanciare private sipas aktivitetit ekonomik</t>
  </si>
  <si>
    <t>Transaksioni (+/-) gjatë periudhës (në vlerë tregu)</t>
  </si>
  <si>
    <t>Vlera e tregut në fund të periudhës</t>
  </si>
  <si>
    <t>Vlera kontabile në fund të periudhës</t>
  </si>
  <si>
    <t>E ardhura gjatë periudhës</t>
  </si>
  <si>
    <t>Dividendi i paguar gjatë periudhës</t>
  </si>
  <si>
    <t>Interesi i përllogaritur gjatë periudhës</t>
  </si>
  <si>
    <t>Interesi i paguar gjatë periudhës</t>
  </si>
  <si>
    <t xml:space="preserve">nga të cilat: për të vetëpunësuarit </t>
  </si>
  <si>
    <t>Fondet e pensionit vullnetar</t>
  </si>
  <si>
    <t>Ndërmjetës të tjerë financiarë (përveç shoqërive të sigurimit dhe fondeve të pensionit vullnetar) 
dhe ndihmësit financiarë</t>
  </si>
  <si>
    <t>Huatë e fshira dhe pjesërisht të fshira nga bilanci gjatë muajit</t>
  </si>
  <si>
    <t>F35.2</t>
  </si>
  <si>
    <t>F34.1</t>
  </si>
  <si>
    <t>F34.2</t>
  </si>
  <si>
    <t>Depozita me njoftim paraprak*</t>
  </si>
  <si>
    <t>AKTIVET</t>
  </si>
  <si>
    <t>Kodi</t>
  </si>
  <si>
    <t xml:space="preserve"> VEPRIMET ME THESARIN DHE TRANSAKSIONET NDËRBANKARE</t>
  </si>
  <si>
    <t>Arka dhe Banka Qendrore</t>
  </si>
  <si>
    <t>Arka</t>
  </si>
  <si>
    <t>1111&amp;2</t>
  </si>
  <si>
    <t xml:space="preserve">Monedha metalike dhe kartëmonedha </t>
  </si>
  <si>
    <t>1113&amp;4</t>
  </si>
  <si>
    <t>Çeqet e udhëtarit</t>
  </si>
  <si>
    <t>Llogaritë rrjedhëse</t>
  </si>
  <si>
    <t xml:space="preserve">          Llogaritë rrjedhëse</t>
  </si>
  <si>
    <t xml:space="preserve">          Interesi i përllogaritur</t>
  </si>
  <si>
    <t>Rezerva e detyruar</t>
  </si>
  <si>
    <t xml:space="preserve">          Rezerva e detyruar</t>
  </si>
  <si>
    <t>Llogaritë e depozitave</t>
  </si>
  <si>
    <t xml:space="preserve">          Llogaritë e depozitave pa afat</t>
  </si>
  <si>
    <t xml:space="preserve">          Llogaritë e depozitave me afat</t>
  </si>
  <si>
    <t xml:space="preserve">          Interesi i përllogaritur </t>
  </si>
  <si>
    <t xml:space="preserve">                         Interesi i përllogaritur për depozitat pa afat</t>
  </si>
  <si>
    <t xml:space="preserve">                         Interesi i përllogaritur për depozitat me afat</t>
  </si>
  <si>
    <t xml:space="preserve">          Kryegjëja</t>
  </si>
  <si>
    <t>Bono thesari dhe bono të tjera të pranueshme për rifinancim me Bankën Qendrore</t>
  </si>
  <si>
    <t xml:space="preserve">          Bono thesari*</t>
  </si>
  <si>
    <t>A/-A         12122</t>
  </si>
  <si>
    <t xml:space="preserve">          Skonto/Shtesa**</t>
  </si>
  <si>
    <t>A/-A         12129</t>
  </si>
  <si>
    <t xml:space="preserve">           Interesi i përllogaritur</t>
  </si>
  <si>
    <t>A/-A         12132</t>
  </si>
  <si>
    <t>A/-A          12139</t>
  </si>
  <si>
    <t xml:space="preserve">Bono thesari të blera sipas marrëveshjeve të riblerjes </t>
  </si>
  <si>
    <t xml:space="preserve">          Bono thesari të blera sipas marrëveshjeve të riblerjes </t>
  </si>
  <si>
    <t>Bono të tjera të përshtatshme për rifinancim nga Banka Qendrore</t>
  </si>
  <si>
    <t xml:space="preserve">Pretendime të tjera mbi Qeverinë </t>
  </si>
  <si>
    <t xml:space="preserve">          Kryegjëja*</t>
  </si>
  <si>
    <t>A/-A        122122</t>
  </si>
  <si>
    <t>A/-A        122129</t>
  </si>
  <si>
    <t>A/-A         122132</t>
  </si>
  <si>
    <t>A/-A        122139</t>
  </si>
  <si>
    <t>Pretendime mbi Bankën Qendrore</t>
  </si>
  <si>
    <t>A/-A        122222</t>
  </si>
  <si>
    <t>A/-A        122229</t>
  </si>
  <si>
    <t>A/-A         122232</t>
  </si>
  <si>
    <t>A/-A        122239</t>
  </si>
  <si>
    <t xml:space="preserve">Pretendime mbi bankat </t>
  </si>
  <si>
    <t>A/-A        122322</t>
  </si>
  <si>
    <t>A/-A        122329</t>
  </si>
  <si>
    <t>A/-A         122332</t>
  </si>
  <si>
    <t>A/-A        122339</t>
  </si>
  <si>
    <t xml:space="preserve">Bono të blera sipas marrëveshjes së riblerjes  </t>
  </si>
  <si>
    <t xml:space="preserve">          Bono të blera sipas marrëveshjes së riblerjes  </t>
  </si>
  <si>
    <t xml:space="preserve"> -A                      128</t>
  </si>
  <si>
    <t>Fonde rezervë për zhvlerësimin e bonove të përshtatshme për rifinancim nga banka qendrore</t>
  </si>
  <si>
    <t>-A                  1281</t>
  </si>
  <si>
    <t>Fonde rezervë për zhvlerësimin e bonove të thesarit</t>
  </si>
  <si>
    <t>-A                 1282</t>
  </si>
  <si>
    <t>Fonde rezervë për zhvlerësimin e bonove të tjera</t>
  </si>
  <si>
    <t>Llogari rrjedhëse në bankat, institucionet e kreditit dhe institucionet e tjera financiare</t>
  </si>
  <si>
    <t>Llogari rrjedhëse në bankat, institucionet e kreditit dhe institucionet e tjera financiare rezidente</t>
  </si>
  <si>
    <t xml:space="preserve"> Llogari rrjedhëse në bankat, institucionet e kreditit dhe institucionet e tjera financiare rezidente</t>
  </si>
  <si>
    <t xml:space="preserve">           Llogari rrjedhëse me bankat</t>
  </si>
  <si>
    <t xml:space="preserve">           Llogari rrjedhëse me institucionet e kreditit dhe institucione të tjera financiare </t>
  </si>
  <si>
    <t>Interesa të përllogaritur</t>
  </si>
  <si>
    <t xml:space="preserve">           Interesa të përllogaritur për bankat</t>
  </si>
  <si>
    <t xml:space="preserve">           Interesa të përllogaritur për institucionet e kreditit dhe istitucionet e tjera financiare</t>
  </si>
  <si>
    <t>Llogari rrjedhëse në bankat, institucionet e kreditit dhe institucione të tjera financiare jorezidente</t>
  </si>
  <si>
    <t xml:space="preserve">Interesa të përllogaritur </t>
  </si>
  <si>
    <t>Llogari rrjedhëse të parregullta me bankat, institucionet e kreditit dhe institucione të tjera financiare</t>
  </si>
  <si>
    <t>Llogari rrjedhëse të parregullta me bankat, institucionet e kreditit dhe institucionet të tjera financiare rezidente</t>
  </si>
  <si>
    <t xml:space="preserve">           Llogari rrjedhëse të parregullta me bankat</t>
  </si>
  <si>
    <t xml:space="preserve">           Llogari rrjedhëse të parregullta me institucionet financiare  </t>
  </si>
  <si>
    <t>Depozita me bankat, institucionet e kreditit dhe institucione të tjera financiare</t>
  </si>
  <si>
    <t>Depozita me bankat, institucionet e kreditit dhe institucione të tjera financiare rezidente</t>
  </si>
  <si>
    <t xml:space="preserve">            Depozita në banka</t>
  </si>
  <si>
    <t xml:space="preserve">            Depozita me institucionet e kreditit dhe institucione të tjera financiare </t>
  </si>
  <si>
    <t>Depozita me afat</t>
  </si>
  <si>
    <t xml:space="preserve">            Depozita me institucionet e kreditit dhe institucionet e tjera financiare </t>
  </si>
  <si>
    <t xml:space="preserve">            Interesa të përllogaritur për depozitat pa afat në banka</t>
  </si>
  <si>
    <t xml:space="preserve">            Interesa të përllogaritur për depozitat pa afat në institucionet e kreditit dhe inst.të tjera financiare</t>
  </si>
  <si>
    <t xml:space="preserve">            Interesa të përllogaritur për depozitat me afat në banka</t>
  </si>
  <si>
    <t xml:space="preserve">            Interesa të përllogaritura për depozitat me afat në institucionet e kreditit dhe institucione të tjera financiare</t>
  </si>
  <si>
    <t>Depozita në bankat, institucionet e kreditit dhe institucione të tjera financiare jorezidente</t>
  </si>
  <si>
    <t xml:space="preserve">             Pa afat</t>
  </si>
  <si>
    <t xml:space="preserve">             Me afat</t>
  </si>
  <si>
    <t xml:space="preserve">             Interesi i përllogaritur</t>
  </si>
  <si>
    <t xml:space="preserve">Hua për bankat, institucionet e kreditit dhe institucionet e tjera financiare </t>
  </si>
  <si>
    <t>Hua për bankat, institucionet e kreditit dhe institucionet e tjera financiare rezidente</t>
  </si>
  <si>
    <t xml:space="preserve">Hua pa afat për bankat, institucionet e kreditit dhe istitucionet e tjera financiare </t>
  </si>
  <si>
    <t xml:space="preserve">           Hua për bankat</t>
  </si>
  <si>
    <t xml:space="preserve">           Hua për institucionet e kreditit dhe institucionet e tjera financiare </t>
  </si>
  <si>
    <t xml:space="preserve">Hua me afat për bankat, institucionet e kreditit dhe institucionet e tjera financiare </t>
  </si>
  <si>
    <t xml:space="preserve">Hua financiare për bankat, institucionet e kreditit dhe institucionet e tjera financiare </t>
  </si>
  <si>
    <t xml:space="preserve">           Interesa të perllogaritur për hua pa afat për bankat</t>
  </si>
  <si>
    <t xml:space="preserve">           Interesa të përllogaritur për hua pa afat për institucionet e kreditit dhe institucione të tjera financiare</t>
  </si>
  <si>
    <t xml:space="preserve">           Interesa të përllogaritur për hua me afat për bankat</t>
  </si>
  <si>
    <t xml:space="preserve">           Interesa të përllogaritur për hua me afat për institucionet e kreditit dhe institucione të tjera financiare</t>
  </si>
  <si>
    <t xml:space="preserve">           Interesa të përllogaritur për hua financiare të bankave</t>
  </si>
  <si>
    <t xml:space="preserve">           Interesa të përllogaritur për hua financiare të institucioneve të kreditit dhe institucioneve të tjera financiare</t>
  </si>
  <si>
    <t>Hua dhënë bankave, institucioneve të kreditit dhe institucioneve të tjera financiare jorezidente</t>
  </si>
  <si>
    <t xml:space="preserve">Hua pa afat dhënë bankave, institucioneve të kreditit dhe institucioneve të tjera financiare jorezidente   </t>
  </si>
  <si>
    <t xml:space="preserve">Hua me afat dhënë bankave, institucioneve të kreditit dhe institucioneve të tjera financiare jorezidente   </t>
  </si>
  <si>
    <t xml:space="preserve">Hua financiare dhënë bankave, institucioneve të kreditit dhe institucioneve të tjera financiare jorezidente   </t>
  </si>
  <si>
    <t xml:space="preserve">Interesi i përllogaritur </t>
  </si>
  <si>
    <t>Letrat tregtare dhe shumat e të hollave të marra sipas një marrëveshjeje riblerjeje</t>
  </si>
  <si>
    <t>Letrat tregtare dhe shumat e të hollave të marra sipas një marrëveshjeje riblerjeje pa afat</t>
  </si>
  <si>
    <t>Letrat tregtare dhe shumat e të hollave të marra sipas një marrëveshjeje riblerjeje me afat</t>
  </si>
  <si>
    <t xml:space="preserve">          Interesa të përllogaritur për letrat tregtare dhe shumat e të hollave të marra sipas një marrëveshjeje riblerjeje pa afat</t>
  </si>
  <si>
    <t xml:space="preserve">          Interesa të përllogaritur për letrat tregtare dhe shumat e të hollave të marra sipas një marrëveshjeje riblerjeje me afat</t>
  </si>
  <si>
    <t>Hua të pakthyera në afat ndaj bankave, institucioneve të kreditit dhe institucioneve të tjera financiare</t>
  </si>
  <si>
    <t>Hua të pakthyera në afat ndaj bankave, institucioneve të kreditit dhe institucioneve të tjera financiare rezidente</t>
  </si>
  <si>
    <t xml:space="preserve">           Hua të pakthyera në afat në banka</t>
  </si>
  <si>
    <t xml:space="preserve">           Hua të pakthyera në afat në institucionet financiare </t>
  </si>
  <si>
    <t>Hua të pakthyera në afat ndaj bankave, institucioneve të kreditit dhe institucioneve të tjera financiare jorezidente</t>
  </si>
  <si>
    <t>Letra tregtare dhe pranime në para të pakthyera në para të marra sipas një marrëveshjeje riblerjeje</t>
  </si>
  <si>
    <t xml:space="preserve">           Letra tregtare dhe pranime në para të pakthyera në para të marra sipas një marrëveshjeje riblerjeje me bankat</t>
  </si>
  <si>
    <t xml:space="preserve">           Letra tregtare dhe pranime në para të pakthyera në para të marra sipas një marrëveshjeje riblerjeje me inst. e kreditit dhe inst. e tjera financiare</t>
  </si>
  <si>
    <t>Llogari të tjera me bankat, institucionet e kreditit dhe institucionet e tjera financiare</t>
  </si>
  <si>
    <t xml:space="preserve">Llogari të garancive </t>
  </si>
  <si>
    <t>Garanci paguar bankave</t>
  </si>
  <si>
    <t xml:space="preserve">Llogari të bllokuara për garanci (escrow) </t>
  </si>
  <si>
    <t xml:space="preserve">Shuma të depozituara për një llogari të bllokuar për garanci në një bankë </t>
  </si>
  <si>
    <t>Llogari të tjera në bankat, institucionet e kreditit dhe institucionet e tjera financiare</t>
  </si>
  <si>
    <t>Llogari të tjera me bankat</t>
  </si>
  <si>
    <t>Llogari të tjera me institucionet e kreditit dhe institucionet e tjera financiare</t>
  </si>
  <si>
    <t>Interesa të përllogaritura</t>
  </si>
  <si>
    <t xml:space="preserve">           Interesa të përllogaritur për llogari të tjera në banka</t>
  </si>
  <si>
    <t xml:space="preserve">           Interesa të përllogaritur për llogari të tjera në institucionet e kreditit dhe institucione të tjera financiare</t>
  </si>
  <si>
    <t>Llogari të tjera të pakthyera në afat në banka, institucionet e kreditit dhe institucionet e tjera financiare</t>
  </si>
  <si>
    <t>Llogari të tjera të pakthyera në afat në banka</t>
  </si>
  <si>
    <t>Llogari të tjera të pakthyera në afat në institucionet e kreditit dhe institucionet e tjera financiare</t>
  </si>
  <si>
    <t xml:space="preserve">Llogari për t'u arkëtuar të dyshimta në bankat, institucionet e kreditit dhe institucionet e tjera financiare </t>
  </si>
  <si>
    <t>Llogari rrjedhëse në banka, institucione krediti dhe institucione të tjera financiare të cilat janë me status të dyshimtë</t>
  </si>
  <si>
    <t>Llogari rrjedhëse të dyshimta me bankat</t>
  </si>
  <si>
    <t>Llogaritë rrjedhëse të dyshimta me institucionet e kreditit dhe istitucionet e tjera financiare</t>
  </si>
  <si>
    <t>Depozita në banka, institucione krediti dhe institucione të tjera financiare të cilat janë me status të dyshimtë</t>
  </si>
  <si>
    <t>Depozita të dyshimta me bankat</t>
  </si>
  <si>
    <t xml:space="preserve">Depozita të dyshimta me institucionet e kreditit dhe institucionet e tjera financiare  </t>
  </si>
  <si>
    <t>Hua për bankat, institucione krediti dhe institucione të tjera financiare të cilat janë me status të dyshimtë</t>
  </si>
  <si>
    <t xml:space="preserve">Hua të dyshimta për bankat </t>
  </si>
  <si>
    <t xml:space="preserve">Hua të dyshimta për institucionet e kreditit dhe institucionet e tjera financiare </t>
  </si>
  <si>
    <t>Llogari të tjera në banka, institucione krediti dhe institucione të tjera financiare të cilat janë me status të dyshimtë</t>
  </si>
  <si>
    <t xml:space="preserve">Llogari të tjera të dyshimta me bankat </t>
  </si>
  <si>
    <t>Llogari të tjera të dyshimta me institucionet e kreditit dhe institucione të tjera financiare</t>
  </si>
  <si>
    <t>-A                    198</t>
  </si>
  <si>
    <t>Fonde rezervë për llogaritë për t'u arkëtuar nga bankat, instit.e kreditit dhe instit. e tjera financiare</t>
  </si>
  <si>
    <t>-A                 1981</t>
  </si>
  <si>
    <t xml:space="preserve">Fonde rezervë për llogaritë për t'u arkëtuar nga bankat </t>
  </si>
  <si>
    <t>-A                 1982</t>
  </si>
  <si>
    <t>Fonde rezervë për llogaritë  për t'u arkëtuar nga institucionet e kreditit dhe institucionet e tjera financiare</t>
  </si>
  <si>
    <t>VEPRIMET ME KLIENTËT</t>
  </si>
  <si>
    <t>Hua standarde dhe paradhënie për klientët</t>
  </si>
  <si>
    <t xml:space="preserve">Hua afatshkurtër </t>
  </si>
  <si>
    <t xml:space="preserve"> Individët</t>
  </si>
  <si>
    <t xml:space="preserve"> Njësi tregtare dhe industriale private</t>
  </si>
  <si>
    <t xml:space="preserve"> Njësi tregtare dhe industriale publike</t>
  </si>
  <si>
    <t xml:space="preserve"> Punonjësit e bankës</t>
  </si>
  <si>
    <t xml:space="preserve"> Klientë të tjerë</t>
  </si>
  <si>
    <t xml:space="preserve"> Interesi i përllogaritur</t>
  </si>
  <si>
    <t xml:space="preserve">            Interesi i përllogaritur për individët</t>
  </si>
  <si>
    <t xml:space="preserve">            Interesi i përllogaritur për njësi tregtare dhe industriale private</t>
  </si>
  <si>
    <t xml:space="preserve">            Interesi i përllogaritur për njësi tregtare dhe industriale publike</t>
  </si>
  <si>
    <t xml:space="preserve">            Interesi i përllogaritur për punonjësit e bankës</t>
  </si>
  <si>
    <t xml:space="preserve">            Interesi i përllogaritur për klientë të tjerë</t>
  </si>
  <si>
    <t>Hua afatmesme</t>
  </si>
  <si>
    <t xml:space="preserve">Hua afatgjatë </t>
  </si>
  <si>
    <t>Hua për prona të patundshme (hipotekare)</t>
  </si>
  <si>
    <t xml:space="preserve"> Kontratat e qiradhënies financiare </t>
  </si>
  <si>
    <t xml:space="preserve"> Hua dhe paradhënie të papaguara në afat për klientët</t>
  </si>
  <si>
    <t xml:space="preserve">Kontrat e qiradhënies financiare </t>
  </si>
  <si>
    <t xml:space="preserve"> Hua dhe paradhënie në ndjekje</t>
  </si>
  <si>
    <t xml:space="preserve">Hua  afatshkurtër </t>
  </si>
  <si>
    <t xml:space="preserve">Kontratat e qiradhënies financiare </t>
  </si>
  <si>
    <t>Hua nënstandarde</t>
  </si>
  <si>
    <t>Fonde rezervë për mbulimin e humbjeve nga huatë nënstandarde</t>
  </si>
  <si>
    <t>-A                  2381</t>
  </si>
  <si>
    <t xml:space="preserve">Kryegjëja </t>
  </si>
  <si>
    <t>-A                 2389</t>
  </si>
  <si>
    <t xml:space="preserve">Interesi i përllogaritur  </t>
  </si>
  <si>
    <t xml:space="preserve"> Hua të dyshimta  </t>
  </si>
  <si>
    <t>Fonde rezervë për mbulimin e humbjeve nga huatë e dyshimta</t>
  </si>
  <si>
    <t>-A                 2481</t>
  </si>
  <si>
    <t>-A                 2489</t>
  </si>
  <si>
    <t xml:space="preserve"> Hua të humbura</t>
  </si>
  <si>
    <t>Fonde rezervë për mbulimin e humbjeve nga huatë e humbura</t>
  </si>
  <si>
    <t>-A                 2581</t>
  </si>
  <si>
    <t>-A                 2589</t>
  </si>
  <si>
    <t xml:space="preserve"> Qeveria Shqiptare dhe administrata publike</t>
  </si>
  <si>
    <t xml:space="preserve">Llogari rrjedhëse </t>
  </si>
  <si>
    <t xml:space="preserve"> Qeveria qendrore </t>
  </si>
  <si>
    <t xml:space="preserve"> Qeveria rajonale </t>
  </si>
  <si>
    <t xml:space="preserve"> Qeveria lokale </t>
  </si>
  <si>
    <t xml:space="preserve"> Të tjera </t>
  </si>
  <si>
    <t xml:space="preserve"> Interesi i përllogaritur </t>
  </si>
  <si>
    <t xml:space="preserve">            Interesi i përllogaritur për llogaritë rrjedhëse të qeverisë qendrore</t>
  </si>
  <si>
    <t xml:space="preserve">            Interesi i përllogaritur për llogaritë rrjedhëse të qeverisë rajonale</t>
  </si>
  <si>
    <t xml:space="preserve">            Interesi i përllogaritur për llogaritë rrjedhëse të qeverisë lokale</t>
  </si>
  <si>
    <t xml:space="preserve">            Interesi i përllogaritur për llogaritë rrjedhëse të tjera</t>
  </si>
  <si>
    <t xml:space="preserve">Hua dhënë Qeverisë Shqiptare dhe administratës publike  </t>
  </si>
  <si>
    <t xml:space="preserve">Llogari për t`u arkëtuar të Qeverisë Shqiptare dhe administratës publike me status të dyshimtë </t>
  </si>
  <si>
    <t xml:space="preserve">Llogari për t`u arkëtuar me status të dyshimtë, qeveria qendrore </t>
  </si>
  <si>
    <t>Llogari për t`u arkëtuar me status të dyshimtë, qeveria rajonale</t>
  </si>
  <si>
    <t xml:space="preserve">Llogari për t`u arkëtuar me status të dyshimtë, qeveria lokale </t>
  </si>
  <si>
    <t xml:space="preserve">Llogari për t`u arkëtuar me status të dyshimtë me të tjerë </t>
  </si>
  <si>
    <t xml:space="preserve">Llogari të pakthyera në afat të qeverisë dhe administratës publike </t>
  </si>
  <si>
    <t xml:space="preserve">Llogari të pakthyera në afat, qeveria qendrore </t>
  </si>
  <si>
    <t xml:space="preserve">Llogari të pakthyera në afat, qeveria rajonale </t>
  </si>
  <si>
    <t xml:space="preserve">Llogari të pakthyera në afat, qeveria lokale </t>
  </si>
  <si>
    <t>Llogari të pakthyera në afat me të tjerë</t>
  </si>
  <si>
    <t>-A                   268</t>
  </si>
  <si>
    <t>Fonde rezervë për mbulimin e humbjeve nga llogaritë për t`u arkëtuar prej Qeverisë Shqiptare dhe  organizatave të tjera me status të dyshimtë</t>
  </si>
  <si>
    <t>Llogari të tjera të Qeverisë Shqiptare dhe administratës publike me status të dyshimtë</t>
  </si>
  <si>
    <t xml:space="preserve">Qeveria qendrore </t>
  </si>
  <si>
    <t>Qeveria rajonale</t>
  </si>
  <si>
    <t>Qeveria lokale</t>
  </si>
  <si>
    <t xml:space="preserve">Të tjera </t>
  </si>
  <si>
    <t>Detyrimet ndaj klientëve për llogaritë rrjedhëse dhe depozitat</t>
  </si>
  <si>
    <t xml:space="preserve">Llogaritë rrjedhëse </t>
  </si>
  <si>
    <t xml:space="preserve">Individët </t>
  </si>
  <si>
    <t xml:space="preserve">Njësi tregtare dhe industriale private </t>
  </si>
  <si>
    <t xml:space="preserve">Njësi tregtare dhe industriale publike </t>
  </si>
  <si>
    <t xml:space="preserve">Personeli i bankës </t>
  </si>
  <si>
    <t>Klientë të tjerë</t>
  </si>
  <si>
    <t xml:space="preserve">           Interesi i përllogaritur për individët</t>
  </si>
  <si>
    <t xml:space="preserve">           Interesi i përllogaritur për njësitë tregtare dhe industriale private</t>
  </si>
  <si>
    <t xml:space="preserve">           Interesi i përllogaritur për njësitë tregtare dhe industriale publike</t>
  </si>
  <si>
    <t xml:space="preserve">           Interesi i përllogaritur për personelin e bankës </t>
  </si>
  <si>
    <t xml:space="preserve">           Interesi i përllogaritur për klientë të tjerë </t>
  </si>
  <si>
    <t xml:space="preserve">Llogaritë rrjedhëse të parregullta të klientëve debitorë </t>
  </si>
  <si>
    <t xml:space="preserve">  Llogari të tjera të klientëve</t>
  </si>
  <si>
    <t xml:space="preserve">Llogari të tjera të klientëve </t>
  </si>
  <si>
    <t xml:space="preserve">           Interesi i përllogaritur për personelin i bankës </t>
  </si>
  <si>
    <t xml:space="preserve">Llogari të tjera të klientëve të pakthyera në afat </t>
  </si>
  <si>
    <t>Llogari për t`u arkëtuar të klientëve përveç huave</t>
  </si>
  <si>
    <t xml:space="preserve">Llogari rrjedhëse të klientëve me status të dyshimtë  </t>
  </si>
  <si>
    <t xml:space="preserve">Llogari të tjera të klientëve me status të dyshimtë </t>
  </si>
  <si>
    <t>-A                   298</t>
  </si>
  <si>
    <t xml:space="preserve">Fonde rezervë për llogaritë për t`u arkëtuar të klientëve me status të dyshimtë përveç huave </t>
  </si>
  <si>
    <t>VEPRIME ME LETRAT ME VLERË</t>
  </si>
  <si>
    <t xml:space="preserve">Letra me vlerë me të ardhura fikse </t>
  </si>
  <si>
    <t>Letra me vlerë të tregtueshme</t>
  </si>
  <si>
    <t>Letra me vlerë të vendosjes</t>
  </si>
  <si>
    <t>A/-A             3122</t>
  </si>
  <si>
    <t xml:space="preserve">Skonto / primi </t>
  </si>
  <si>
    <t>-A                  3128</t>
  </si>
  <si>
    <t>Fonde rezervë për të mbuluar zhvlerësimin</t>
  </si>
  <si>
    <t>A/-A             3129</t>
  </si>
  <si>
    <t>Interesi i përllogaritur si e ardhur</t>
  </si>
  <si>
    <t>Letra me vlerë të investimit</t>
  </si>
  <si>
    <t>A/-A             3132</t>
  </si>
  <si>
    <t>-A                  3138</t>
  </si>
  <si>
    <t>A/-A             3139</t>
  </si>
  <si>
    <t xml:space="preserve"> Letra me vlerë me të ardhura të ndryshueshme</t>
  </si>
  <si>
    <t>-A                 3222</t>
  </si>
  <si>
    <t xml:space="preserve">Letra me vlerë të blera dhe të shitura sipas marrëveshjes së riblerjes </t>
  </si>
  <si>
    <t>Letra me vlerë të blera sipas marrëveshjes së riblerjes</t>
  </si>
  <si>
    <t xml:space="preserve">Garancia e ofruar për transaksionet me letrat me vlerë </t>
  </si>
  <si>
    <t>Garancia e paguar në lidhje me letrat me vlerë të dhëna hua</t>
  </si>
  <si>
    <t xml:space="preserve">Çmimet (primet) për instrumentet financiare </t>
  </si>
  <si>
    <t>Të marra</t>
  </si>
  <si>
    <t xml:space="preserve">Derivativë financiarë </t>
  </si>
  <si>
    <t>Kuota/aksione të fondeve të investimit</t>
  </si>
  <si>
    <t>MJETE DHE DETYRIME TË TJERA</t>
  </si>
  <si>
    <t>Mjete të tjera</t>
  </si>
  <si>
    <t xml:space="preserve">Debitorë të ndryshëm </t>
  </si>
  <si>
    <t xml:space="preserve">Mjete inventari </t>
  </si>
  <si>
    <t xml:space="preserve">Metale të çmuara </t>
  </si>
  <si>
    <t>Rezerva materiale (mallra dhe pajime )</t>
  </si>
  <si>
    <t>Toka, ndërtesë dhe mjete të tjera të përftuara nëpërmjet një procesi ligjor</t>
  </si>
  <si>
    <t>-A                    418</t>
  </si>
  <si>
    <t>Fonde rezervë për zhvlerësimin e mjeteve të tjera</t>
  </si>
  <si>
    <t>Të ardhura të llogaritura dhe shpenzime të shtyra</t>
  </si>
  <si>
    <t xml:space="preserve">Transaksionet si agjent </t>
  </si>
  <si>
    <t>Sigurimet shoqërore</t>
  </si>
  <si>
    <t>Asistenca</t>
  </si>
  <si>
    <t>Doganat</t>
  </si>
  <si>
    <t>Administrimi fiskal</t>
  </si>
  <si>
    <t>Transaksione të tjera si agjent</t>
  </si>
  <si>
    <t xml:space="preserve"> Llogari marrëdhëniesh</t>
  </si>
  <si>
    <t xml:space="preserve"> Llogari pezull dhe të pozicionit</t>
  </si>
  <si>
    <t>Llogari pezull</t>
  </si>
  <si>
    <t>Llogaritë e pozicionit</t>
  </si>
  <si>
    <t xml:space="preserve"> Tatim i vlerës së shtuar</t>
  </si>
  <si>
    <t>MJETET E QËNDRUESHME DHE BURIMET E PËRHERSHME</t>
  </si>
  <si>
    <t xml:space="preserve"> Interesa pjesëmarrës</t>
  </si>
  <si>
    <t xml:space="preserve"> Filiale</t>
  </si>
  <si>
    <t xml:space="preserve"> Mjete të qëndrueshme </t>
  </si>
  <si>
    <t>Mjetet e patrupëzuara</t>
  </si>
  <si>
    <t>Amortizimi i mjeteve të patrupëzuara</t>
  </si>
  <si>
    <t>TOTALI</t>
  </si>
  <si>
    <t>PASIVET</t>
  </si>
  <si>
    <t xml:space="preserve">VEPRIMET E THESARIT DHE TRANSAKSIONET NDËRBANKARE </t>
  </si>
  <si>
    <t xml:space="preserve">Banka Qendrore </t>
  </si>
  <si>
    <t xml:space="preserve">           Interesi i përllogaritur </t>
  </si>
  <si>
    <t xml:space="preserve">                       Interesi i përllogaritur për huamarrje nga BQ jo e rifinancuar nga një institucion financiar ndërkombëtar</t>
  </si>
  <si>
    <t xml:space="preserve">                       Interesi i përllogaritur për huamarrje nga BQ e rifinancuar nga një institucion financiar ndërkombëtar</t>
  </si>
  <si>
    <t xml:space="preserve">Bono thesari dhe bono të tjera të përshtatshme për rifinancim me Bankën Qendrore </t>
  </si>
  <si>
    <t xml:space="preserve">Bono thesari të shitura sipas marrëveshjes së riblerjes </t>
  </si>
  <si>
    <t xml:space="preserve">             Bono të shitura sipas marrëveshjes së riblerjes </t>
  </si>
  <si>
    <t xml:space="preserve">             Interesi i përllogaritur </t>
  </si>
  <si>
    <t xml:space="preserve">Bono te tjera të shitura sipas marrëveshjes së riblerjes </t>
  </si>
  <si>
    <t xml:space="preserve">             Kryegjëja</t>
  </si>
  <si>
    <t>Llogari rrjedhëse me bankat, institucionet e kreditit dhe institucionet e tjera financiare</t>
  </si>
  <si>
    <t xml:space="preserve"> Llogari rrjedhëse me bankat rezidente</t>
  </si>
  <si>
    <t xml:space="preserve"> Llogari rrjedhëse me institucionet e kreditit dhe institucione të tjera financiare rezidente</t>
  </si>
  <si>
    <t xml:space="preserve">               Interesi i përllogaritur për llogaritë rrjedhëse në banka  </t>
  </si>
  <si>
    <t xml:space="preserve">               Interesi i përllogaritur për llogaritë rrjedhëse në institucionet e kreditit dhe institucionet e tjera financiare </t>
  </si>
  <si>
    <t>Llogari rrjedhëse në bankat, institucionet e kreditit dhe institucionet e tjera financiare jorezidente</t>
  </si>
  <si>
    <t>Llogari rrjedhëse në bankat, instituc. e kreditit dhe instituc. e tjera financiare jorezidente</t>
  </si>
  <si>
    <t xml:space="preserve"> Depozita nga bankat, institucionet e kreditit dhe institucionet e tjera financiare </t>
  </si>
  <si>
    <t xml:space="preserve"> Depozita nga bankat, institucionet e kreditit dhe institucionet e tjera financiare rezidente</t>
  </si>
  <si>
    <t xml:space="preserve">              Depozita në banka </t>
  </si>
  <si>
    <t xml:space="preserve">              Depozita me institucionet e kreditit dhe institucionet e tjera financiare  </t>
  </si>
  <si>
    <t xml:space="preserve">              Depozita në banka</t>
  </si>
  <si>
    <t xml:space="preserve">              Depozita me institucionet e kreditit dhe institucionet e tjera financiare </t>
  </si>
  <si>
    <t xml:space="preserve">              Interesi i përllogaritur për depozitat pa afat në banka </t>
  </si>
  <si>
    <t xml:space="preserve">              Interesi i përllogaritur për depozitat pa afat në institucionet e kreditit dhe institucionet e tjera financiare </t>
  </si>
  <si>
    <t xml:space="preserve">              Interesi i përllogaritur për depozitat me afat në banka </t>
  </si>
  <si>
    <t xml:space="preserve">              Interesi i përllogaritur për depozitat me afat në institucionet e kreditit dhe institucionet e tjera financiare </t>
  </si>
  <si>
    <t>Depozita nga bankat, institucionet e kreditit dhe institucione të tjera financiare jorezidente</t>
  </si>
  <si>
    <t>Pa afat</t>
  </si>
  <si>
    <t>Me afat</t>
  </si>
  <si>
    <t xml:space="preserve"> Hua marrë nga bankat, institucionet e kreditit dhe institucionet e tjera financiare </t>
  </si>
  <si>
    <t>Hua marrë nga bankat, institucionet e kreditit dhe institucionet e tjera financiare rezidente</t>
  </si>
  <si>
    <t>Hua pa afat marrë nga bankat, institucionet e kreditit dhe institucionet e tjera financiare rezidente</t>
  </si>
  <si>
    <t xml:space="preserve">              Hua marrë nga bankat</t>
  </si>
  <si>
    <t xml:space="preserve">              Institucionet e kreditit dhe institucionet e tjera financiare </t>
  </si>
  <si>
    <t>Hua me afat marrë nga bankat, institucionet e kreditit dhe institucionet e tjera financiare rezidente</t>
  </si>
  <si>
    <t>Hua financiare marrë nga bankat, institucionet e kreditit dhe institucionet e tjera financiare rezidente</t>
  </si>
  <si>
    <t xml:space="preserve">              Interesi i përllogaritur për huatë pa afat në banka </t>
  </si>
  <si>
    <t xml:space="preserve">              Interesi i përllogaritur për huatë pa afat në institucionet e kreditit dhe institucionet e tjera financiare </t>
  </si>
  <si>
    <t xml:space="preserve">              Interesi i përllogaritur për huatë me afat në banka </t>
  </si>
  <si>
    <t xml:space="preserve">              Interesi i përllogaritur për huatë me afat në institucionet e kreditit dhe institucionet e tjera financiare </t>
  </si>
  <si>
    <t xml:space="preserve">              Interesi i përllogaritur për huatë financiare në banka </t>
  </si>
  <si>
    <t xml:space="preserve">              Interesi i përllogaritur për huatë financiare në institucionet e kreditit dhe institucionet e tjera financiare </t>
  </si>
  <si>
    <t>Hua marrë nga bankat, institucionet e kreditit dhe institucionet e tjera financiare jorezidente</t>
  </si>
  <si>
    <t xml:space="preserve">Hua pa afat marrë nga bankat, institucionet e kreditit dhe institucionet e tjera financiare </t>
  </si>
  <si>
    <t>Hua me afat marrë nga bankat, institucionet e kreditit dhe institucionet e tjera financiare</t>
  </si>
  <si>
    <t xml:space="preserve">Hua financiare marrë nga bankat, institucionet e kreditit dhe institucionet e tjera financiare </t>
  </si>
  <si>
    <t xml:space="preserve">              Interesi i përllogaritur për huatë pa afat marrë nga bankat, institucionet e kreditit dhe institucionet e tjera financiare rezidente</t>
  </si>
  <si>
    <t xml:space="preserve">              Interesi i përllogaritur për huatë me afat marrë nga bankat, institucionet e kreditit dhe institucionet e tjera financiare rezidente</t>
  </si>
  <si>
    <t xml:space="preserve">              Interesi i përllogaritur për huatë financiare marrë nga bankat, institucionet e kreditit dhe institucionet e tjera financiare rezidente</t>
  </si>
  <si>
    <t xml:space="preserve">              Interesi i përllogaritur për letrat tregtare dhe shumat e të hollave të marra sipas një marrëveshjeje riblerjeje pa afat</t>
  </si>
  <si>
    <t xml:space="preserve">              Interesi i përllogaritur për letrat tregtare dhe shumat e të hollave të marra sipas një marrëveshjeje riblerjeje me afat</t>
  </si>
  <si>
    <t xml:space="preserve"> Llogari të tjera me bankat, institucionet e kreditit dhe institucionet e tjera financiare  </t>
  </si>
  <si>
    <t>Llogari të garancive</t>
  </si>
  <si>
    <t xml:space="preserve">Garanci të marra nga banka </t>
  </si>
  <si>
    <t>Llogari e bllokuar për garanci (escrow)</t>
  </si>
  <si>
    <t>Shuma të marra në një llogari të bllokuar për garanci nga një bankë</t>
  </si>
  <si>
    <t>Llogari të tjera në banka, institucionet e kreditit dhe institucione të tjera financiare</t>
  </si>
  <si>
    <t xml:space="preserve">Llogari të tjera me bankat </t>
  </si>
  <si>
    <t xml:space="preserve">Llogari të tjera me institucionet financiare </t>
  </si>
  <si>
    <t xml:space="preserve">VEPRIMET ME KLIENTËT </t>
  </si>
  <si>
    <t xml:space="preserve">QEVERIA SHQIPTARE DHE ADMINISTRATA PUBLIKE </t>
  </si>
  <si>
    <t xml:space="preserve">Llogari rrjedhëse me Qeverinë Shqiptare dhe administratën publike </t>
  </si>
  <si>
    <t xml:space="preserve">              Interesi i përllogaritur për llogaritë rrjedhëse të qeverisë qendrore  </t>
  </si>
  <si>
    <t xml:space="preserve">              Interesi i përllogaritur për llogaritë rrjedhëse të qeverisë rajonale  </t>
  </si>
  <si>
    <t xml:space="preserve">              Interesi i përllogaritur për llogaritë rrjedhëse të qeverisë lokale  </t>
  </si>
  <si>
    <t xml:space="preserve">              Interesi i përllogaritur për llogaritë rrjedhëse të tjera  </t>
  </si>
  <si>
    <t xml:space="preserve">Depozita pa afat nga Qeveria Shqiptare dhe administrata publike </t>
  </si>
  <si>
    <t>Depozitat me afat nga Qeveria Shqiptare dhe administrata publike</t>
  </si>
  <si>
    <t xml:space="preserve">Hua të marra nga Qeveria shqiptare dhe administrata publike </t>
  </si>
  <si>
    <t>Detyrime ndaj klientëve për llogaritë rrjedhëse dhe depozitat</t>
  </si>
  <si>
    <t>Llogari rrjedhëse</t>
  </si>
  <si>
    <t>Njësi tregtare dhe industriale private</t>
  </si>
  <si>
    <t>Njësi tregtare dhe industriale publike</t>
  </si>
  <si>
    <t>Punonjësit e bankës</t>
  </si>
  <si>
    <t xml:space="preserve">Klientë të tjerë </t>
  </si>
  <si>
    <t xml:space="preserve">              Interesi i përllogaritur për individët</t>
  </si>
  <si>
    <t xml:space="preserve">              Interesi i përllogaritur për njësitë tregtare dhe industriale private </t>
  </si>
  <si>
    <t xml:space="preserve">              Interesi i përllogaritur për njësitë tregtare dhe industriale publike </t>
  </si>
  <si>
    <t xml:space="preserve">              Interesi i përllogaritur për punonjësit e bankës </t>
  </si>
  <si>
    <t xml:space="preserve">              Interesi i përllogaritur për klientë të tjerë</t>
  </si>
  <si>
    <t>Llogari depozitash pa afat</t>
  </si>
  <si>
    <t>Llogari depozitash me afat</t>
  </si>
  <si>
    <t>Çertifikatat e depozitave</t>
  </si>
  <si>
    <t>Çertifikatat e depozitave emërore</t>
  </si>
  <si>
    <t xml:space="preserve">              Individët</t>
  </si>
  <si>
    <t xml:space="preserve">              Njësi tregtare dhe industriale private</t>
  </si>
  <si>
    <t xml:space="preserve">              Njësi tregtare dhe industriale publike</t>
  </si>
  <si>
    <t xml:space="preserve">              Punonjësit e bankës</t>
  </si>
  <si>
    <t xml:space="preserve">              Klientë të tjerë </t>
  </si>
  <si>
    <t xml:space="preserve">              Interesi i përllogaritur </t>
  </si>
  <si>
    <t xml:space="preserve">                            Interesi i përllogaritur për individët</t>
  </si>
  <si>
    <t xml:space="preserve">                            Interesi i përllogaritur për njësitë tregtare dhe industriale private </t>
  </si>
  <si>
    <t xml:space="preserve">                            Interesi i përllogaritur për njësitë tregtare dhe industriale publike </t>
  </si>
  <si>
    <t xml:space="preserve">                            Interesi i përllogaritur për punonjësit e bankës </t>
  </si>
  <si>
    <t xml:space="preserve">                            Interesi i përllogaritur për klientë të tjerë</t>
  </si>
  <si>
    <t>Çertifikatat e depozitave të mbajtësit</t>
  </si>
  <si>
    <t xml:space="preserve">               Kryegjëja</t>
  </si>
  <si>
    <t xml:space="preserve">               Interesi i përllogaritur</t>
  </si>
  <si>
    <t>Llogari të tjera të klientëve</t>
  </si>
  <si>
    <t xml:space="preserve">Llogari për mbulimin e çeqeve </t>
  </si>
  <si>
    <t xml:space="preserve">Njësi tregtare dhe industriale publike     </t>
  </si>
  <si>
    <t xml:space="preserve">Llogari garancie </t>
  </si>
  <si>
    <t xml:space="preserve">Llogari të bllokuara për garanci </t>
  </si>
  <si>
    <t>Llogari për mbulimin e letërkredive</t>
  </si>
  <si>
    <t>Llogaritja e faktoringut</t>
  </si>
  <si>
    <t xml:space="preserve">Llogari të tjera </t>
  </si>
  <si>
    <t>Borxh i përfaqësuar nga letrat me vlerë</t>
  </si>
  <si>
    <t xml:space="preserve">Mjetet e jorezidentëve </t>
  </si>
  <si>
    <t xml:space="preserve">Mjete të njësive tregtare dhe industriale private  </t>
  </si>
  <si>
    <t xml:space="preserve">Mjete të njësive tregtare dhe financiare publike </t>
  </si>
  <si>
    <t xml:space="preserve">Mjete të institucioneve financiare </t>
  </si>
  <si>
    <t xml:space="preserve">Mjete të sektorëve të tjerë rezidentë </t>
  </si>
  <si>
    <t xml:space="preserve">Interesi i përllogaritur për mjetet e jorezidentëve </t>
  </si>
  <si>
    <t xml:space="preserve">Interesi i përllogaritur për mjete të njësive tregtare dhe industriale private  </t>
  </si>
  <si>
    <t xml:space="preserve">Interesi i përllogaritur për mjete të njësive tregtare dhe financiare publike </t>
  </si>
  <si>
    <t xml:space="preserve">Interesi i përllogaritur për mjete të institucioneve financiare </t>
  </si>
  <si>
    <t xml:space="preserve">Interesi i përllogaritur për mjete të sektorëve të tjerë rezidentë </t>
  </si>
  <si>
    <t>Letra me vlerë të blera dhe të shitura sipas marrëveshjes së riblerjes</t>
  </si>
  <si>
    <t>Letra me vlerë të shitura sipas marrëveshjes së riblerjes</t>
  </si>
  <si>
    <t xml:space="preserve">                  Letra me vlerë të shitura sipas marrëveshjes së riblerjes të njësive tregtare dhe industriale private </t>
  </si>
  <si>
    <t xml:space="preserve">                  Letra me vlerë të shitura sipas marrëveshjes së riblerjes të njësive tregtare dhe industriale publike</t>
  </si>
  <si>
    <t xml:space="preserve">                  Letra me vlerë të shitura sipas marrëveshjes së riblerjes të institucioneve financiare</t>
  </si>
  <si>
    <t xml:space="preserve">                   Interesi i përllogaritur për letra me vlerë të shitura sipas marrëveshjes së riblerjes të njësive tregtare dhe ind. private </t>
  </si>
  <si>
    <t xml:space="preserve">                   Interesi i përllogaritur për letra me vlerë të shitura sipas marrëveshjes së riblerjes të njësive tregtare dhe industriale publike</t>
  </si>
  <si>
    <t xml:space="preserve">                   Interesi i përllogaritur për letra me vlerë të shitura sipas marrëveshjes së riblerjes të institucioneve financiare</t>
  </si>
  <si>
    <t xml:space="preserve">Garancia e marrë në lidhje me letrat me vlerë të marra hua </t>
  </si>
  <si>
    <t>Çmimet (primet) për instrumentet financiare të paguara</t>
  </si>
  <si>
    <t xml:space="preserve">Detyrime të tjera </t>
  </si>
  <si>
    <t>Kreditorë të ndryshëm</t>
  </si>
  <si>
    <t>Furnitorë</t>
  </si>
  <si>
    <t xml:space="preserve">Depozita garancie të marra </t>
  </si>
  <si>
    <t>Tatimi për t`u paguar</t>
  </si>
  <si>
    <t>Dividentë për t'u paguar</t>
  </si>
  <si>
    <t xml:space="preserve">Shpenzime të llogaritura dhe të ardhura të shtyra </t>
  </si>
  <si>
    <t xml:space="preserve">Transaksionet si agjente </t>
  </si>
  <si>
    <t xml:space="preserve">Sigurimet shoqërore </t>
  </si>
  <si>
    <t xml:space="preserve">Asistenca </t>
  </si>
  <si>
    <t xml:space="preserve">Administrimi fiskal </t>
  </si>
  <si>
    <t xml:space="preserve">Transaksione të tjera si agjent </t>
  </si>
  <si>
    <t xml:space="preserve">Llogaritë e marrëdhënieve </t>
  </si>
  <si>
    <t xml:space="preserve">Llogaritë pezull dhe të pozicionit </t>
  </si>
  <si>
    <t xml:space="preserve">Llogaritë pezull </t>
  </si>
  <si>
    <t xml:space="preserve">Tatimi i vlerës së shtuar </t>
  </si>
  <si>
    <t>MJETE TË QËNDRUESHME DHE BURIME TË PËRHERSHME</t>
  </si>
  <si>
    <t>Ndihma dhe financimi publik</t>
  </si>
  <si>
    <t>Fondet rezervë specifike</t>
  </si>
  <si>
    <t xml:space="preserve">Fonde rezervë për rreziqe dhe shpenzime </t>
  </si>
  <si>
    <t xml:space="preserve">Fonde rezervë për humbjet e mundshme në lidhje me angazhimet e dhëna </t>
  </si>
  <si>
    <t>Fonde rezervë për gjobat</t>
  </si>
  <si>
    <t>Fonde rezervë për rrezikun statistikor për mbulimin e humbjeve nga huatë standarde dhe në ndjekje</t>
  </si>
  <si>
    <t>Fonde rezervë të tjera</t>
  </si>
  <si>
    <t>Fonde rezervë specifike të tjera</t>
  </si>
  <si>
    <t xml:space="preserve">Borxhi i varur </t>
  </si>
  <si>
    <t>Borxhi i varur</t>
  </si>
  <si>
    <t>Borxhi i varur më pak se 5 vjet maturitet</t>
  </si>
  <si>
    <t xml:space="preserve">                 Borxhi i varur i bankave (më pak se 5 vjet maturitet)</t>
  </si>
  <si>
    <t xml:space="preserve">                 Borxhi i varur i institucioneve jofinanciare (më pak se 5 vjet maturitet)</t>
  </si>
  <si>
    <t xml:space="preserve">                 Borxhi i varur i institucioneve financiare (më pak se 5 vjet maturitet)</t>
  </si>
  <si>
    <t xml:space="preserve">                 Borxhi i varur i sektorëve të tjerë rezidentë (më pak se 5 vjet maturitet)</t>
  </si>
  <si>
    <t>Borxhi i varur më shumë se 5 vjet maturitet</t>
  </si>
  <si>
    <t xml:space="preserve">                 Borxhi i varur i bankave (më shumë se 5 vjet maturitet)</t>
  </si>
  <si>
    <t xml:space="preserve">                  Borxhi i varur i institucioneve jofinanciare (më shumë se 5 vjet maturitet)</t>
  </si>
  <si>
    <t xml:space="preserve">                  Borxh i varur i institucioneve financiare (më shumë se 5 vjet maturitet)</t>
  </si>
  <si>
    <t xml:space="preserve">                 Borxhi i varur i sektorëve të tjerë rezidentë (më shumë se 5 vjet maturitet)</t>
  </si>
  <si>
    <t>Interesi i përllogaritur për borxhin e varur më pak se 5 vjet</t>
  </si>
  <si>
    <t xml:space="preserve">                 Interesi i përllogaritur për borxhin e varur të bankave (më pak se 5 vjet maturitet)</t>
  </si>
  <si>
    <t xml:space="preserve">                 Interesi i përllogaritur për borxhin e varur të institucioneve jofinanciare (më pak se 5 vjet maturitet)</t>
  </si>
  <si>
    <t xml:space="preserve">                 Interesi i përllogaritur për borxhin e varur të institucioneve financiare (më pak se 5 vjet maturitet)</t>
  </si>
  <si>
    <t xml:space="preserve">                 Interesi i përllogaritur për borxhin e varur të sektorëve të tjerë rezidentë (më pak se 5 vjet maturitet)</t>
  </si>
  <si>
    <t>Interesi i përllogaritur për borxhin e varur më shumë se 5 vjet</t>
  </si>
  <si>
    <t xml:space="preserve">                 Interesi i përllogaritur për borxhin e varur të bankave (më shumë se 5 vjet maturitet)</t>
  </si>
  <si>
    <t xml:space="preserve">                 Interesi i përllogaritur për borxhin e varur të institucioneve jofinanciare (më shumë se 5 vjet maturitet)</t>
  </si>
  <si>
    <t xml:space="preserve">                 Interesi i përllogaritur për borxhin e varur të institucioneve financiare (më shumë se 5 vjet maturitet)</t>
  </si>
  <si>
    <t xml:space="preserve">                 Interesi i përllogaritur për borxhin e varur të sektorëve të tjerë rezidentë (më shumë se 5 vjet maturitet)</t>
  </si>
  <si>
    <t xml:space="preserve">Kapitali i aksionerëve </t>
  </si>
  <si>
    <t>Kapitali i paguar*</t>
  </si>
  <si>
    <t>Primet e aksioneve</t>
  </si>
  <si>
    <t>Rezerva</t>
  </si>
  <si>
    <t xml:space="preserve"> Fitimi (humbja) i pashpërndarë</t>
  </si>
  <si>
    <t xml:space="preserve"> Fitimi (humbja) i vitit ushtrimor </t>
  </si>
  <si>
    <t>* do të përfshihet edhe kapitali minimal i dhuruar</t>
  </si>
  <si>
    <t>Bilanci i pakonsoliduar</t>
  </si>
  <si>
    <t>Huatë e korporatave jo financiare publike sipas aktivitetit ekonomik</t>
  </si>
  <si>
    <t>Huatë sipas  cilësisë të portofolit të huave dhe aktivitetit ekonomik për korporatat jo financiare</t>
  </si>
  <si>
    <t>Huatë sipas cilesisë së portofolit dhe aktivitetit ekonomik</t>
  </si>
  <si>
    <t>Nga të cilat:</t>
  </si>
  <si>
    <t>Totali i tepricës së huave dhe interesit të përllogaritur të huave në fund të periudhës</t>
  </si>
  <si>
    <t>Hua standard</t>
  </si>
  <si>
    <t>Hua në ndjekje</t>
  </si>
  <si>
    <t>Hua nënstandard</t>
  </si>
  <si>
    <t>Hua të dyshimta</t>
  </si>
  <si>
    <t>Hua të humbura</t>
  </si>
  <si>
    <t>Huatë sipas cilësisë të portofolit të huave dhe aktivitetit ekonomik për korporatat jo financiare</t>
  </si>
  <si>
    <t>35.2</t>
  </si>
  <si>
    <t>F20_21Pkon</t>
  </si>
  <si>
    <t>MMR</t>
  </si>
  <si>
    <t>GNQ</t>
  </si>
  <si>
    <t>FRA</t>
  </si>
  <si>
    <t>GTM</t>
  </si>
  <si>
    <t>IMN</t>
  </si>
  <si>
    <t>ITA</t>
  </si>
  <si>
    <t>KAZ</t>
  </si>
  <si>
    <t>ROU</t>
  </si>
  <si>
    <t>SLE</t>
  </si>
  <si>
    <t>SVK</t>
  </si>
  <si>
    <t>ZAF</t>
  </si>
  <si>
    <t>SWZ</t>
  </si>
  <si>
    <t>WLF</t>
  </si>
  <si>
    <t>GazaStrip</t>
  </si>
  <si>
    <t>WestBank</t>
  </si>
  <si>
    <t>Tituj te mbrojtura nga aktive (ABS)</t>
  </si>
  <si>
    <t>Drop down list</t>
  </si>
  <si>
    <t>Ndihmësit financiarë</t>
  </si>
  <si>
    <t>Shoqëritë e sigurimit</t>
  </si>
  <si>
    <t xml:space="preserve"> </t>
  </si>
  <si>
    <t>Hua për Bankën Qendrore</t>
  </si>
  <si>
    <t>Llogaritë e pakthyera në afat në Bankën Qendrore</t>
  </si>
  <si>
    <t>Llogari të tjera me Bankën Qendrore</t>
  </si>
  <si>
    <t>Llogari rrjedhëse të parregullta me bankat, institucionet e kreditit dhe institucionet e tjera financiare jorezidente</t>
  </si>
  <si>
    <t>Depozita të marra nga Banka Qendrore</t>
  </si>
  <si>
    <t xml:space="preserve">          Depozita pa afat të marra nga Banka Qendrore </t>
  </si>
  <si>
    <t xml:space="preserve">          Depozita me afat të marra nga Banka Qendrore </t>
  </si>
  <si>
    <t xml:space="preserve">                      Interesi i përllogaritur për depozitat pa afat të marra nga Banka Qendrore</t>
  </si>
  <si>
    <t xml:space="preserve">                      Interesi i përllogaritur për depozitat me afat të marra nga Banka Qendrore </t>
  </si>
  <si>
    <t xml:space="preserve">Huamarrje nga Banka Qendrore </t>
  </si>
  <si>
    <t xml:space="preserve">           Huamarrje nga Banka Qendrore jo e rifinancuar nga një institucion financiar ndërkombëtar </t>
  </si>
  <si>
    <t xml:space="preserve">           Huamarrje nga Banka Qendrore e rifinancuar nga institucionet financiare ndërkombëtare</t>
  </si>
  <si>
    <t xml:space="preserve">Llogari të tjera me Bankën Qendrore </t>
  </si>
  <si>
    <r>
      <t>Diferenca e rivlerësimit</t>
    </r>
    <r>
      <rPr>
        <b/>
        <i/>
        <sz val="10"/>
        <rFont val="Times New Roman"/>
        <family val="1"/>
      </rPr>
      <t xml:space="preserve"> </t>
    </r>
  </si>
  <si>
    <t>LEKË</t>
  </si>
  <si>
    <t>VALUTË</t>
  </si>
  <si>
    <t>(në njësi monetare)</t>
  </si>
  <si>
    <t>Fondi i</t>
  </si>
  <si>
    <t>Amortizimit dhe</t>
  </si>
  <si>
    <t>provigjonet (-A)</t>
  </si>
  <si>
    <t>Letrat me vlerë të emetuara nga jo-rezidentët dhe te mbajtura nga sektorët rezidentë (në kujdestari të bankës)</t>
  </si>
  <si>
    <t>Letrat me vlerë të emetuara nga sektorët rezidentë dhe të mbajtura nga sektorët jo-rezidentë (në kujdestari të bankës)</t>
  </si>
  <si>
    <t>depozita të reja pa afat</t>
  </si>
  <si>
    <t>depozita të reja me afat</t>
  </si>
  <si>
    <t>tërheqjet pёr depozita pa afat</t>
  </si>
  <si>
    <t>tërheqjet pёr depozita me afat</t>
  </si>
  <si>
    <t>Kompania vlerësuese</t>
  </si>
  <si>
    <t xml:space="preserve"> deri në 6 muaj</t>
  </si>
  <si>
    <t xml:space="preserve">  6 muaj-1 vit</t>
  </si>
  <si>
    <t xml:space="preserve">  1 vit-3 vjet</t>
  </si>
  <si>
    <t xml:space="preserve">  3 - 5 vjet</t>
  </si>
  <si>
    <t xml:space="preserve">  mbi 5 vjet</t>
  </si>
  <si>
    <t xml:space="preserve">  deri 6 muaj</t>
  </si>
  <si>
    <t>Depozita 3-mujore</t>
  </si>
  <si>
    <t>Depozita 6-mujore</t>
  </si>
  <si>
    <t>Depozita 12-mujore</t>
  </si>
  <si>
    <t>Depozita 24-mujore</t>
  </si>
  <si>
    <t>Depozita 36-mujore</t>
  </si>
  <si>
    <t>Depozita 48-mujore</t>
  </si>
  <si>
    <t>Depozita 60-mujore</t>
  </si>
  <si>
    <t>Depozita 1 mujore</t>
  </si>
  <si>
    <t>Depozitat e reja (gjatë periudhës)</t>
  </si>
  <si>
    <t>Huatë e reja (gjatë periudhës)</t>
  </si>
  <si>
    <t>Maturiteti</t>
  </si>
  <si>
    <t xml:space="preserve">Monedhë origjinale </t>
  </si>
  <si>
    <t>Norma mesatare e ponderuar interesit (në %)</t>
  </si>
  <si>
    <t>Norma e interesit (në %)</t>
  </si>
  <si>
    <r>
      <t>Norma mesatare mujore e interesit të depozitave të reja të korporatave jofinanciare publike, korporatave jofinanciare private, individëve dhe institucioneve jo me qëllim fitimi që u shërbejnë individëve</t>
    </r>
    <r>
      <rPr>
        <vertAlign val="superscript"/>
        <sz val="11"/>
        <rFont val="Calibri"/>
        <family val="2"/>
      </rPr>
      <t>1</t>
    </r>
    <r>
      <rPr>
        <sz val="11"/>
        <rFont val="Calibri"/>
        <family val="2"/>
      </rPr>
      <t>, sipas afatit dhe monedhës</t>
    </r>
  </si>
  <si>
    <t>Norma mesatare mujore e interesit të depozitave të reja të korporatave jofinanciare publike, korporatave jofinanciare private, individëve dhe institucioneve jo me qëllim fitimi që u shërbejnë individëve, sipas afatit dhe monedhës</t>
  </si>
  <si>
    <r>
      <t>1) Sektorët</t>
    </r>
    <r>
      <rPr>
        <b/>
        <sz val="10"/>
        <color rgb="FF0000FF"/>
        <rFont val="Calibri"/>
        <family val="2"/>
      </rPr>
      <t xml:space="preserve"> rezidentë</t>
    </r>
    <r>
      <rPr>
        <sz val="10"/>
        <color rgb="FF0000FF"/>
        <rFont val="Calibri"/>
        <family val="2"/>
      </rPr>
      <t xml:space="preserve"> në këtë formular janë :   
-Korporata jofinanciare publike, 
 -Korporata jofinanciare private, 
 -Individë dhe Institucionet jo me qëllim fitimi që u shërbejnë individëve 
</t>
    </r>
  </si>
  <si>
    <r>
      <t>Norma mesatare mujore e interesit të huave të reja të korporatave jofinanciare publike, korporatave jofinanciare private, individëve dhe institucioneve jo me qëllim fitimi që u shërbejnë individëve</t>
    </r>
    <r>
      <rPr>
        <vertAlign val="superscript"/>
        <sz val="11"/>
        <rFont val="Calibri"/>
        <family val="2"/>
      </rPr>
      <t>1</t>
    </r>
    <r>
      <rPr>
        <sz val="11"/>
        <rFont val="Calibri"/>
        <family val="2"/>
      </rPr>
      <t>, sipas afatit dhe monedhës</t>
    </r>
  </si>
  <si>
    <t>Norma mesatare mujore e interesit të huave të reja të korporatave jofinanciare publike, korporatave jofinanciare private, individëve dhe institucioneve jo me qëllim fitimi që u shërbejnë individëve, sipas afatit dhe monedhës</t>
  </si>
  <si>
    <r>
      <t>1) Sektorët</t>
    </r>
    <r>
      <rPr>
        <b/>
        <sz val="11"/>
        <color rgb="FF0000FF"/>
        <rFont val="Calibri"/>
        <family val="2"/>
      </rPr>
      <t xml:space="preserve"> rezidentë</t>
    </r>
    <r>
      <rPr>
        <sz val="11"/>
        <color rgb="FF0000FF"/>
        <rFont val="Calibri"/>
        <family val="2"/>
      </rPr>
      <t xml:space="preserve"> në këtë formular janë :   
-Korporata jofinanciare publike, 
 -Korporata jofinanciare private, 
 -Individë dhe Institucionet jo me qëllim fitimi që u shërbejnë individëve 
</t>
    </r>
  </si>
  <si>
    <t>F36.1</t>
  </si>
  <si>
    <t>F36.2</t>
  </si>
  <si>
    <t>Deri në 1 vit</t>
  </si>
  <si>
    <t>Tituj kapitali mbi 10%</t>
  </si>
  <si>
    <t>Mbi 1 vit deri në 2 vjet</t>
  </si>
  <si>
    <t>Mbi 2 vjet</t>
  </si>
  <si>
    <t>Totali në USD</t>
  </si>
  <si>
    <t>Totali në EUR</t>
  </si>
  <si>
    <t>Totali në GBP</t>
  </si>
  <si>
    <t>Totali në JPY</t>
  </si>
  <si>
    <t>Totali në CAD</t>
  </si>
  <si>
    <t>Totali në AUD</t>
  </si>
  <si>
    <t>Totali në NOK</t>
  </si>
  <si>
    <t>Totali në TRY</t>
  </si>
  <si>
    <t>Totali në SEK</t>
  </si>
  <si>
    <t>Kursi i këmbimit në ditën e fundit të muajit</t>
  </si>
  <si>
    <t>Totali në ALL</t>
  </si>
  <si>
    <t>Totali në CHF</t>
  </si>
  <si>
    <t xml:space="preserve">Të tjera monedha të konvertuara në lekë </t>
  </si>
  <si>
    <t>Totali në monedha të tjera</t>
  </si>
  <si>
    <t>Juani Kinez (CNY)</t>
  </si>
  <si>
    <t>Totali në DKK</t>
  </si>
  <si>
    <t>Instrumentet financiare në mjete dhe detyrime</t>
  </si>
  <si>
    <t>Drejtimi</t>
  </si>
  <si>
    <t>Rezidenca</t>
  </si>
  <si>
    <t>Instrumenti</t>
  </si>
  <si>
    <t>Sektori</t>
  </si>
  <si>
    <t>Shteti</t>
  </si>
  <si>
    <t>Afati</t>
  </si>
  <si>
    <t>Stoku në fund të periudhës</t>
  </si>
  <si>
    <t>Interesi i paguar/marrë gjatë periudhës</t>
  </si>
  <si>
    <t>F31.1</t>
  </si>
  <si>
    <t>Mjete</t>
  </si>
  <si>
    <t>Detyrime</t>
  </si>
  <si>
    <t>3</t>
  </si>
  <si>
    <t>Depozita</t>
  </si>
  <si>
    <t>4</t>
  </si>
  <si>
    <t>Garanci</t>
  </si>
  <si>
    <t>5</t>
  </si>
  <si>
    <t>Instrumente borxhi</t>
  </si>
  <si>
    <t>6</t>
  </si>
  <si>
    <t>Hua</t>
  </si>
  <si>
    <t>7</t>
  </si>
  <si>
    <t>Veprime me klientët</t>
  </si>
  <si>
    <t>8</t>
  </si>
  <si>
    <t>Aksione/Kutota fondesh investimi</t>
  </si>
  <si>
    <t>9</t>
  </si>
  <si>
    <t>10</t>
  </si>
  <si>
    <t>Borxh i varur</t>
  </si>
  <si>
    <t>11</t>
  </si>
  <si>
    <t>12</t>
  </si>
  <si>
    <t>Sigurime, pensione dhe skema standarde garancish</t>
  </si>
  <si>
    <t>13</t>
  </si>
  <si>
    <t>Të tjera të arketueshme/pagueshme</t>
  </si>
  <si>
    <t>14</t>
  </si>
  <si>
    <t>Kredi tregtare</t>
  </si>
  <si>
    <r>
      <rPr>
        <b/>
        <sz val="10"/>
        <color rgb="FF0000FF"/>
        <rFont val="Tahoma"/>
        <family val="2"/>
      </rPr>
      <t xml:space="preserve">Form 8 dhe Form 31.1 </t>
    </r>
    <r>
      <rPr>
        <b/>
        <sz val="10"/>
        <rFont val="Tahoma"/>
        <family val="2"/>
      </rPr>
      <t>Kodet për rezidencën</t>
    </r>
  </si>
  <si>
    <r>
      <rPr>
        <b/>
        <sz val="10"/>
        <color rgb="FF0000FF"/>
        <rFont val="Tahoma"/>
        <family val="2"/>
      </rPr>
      <t>Form 31.1</t>
    </r>
    <r>
      <rPr>
        <b/>
        <sz val="10"/>
        <rFont val="Tahoma"/>
        <family val="2"/>
      </rPr>
      <t xml:space="preserve"> Kodet për drejtimin </t>
    </r>
  </si>
  <si>
    <t>15</t>
  </si>
  <si>
    <r>
      <rPr>
        <b/>
        <sz val="10"/>
        <color rgb="FF0000FF"/>
        <rFont val="Tahoma"/>
        <family val="2"/>
      </rPr>
      <t>Form 8</t>
    </r>
    <r>
      <rPr>
        <b/>
        <sz val="10"/>
        <rFont val="Tahoma"/>
        <family val="2"/>
      </rPr>
      <t xml:space="preserve"> Listimi në bursë </t>
    </r>
  </si>
  <si>
    <r>
      <rPr>
        <b/>
        <sz val="10"/>
        <color rgb="FF0000FF"/>
        <rFont val="Tahoma"/>
        <family val="2"/>
      </rPr>
      <t>Form 8</t>
    </r>
    <r>
      <rPr>
        <b/>
        <sz val="10"/>
        <rFont val="Tahoma"/>
        <family val="2"/>
      </rPr>
      <t xml:space="preserve">  Kodet për tipin e instrumentit</t>
    </r>
  </si>
  <si>
    <r>
      <rPr>
        <b/>
        <sz val="10"/>
        <color rgb="FF0000FF"/>
        <rFont val="Tahoma"/>
        <family val="2"/>
      </rPr>
      <t>Form 8</t>
    </r>
    <r>
      <rPr>
        <b/>
        <sz val="10"/>
        <rFont val="Tahoma"/>
        <family val="2"/>
      </rPr>
      <t xml:space="preserve"> Kodet për maturitetin</t>
    </r>
  </si>
  <si>
    <r>
      <rPr>
        <b/>
        <sz val="10"/>
        <color rgb="FF0000FF"/>
        <rFont val="Tahoma"/>
        <family val="2"/>
      </rPr>
      <t>Form 8</t>
    </r>
    <r>
      <rPr>
        <b/>
        <sz val="10"/>
        <rFont val="Tahoma"/>
        <family val="2"/>
      </rPr>
      <t xml:space="preserve">  Kodet për klasën e instrumentit</t>
    </r>
  </si>
  <si>
    <r>
      <rPr>
        <b/>
        <sz val="10"/>
        <color rgb="FF0000FF"/>
        <rFont val="Tahoma"/>
        <family val="2"/>
      </rPr>
      <t>Form 31.1</t>
    </r>
    <r>
      <rPr>
        <b/>
        <sz val="10"/>
        <rFont val="Tahoma"/>
        <family val="2"/>
      </rPr>
      <t xml:space="preserve"> Kodet për instrumentin</t>
    </r>
  </si>
  <si>
    <t>16</t>
  </si>
  <si>
    <t>17</t>
  </si>
  <si>
    <t>18</t>
  </si>
  <si>
    <t>19</t>
  </si>
  <si>
    <r>
      <rPr>
        <b/>
        <sz val="10"/>
        <color rgb="FF0000FF"/>
        <rFont val="Tahoma"/>
        <family val="2"/>
      </rPr>
      <t>Form 8 dhe Form 31.1</t>
    </r>
    <r>
      <rPr>
        <b/>
        <sz val="10"/>
        <rFont val="Tahoma"/>
        <family val="2"/>
      </rPr>
      <t xml:space="preserve"> Kodet e monedhës</t>
    </r>
  </si>
  <si>
    <t>Afat shkurtër</t>
  </si>
  <si>
    <t>Afat gjatë</t>
  </si>
  <si>
    <r>
      <rPr>
        <b/>
        <sz val="10"/>
        <color rgb="FF0000FF"/>
        <rFont val="Tahoma"/>
        <family val="2"/>
      </rPr>
      <t xml:space="preserve"> Form 31.1</t>
    </r>
    <r>
      <rPr>
        <b/>
        <sz val="10"/>
        <rFont val="Tahoma"/>
        <family val="2"/>
      </rPr>
      <t xml:space="preserve"> Kodet për afatin </t>
    </r>
  </si>
  <si>
    <r>
      <rPr>
        <b/>
        <sz val="10"/>
        <color rgb="FF0000FF"/>
        <rFont val="Tahoma"/>
        <family val="2"/>
      </rPr>
      <t>Form 8 dhe Form 31.1</t>
    </r>
    <r>
      <rPr>
        <b/>
        <sz val="10"/>
        <rFont val="Tahoma"/>
        <family val="2"/>
      </rPr>
      <t xml:space="preserve"> Kodet për shtetet</t>
    </r>
  </si>
  <si>
    <r>
      <rPr>
        <b/>
        <sz val="10"/>
        <color rgb="FF0000FF"/>
        <rFont val="Tahoma"/>
        <family val="2"/>
      </rPr>
      <t>Form 8 dhe Form 31.1</t>
    </r>
    <r>
      <rPr>
        <b/>
        <sz val="10"/>
        <rFont val="Tahoma"/>
        <family val="2"/>
      </rPr>
      <t xml:space="preserve"> Kodet për sektorin</t>
    </r>
  </si>
  <si>
    <r>
      <rPr>
        <b/>
        <sz val="10"/>
        <color rgb="FF0000FF"/>
        <rFont val="Tahoma"/>
        <family val="2"/>
      </rPr>
      <t xml:space="preserve"> Form 8</t>
    </r>
    <r>
      <rPr>
        <b/>
        <sz val="10"/>
        <rFont val="Tahoma"/>
        <family val="2"/>
      </rPr>
      <t xml:space="preserve"> Kodet për tipin e normës së interesit</t>
    </r>
  </si>
  <si>
    <t>*Shënim: a) Depozitat me njoftim paraprak duhet te paraqiten me interesin e përllogaritur të përfshirë</t>
  </si>
  <si>
    <t>Totali në JPY*</t>
  </si>
  <si>
    <r>
      <t xml:space="preserve">b) Në formularin 35, Kursi i JPY (qeliza C99) do të paraqitet në lek për 100 njësi, sikurse paraqitet kursi zyrtar i bankës së Shqipërisë. Në formularët </t>
    </r>
    <r>
      <rPr>
        <b/>
        <sz val="11"/>
        <color rgb="FF0000FF"/>
        <rFont val="Calibri"/>
        <family val="2"/>
        <scheme val="minor"/>
      </rPr>
      <t xml:space="preserve">35 dhe 35.2 </t>
    </r>
    <r>
      <rPr>
        <sz val="11"/>
        <color rgb="FF0000FF"/>
        <rFont val="Calibri"/>
        <family val="2"/>
        <scheme val="minor"/>
      </rPr>
      <t xml:space="preserve">të dhënat e depozitave </t>
    </r>
    <r>
      <rPr>
        <b/>
        <sz val="11"/>
        <color rgb="FF0000FF"/>
        <rFont val="Calibri"/>
        <family val="2"/>
        <scheme val="minor"/>
      </rPr>
      <t>vetëm për monedhën JPY duhet të paraqiten në 100 njësi.</t>
    </r>
    <r>
      <rPr>
        <sz val="11"/>
        <color rgb="FF0000FF"/>
        <rFont val="Calibri"/>
        <family val="2"/>
        <scheme val="minor"/>
      </rPr>
      <t xml:space="preserve"> 
</t>
    </r>
    <r>
      <rPr>
        <b/>
        <sz val="11"/>
        <color rgb="FF0000FF"/>
        <rFont val="Calibri"/>
        <family val="2"/>
        <scheme val="minor"/>
      </rPr>
      <t>Shembull</t>
    </r>
    <r>
      <rPr>
        <sz val="11"/>
        <color rgb="FF0000FF"/>
        <rFont val="Calibri"/>
        <family val="2"/>
        <scheme val="minor"/>
      </rPr>
      <t>: Kursi zyrtar i  Jeni Japonez (per 100) (JPY)=  105.61 Lek për 100 njësi JPY. Atëherë për kursin e JPY në qelizën C99 do të vendoset vlera 105.61.  Gjendja e një depozite në JPY eshte 100 000 njesi JPY, në formularin nr.35 do të vendoset vlera 1000 (100 000/100).</t>
    </r>
  </si>
  <si>
    <t xml:space="preserve">*Shënim: Në formularët 35 dhe 35.2 të dhënat e depozitave vetëm për monedhën JPY duhet të paraqiten në 100 njësi. </t>
  </si>
  <si>
    <t xml:space="preserve">2) Në formularin 36.1 të dhënat e depozitave vetëm për monedhën JPY duhet të paraqiten në 100 njësi. </t>
  </si>
  <si>
    <t xml:space="preserve">2) Në formularin 36.2 të dhënat e huave vetëm për monedhën JPY duhet të paraqiten në 100 njësi. </t>
  </si>
  <si>
    <t>Depozita me afat të jorezidentëve</t>
  </si>
  <si>
    <t>NJËSIA:</t>
  </si>
  <si>
    <t xml:space="preserve">Depozita me afat të jorezidentëve </t>
  </si>
  <si>
    <t>Gjithsej</t>
  </si>
  <si>
    <t>Deri në 24 muaj</t>
  </si>
  <si>
    <t>Mbi 24 muaj</t>
  </si>
  <si>
    <t>LEKU</t>
  </si>
  <si>
    <t>Të gjitha valutat të konvertuara në lekë</t>
  </si>
  <si>
    <t>F35.1</t>
  </si>
  <si>
    <t>20_21Pkon_Valutor</t>
  </si>
  <si>
    <t>Bilanci valutor i pakonsoliduar</t>
  </si>
  <si>
    <t>Nga te cilat:                  EUR</t>
  </si>
  <si>
    <t>Te tjera monedha</t>
  </si>
  <si>
    <t>Nga të cilat:                  EUR</t>
  </si>
  <si>
    <t>F20_21Pkon_Valutor</t>
  </si>
  <si>
    <t>20_21Pkon</t>
  </si>
  <si>
    <t>F1</t>
  </si>
  <si>
    <t>Depozitat e rezidentёve sipas rrethit</t>
  </si>
  <si>
    <t>Tremujor</t>
  </si>
  <si>
    <t>F2</t>
  </si>
  <si>
    <t>Degët - Huatë e rezidentëve sipas rrethit</t>
  </si>
  <si>
    <t>F3</t>
  </si>
  <si>
    <t>Degët - Huatë e rezidentëve sipas aktivitetit ekonomik dhe rrethit</t>
  </si>
  <si>
    <t>F4</t>
  </si>
  <si>
    <t>Degët - Huatë e rezidentëve sipas monedhës dhe rrethit</t>
  </si>
  <si>
    <t>20_21</t>
  </si>
  <si>
    <t>Bilanci</t>
  </si>
  <si>
    <t>F20_21</t>
  </si>
  <si>
    <t>Llogaria fitim - humbje</t>
  </si>
  <si>
    <t>F22</t>
  </si>
  <si>
    <t>22_1</t>
  </si>
  <si>
    <t>Llogaria fitim - humbje sipas monedhave</t>
  </si>
  <si>
    <t>F22_1</t>
  </si>
  <si>
    <t>Zërat jashtë bilancit</t>
  </si>
  <si>
    <t>F23</t>
  </si>
  <si>
    <t xml:space="preserve">Kreditë e klasifikuara sipas kalimit të afatit të kthimit </t>
  </si>
  <si>
    <t>F26</t>
  </si>
  <si>
    <t>Përqendrimi i depozitave</t>
  </si>
  <si>
    <t>F27</t>
  </si>
  <si>
    <t>Lista e aktiveve që sjellin të ardhura</t>
  </si>
  <si>
    <t>F28</t>
  </si>
  <si>
    <t xml:space="preserve">Lista e pasiveve që shkaktojnë shpenzime </t>
  </si>
  <si>
    <t>F29</t>
  </si>
  <si>
    <t>Kapitali rregullator</t>
  </si>
  <si>
    <t>Zëra memorandumi</t>
  </si>
  <si>
    <t xml:space="preserve">Pozicionet valutore - spot  </t>
  </si>
  <si>
    <t>31/1</t>
  </si>
  <si>
    <t xml:space="preserve">Pozicionet valutore - forward blerje </t>
  </si>
  <si>
    <t xml:space="preserve">Pozicionet valutore - forward shitje </t>
  </si>
  <si>
    <t>31/3</t>
  </si>
  <si>
    <t>Pozicionet valutore - opsione neto</t>
  </si>
  <si>
    <t>Pozicionet valutore - zërat jashtë bilancit</t>
  </si>
  <si>
    <t>Pozicionet e hapura valutore</t>
  </si>
  <si>
    <t>Statistika Bankare</t>
  </si>
  <si>
    <t>TOTALI I TË ARDHURAVE</t>
  </si>
  <si>
    <t>Humbja e vitit në vazhdim</t>
  </si>
  <si>
    <t>Të ardhura të tjera të jashtëzakonshme</t>
  </si>
  <si>
    <t>Shlyerja e huave të humbura nga të tretët</t>
  </si>
  <si>
    <t>Shlyerja e huave të regjistruara si hua të humbura</t>
  </si>
  <si>
    <t xml:space="preserve">Të ardhura të jashtëzakonshme </t>
  </si>
  <si>
    <t>Të tjera transferime të fondeve rezervë</t>
  </si>
  <si>
    <t>Për interesat pjesëmarrës dhe filialet</t>
  </si>
  <si>
    <t xml:space="preserve">Transferime nga fondet rezervë të krijuara për letrat me vlerë të ndryshme nga bono thesari </t>
  </si>
  <si>
    <t>Transferime nga fondet rezervë të krijuara për bonot e thesarit dhe bonot e tjera të pranueshme për rifinancim me Bankën Qendrore</t>
  </si>
  <si>
    <t xml:space="preserve">            Të humbura</t>
  </si>
  <si>
    <t xml:space="preserve">            Të dyshimta</t>
  </si>
  <si>
    <t xml:space="preserve">            Nënstandarde </t>
  </si>
  <si>
    <t>Fonde rezervë për huatë nënstandarde, të dyshimta dhe të humbura.</t>
  </si>
  <si>
    <t xml:space="preserve">            Në ndjekje</t>
  </si>
  <si>
    <t xml:space="preserve">            Standarde</t>
  </si>
  <si>
    <t>Fonde rezervë statistikore për huatë standarde dhe në ndjekje</t>
  </si>
  <si>
    <t>Transferime nga fondet rezervë për zhvlerësimin e llogarive për t'u arkëtuar</t>
  </si>
  <si>
    <t>Transferime nga fondet rezervë për zhvlerësimin e mjeteve të qëndrueshme</t>
  </si>
  <si>
    <t>Fitime nga veprimet me valutat</t>
  </si>
  <si>
    <t>Të ardhura të tjera të veprimtarisë  bankare</t>
  </si>
  <si>
    <t>Të ardhura nga veprimet e qirasë</t>
  </si>
  <si>
    <t xml:space="preserve">          Komisione të tjera</t>
  </si>
  <si>
    <t xml:space="preserve">          Komisione për shërbimet bankare</t>
  </si>
  <si>
    <t xml:space="preserve">          Nga letrat me vlerë të shitura sipas marrëveshjeve të riblerjes</t>
  </si>
  <si>
    <t xml:space="preserve">          Nga borxhet e varura</t>
  </si>
  <si>
    <t xml:space="preserve">          Nga borxhet e përfaqësuara prej letrave me vlerë</t>
  </si>
  <si>
    <t xml:space="preserve">          Nga transaksionet me klientët</t>
  </si>
  <si>
    <t xml:space="preserve">          Nga veprimet e thesarit dhe ndërbankare</t>
  </si>
  <si>
    <t>Komisione për shërbime bankare</t>
  </si>
  <si>
    <t xml:space="preserve">          Të tjera</t>
  </si>
  <si>
    <t xml:space="preserve">          Nga interesat pjesëmarrës dhe filialet</t>
  </si>
  <si>
    <t xml:space="preserve">                                    Amortizimi i skontove për letrat me vlerë të investimeve</t>
  </si>
  <si>
    <t xml:space="preserve">                                    Dividentët</t>
  </si>
  <si>
    <t xml:space="preserve">                                    Të ardhura nga interesat</t>
  </si>
  <si>
    <t xml:space="preserve">                                    Fitime nga shitjet e letrave me vlerë të investimeve</t>
  </si>
  <si>
    <t xml:space="preserve">                       Të ardhura nga letrat me vlerë të investimeve</t>
  </si>
  <si>
    <t xml:space="preserve">                                    Amotizimi i skontove për letrat me vlerë të vendosjes</t>
  </si>
  <si>
    <t xml:space="preserve">                                    Fitime nga shitjet e letrave me vlerë të vendosjes</t>
  </si>
  <si>
    <t xml:space="preserve">                       Të ardhura nga letrat me vlerë të vendosjes</t>
  </si>
  <si>
    <t xml:space="preserve">                       Të ardhura nga letrat me vlerë të tregtueshme</t>
  </si>
  <si>
    <t xml:space="preserve">          Nga veprimet me letrat e tjera me vlerë</t>
  </si>
  <si>
    <t xml:space="preserve">                                   Amortizimi i skontove për letrat me vlerë të investimeve</t>
  </si>
  <si>
    <t xml:space="preserve">                                   Të ardhura nga interesat</t>
  </si>
  <si>
    <t xml:space="preserve">                                   Fitime nga shitjet e letrave me vlerë të investimeve</t>
  </si>
  <si>
    <t xml:space="preserve">                     Të ardhura nga letrat me vlerë të investimeve</t>
  </si>
  <si>
    <t xml:space="preserve">                                  Amortizimi i skontove për letrat me vlerë të vendosjes</t>
  </si>
  <si>
    <t xml:space="preserve">                                  Të ardhura nga interesat</t>
  </si>
  <si>
    <t xml:space="preserve">                                  Fitime nga shitjet e letrave me vlerë të vendosjes</t>
  </si>
  <si>
    <t xml:space="preserve">                     Të ardhura nga letrat me vlerë të vendosjes</t>
  </si>
  <si>
    <t xml:space="preserve">                     Të ardhura nga letrat me vlerë të tregtueshme</t>
  </si>
  <si>
    <t xml:space="preserve">          Të ardhura nga bonot e thesarit</t>
  </si>
  <si>
    <t>Të ardhura nga veprimet me letrat me vlerë dhe veprimtaritë e tjera financiare</t>
  </si>
  <si>
    <t xml:space="preserve">          Interesa për letrat me vlerë të blera sipas marrëveshjeve të rishitjes</t>
  </si>
  <si>
    <t xml:space="preserve">          Nga veprimet me klientët</t>
  </si>
  <si>
    <t xml:space="preserve">          Për veprimet e thesarit dhe ndërbankare</t>
  </si>
  <si>
    <t>Të ardhura nga interesat</t>
  </si>
  <si>
    <t>Të ardhura të veprimtarisë bankare</t>
  </si>
  <si>
    <t>TOTALI I SHPENZIMEVE</t>
  </si>
  <si>
    <t>Fitimi i vitit në vazhdim</t>
  </si>
  <si>
    <t>Taksa mbi të ardhurat</t>
  </si>
  <si>
    <t xml:space="preserve">Shpenzime të jashtëzakonshme </t>
  </si>
  <si>
    <t>Shpenzime të tjera për fondet rezervë</t>
  </si>
  <si>
    <t>Llogari për t’u arkëtuar  të pambledhshme</t>
  </si>
  <si>
    <t xml:space="preserve">Interesa pjesëmarrës dhe filialet </t>
  </si>
  <si>
    <t>Letra me vlerë të ndryshme nga bono thesari</t>
  </si>
  <si>
    <t>Humbje nga bonot e thesarit dhe bonot e tjera të pranueshme për rifinancim me Banken Qendrore</t>
  </si>
  <si>
    <t xml:space="preserve">          Të humbura</t>
  </si>
  <si>
    <t xml:space="preserve">          Të dyshimta</t>
  </si>
  <si>
    <t xml:space="preserve">          Nënstandarde </t>
  </si>
  <si>
    <t>Shpenzime për fonde rezervë për huatë nënstandarde, të dyshimta &amp; të humbura.</t>
  </si>
  <si>
    <t xml:space="preserve">          Në ndjekje</t>
  </si>
  <si>
    <t xml:space="preserve">          Standarde</t>
  </si>
  <si>
    <t>Shpenzime për fonde rezervë statistikore për huatë standarde dhe në ndjekje</t>
  </si>
  <si>
    <t>Humbje nga llogaritë për t’u arkëtuar të pambledhshme shpenzime për fonde rezervë</t>
  </si>
  <si>
    <t>Fonde rezervë</t>
  </si>
  <si>
    <t>Shpenzime amortizimi</t>
  </si>
  <si>
    <t>Amortizimi dhe fondet rezervë për zhvlerësimin e mjeteve të qëndrueshme</t>
  </si>
  <si>
    <t>Shpenzime të përgjithshme të veprimtarisë</t>
  </si>
  <si>
    <t>Taksa të tjera përveç taksave mbi të ardhurat</t>
  </si>
  <si>
    <t>Shpenzime për personelin</t>
  </si>
  <si>
    <t>Humbje nga veprimet me valutat</t>
  </si>
  <si>
    <t>Shpenzime të tjera të veprimtarisë bankare</t>
  </si>
  <si>
    <t>Shpenzime për operacionet e qirasë</t>
  </si>
  <si>
    <t xml:space="preserve">          Komisione të tjera </t>
  </si>
  <si>
    <t xml:space="preserve">          Komisione për shërbime bankare</t>
  </si>
  <si>
    <t xml:space="preserve">          Për letrat me vlerë të shitura sipas marrëveshjeve të riblerjes</t>
  </si>
  <si>
    <t xml:space="preserve">          Për borxhet e varura</t>
  </si>
  <si>
    <t xml:space="preserve">          Për borxhe që përfaqësohen nga letrat me vlerë</t>
  </si>
  <si>
    <t xml:space="preserve">          Për transaksionet me klientët </t>
  </si>
  <si>
    <t>Komisione</t>
  </si>
  <si>
    <t xml:space="preserve">          Shpenzime të tjera nga veprimet financiare</t>
  </si>
  <si>
    <t xml:space="preserve">                                      Shpenzime për zhvlerësimin e letrave me vlerë të investimit</t>
  </si>
  <si>
    <t xml:space="preserve">                                      Amortizimi i primeve në lidhje me letrat me vlerë të investimit</t>
  </si>
  <si>
    <t xml:space="preserve">                                      Humbje nga letrat me vlerë të investimit</t>
  </si>
  <si>
    <t xml:space="preserve">                     Humbje nga letrat me vlerë të investimit</t>
  </si>
  <si>
    <t xml:space="preserve">                                      Shpenzime për zhvlerësimin e letrave me vlerë të vendosjes</t>
  </si>
  <si>
    <t xml:space="preserve">                                      Amortizimi i primeve në lidhje me letrat me vlerë të vendosjes</t>
  </si>
  <si>
    <t xml:space="preserve">                                      Humbje nga letrat me vlerë të vendosjes</t>
  </si>
  <si>
    <t xml:space="preserve">                     Humbje nga letrat me vlerë të vendosjes</t>
  </si>
  <si>
    <t xml:space="preserve">                     Humbje nga letrat me vlerë të tregtueshme</t>
  </si>
  <si>
    <t xml:space="preserve">          Humbje nga veprimet me letrat e tjera me vlerë</t>
  </si>
  <si>
    <t xml:space="preserve">                    Humbje nga letrat me vlerë të investimit</t>
  </si>
  <si>
    <t xml:space="preserve">                                      Humbje nga letrat me vlere të vendosjes</t>
  </si>
  <si>
    <t xml:space="preserve">          Humbje nga bonot e thesarit dhe bonot e tjera të pranueshme për rifinancim me Bankën Qendrore</t>
  </si>
  <si>
    <t>Humbje nga veprimet me letrat me vlerë dhe veprimet financiare</t>
  </si>
  <si>
    <t xml:space="preserve">          Për veprimet me klientët</t>
  </si>
  <si>
    <t>Shpenzime për interesa</t>
  </si>
  <si>
    <t>SHPENZIME TË VEPRIMTARISË BANKARE</t>
  </si>
  <si>
    <t>LLOGARIA FITIM E HUMBJE</t>
  </si>
  <si>
    <t xml:space="preserve">          Të ardhura nga interesat (letra me vlerë të investimit)</t>
  </si>
  <si>
    <t xml:space="preserve">          Të ardhura nga interesat (letra me vlerë të vendosjes)</t>
  </si>
  <si>
    <t xml:space="preserve">          Të ardhura nga letrat me vlerë të tregtueshme</t>
  </si>
  <si>
    <t>Të ardhurat</t>
  </si>
  <si>
    <t>Shpenzimet</t>
  </si>
  <si>
    <t>TË TJERA</t>
  </si>
  <si>
    <t>Nga kjo:</t>
  </si>
  <si>
    <t>GJITHSEJ</t>
  </si>
  <si>
    <t xml:space="preserve">     Të dhëna</t>
  </si>
  <si>
    <t xml:space="preserve">     Të marra</t>
  </si>
  <si>
    <t>ANGAZHIME PËR INSTRUMENTET FINANCIARE</t>
  </si>
  <si>
    <t xml:space="preserve">     Të tjera</t>
  </si>
  <si>
    <t xml:space="preserve">     Angazhime të dyshimta </t>
  </si>
  <si>
    <t>ANGAZHIME TË TJERA</t>
  </si>
  <si>
    <t xml:space="preserve">     Llogari rivlerësimi e operacioneve me afat në valutë</t>
  </si>
  <si>
    <t xml:space="preserve">     Lek për t’u dhënë</t>
  </si>
  <si>
    <t xml:space="preserve">     Lek për t’u marrë</t>
  </si>
  <si>
    <t xml:space="preserve">     Valutë e shitur me afat</t>
  </si>
  <si>
    <t xml:space="preserve">     Valutë e blerë me afat</t>
  </si>
  <si>
    <t>TRANSAKSIONE NË VALUTË</t>
  </si>
  <si>
    <t xml:space="preserve">     Letra me vlerë të dhëna hua</t>
  </si>
  <si>
    <t xml:space="preserve">     Letra me vlerë të marra hua</t>
  </si>
  <si>
    <t xml:space="preserve">     Letra me vlerë të dhëna si garanci për kredi ose rifinancim</t>
  </si>
  <si>
    <t xml:space="preserve">     Letra me vlerë të marra si garanci për kredi ose rifinancim</t>
  </si>
  <si>
    <t xml:space="preserve">     Letra me vlerë për t’u marrë</t>
  </si>
  <si>
    <t xml:space="preserve">     Letra me vlerë për t’u dhënë</t>
  </si>
  <si>
    <t>ANGAZHIME PËR LETRAT ME VLERË</t>
  </si>
  <si>
    <t xml:space="preserve">          Klientëve</t>
  </si>
  <si>
    <t xml:space="preserve">          Institucioneve të kreditit</t>
  </si>
  <si>
    <t xml:space="preserve">     Garanci të marra</t>
  </si>
  <si>
    <t xml:space="preserve">     Garanci të dhëna</t>
  </si>
  <si>
    <t>GARANCITË</t>
  </si>
  <si>
    <t xml:space="preserve">     Angazhime të marra</t>
  </si>
  <si>
    <t xml:space="preserve">     Angazhime të dhëna</t>
  </si>
  <si>
    <t>ANGAZHIME FINANCIMI</t>
  </si>
  <si>
    <t>ZËRAT JASHTË BILANCIT</t>
  </si>
  <si>
    <t>Punonjës banke</t>
  </si>
  <si>
    <t>Kontrata qiraje</t>
  </si>
  <si>
    <t>Hua për prona të patundshme</t>
  </si>
  <si>
    <t>Hua afatgjata</t>
  </si>
  <si>
    <t>Hua afatshkurtra</t>
  </si>
  <si>
    <t>Mbi 180 ditë</t>
  </si>
  <si>
    <t>91-180 ditë</t>
  </si>
  <si>
    <t>31-90 ditë</t>
  </si>
  <si>
    <t>1-30 ditë</t>
  </si>
  <si>
    <t>KALUAR AFATI I KTHIMIT</t>
  </si>
  <si>
    <t>KREDITË E KLASIFIKUARA SIPAS KALIMIT TË AFATIT TË KTHIMIT</t>
  </si>
  <si>
    <t>50 Depozituesit më të mëdhenj</t>
  </si>
  <si>
    <t>20 Depozituesit më të mëdhenj</t>
  </si>
  <si>
    <t>10 Depozituesit më të mëdhenj</t>
  </si>
  <si>
    <t>&gt; 12</t>
  </si>
  <si>
    <t>6 - 12</t>
  </si>
  <si>
    <t>3 - 6</t>
  </si>
  <si>
    <t>1 - 3</t>
  </si>
  <si>
    <t>Deri në 7 ditë</t>
  </si>
  <si>
    <t xml:space="preserve">TOTALI </t>
  </si>
  <si>
    <t>VIT</t>
  </si>
  <si>
    <t>MUAJ</t>
  </si>
  <si>
    <t>DITË</t>
  </si>
  <si>
    <t>PËRQENDRIMI I DEPOZITAVE</t>
  </si>
  <si>
    <t>LISTA E AKTIVEVE QË SJELLIN TË ARDHURA</t>
  </si>
  <si>
    <t>LISTA E PASIVEVE QË SHKAKTOJNË SHPENZIME</t>
  </si>
  <si>
    <t>Elemente të kapitalit të dytë (T2) ose zbritje - të tjera</t>
  </si>
  <si>
    <t>1.2.8</t>
  </si>
  <si>
    <t>978</t>
  </si>
  <si>
    <t xml:space="preserve">(-) Zbritjet shtesë të kapitalit të nivelit të dytë (T2) </t>
  </si>
  <si>
    <t>1.2.7</t>
  </si>
  <si>
    <t>974</t>
  </si>
  <si>
    <t xml:space="preserve">Tepricat e zbritjeve nga zërat e kapitalit të nivelit të dytë (T2) që tejkalojne kapitalin e nivelit të dytë (T2) </t>
  </si>
  <si>
    <t>1.2.6</t>
  </si>
  <si>
    <t>970</t>
  </si>
  <si>
    <t>(-) Instrumentat e kapitalit të nivelit të dytë T2 të subjekteve të sektorit financiar, ku banka ka investimeve të rëndësishme</t>
  </si>
  <si>
    <t>1.2.5</t>
  </si>
  <si>
    <t>950</t>
  </si>
  <si>
    <t>(-) Instrumentat e kapitalit të nivelit të dytë T2 të subjekteve të sektorit financiar, ku banka nuk ka investimeve të rëndësishme</t>
  </si>
  <si>
    <t>1.2.4</t>
  </si>
  <si>
    <t>940</t>
  </si>
  <si>
    <t>(-) Pjesëmarrje të kryqëzuara (reciproke) në kapitalin e nivelit të dytë (T2)</t>
  </si>
  <si>
    <t>1.2.3</t>
  </si>
  <si>
    <t>930</t>
  </si>
  <si>
    <t>Metoda Standarte (SA) rregullimet kryesore të rrezikut të kredisë</t>
  </si>
  <si>
    <t>1.2.2</t>
  </si>
  <si>
    <t>920</t>
  </si>
  <si>
    <t>(-) Detyrim aktual apo i mundshëm për të blerë instrumentat e veta të kapitalit të nivelit të dytë (T2)</t>
  </si>
  <si>
    <t>1.2.1.5</t>
  </si>
  <si>
    <t>842</t>
  </si>
  <si>
    <t>(-) Pjesëmarrjet sintetike të instrumentave të kapitalit të nivelit të dytë (T2)</t>
  </si>
  <si>
    <t>1.2.1.4.3</t>
  </si>
  <si>
    <t>841</t>
  </si>
  <si>
    <t>(-) Pjesëmarrjet e tërthorta të instrumentave të kapitalit të nivelit të dytë (T2)</t>
  </si>
  <si>
    <t>1.2.1.4.2</t>
  </si>
  <si>
    <t>840</t>
  </si>
  <si>
    <t>(-) Pjesëmarrjet e drejtpërdrejta të instrumentave të kapitalit të nivelit të dytë (T2)</t>
  </si>
  <si>
    <t>1.2.1.4.1</t>
  </si>
  <si>
    <t>810</t>
  </si>
  <si>
    <t>(-) Instrumentat e veta të kapitalit të nivelit të dytë (T2)</t>
  </si>
  <si>
    <t>1.2.1.4</t>
  </si>
  <si>
    <t>800</t>
  </si>
  <si>
    <t>Primet e emetimit të lidhura me instrumentat</t>
  </si>
  <si>
    <t>1.2.1.3</t>
  </si>
  <si>
    <t>790</t>
  </si>
  <si>
    <t>Zëra memorandumi: Instrumentat e kapitalit dhe borxhi i varur jo i njohur</t>
  </si>
  <si>
    <t>1.2.1.2</t>
  </si>
  <si>
    <t>780</t>
  </si>
  <si>
    <t>Instrumenta të kapitalit të paguara plotësisht dhe borxhi i varur</t>
  </si>
  <si>
    <t>1.2.1.1</t>
  </si>
  <si>
    <t>770</t>
  </si>
  <si>
    <t>Instrumentat e kapitalit dhe borxhi i varur të njohur si kapital i nivelit të dytë</t>
  </si>
  <si>
    <t>1.2.1</t>
  </si>
  <si>
    <t>760</t>
  </si>
  <si>
    <t>KAPITALI I NIVELIT TE DYTE</t>
  </si>
  <si>
    <t>1.2</t>
  </si>
  <si>
    <t>750</t>
  </si>
  <si>
    <t>Elemente të kapitalit shtese të nivelit të parë (AT1) ose zbritje - të tjera</t>
  </si>
  <si>
    <t>1.1.2.8</t>
  </si>
  <si>
    <t>748</t>
  </si>
  <si>
    <t xml:space="preserve">(-) Zbritjet shtesë të kapitalit shtese të nivelit të parë (AT1) </t>
  </si>
  <si>
    <t>1.1.2.7</t>
  </si>
  <si>
    <t>744</t>
  </si>
  <si>
    <t>Tepricat e zbritjeve nga zërat e kapitalit shtese të nivelit të parë (AT1) që tejkalojnë kapitalin shtese te nivelit të parë  (AT1) (të zbritura në kapitalin bazë të nivelit të parë CET1)</t>
  </si>
  <si>
    <t>1.1.2.6</t>
  </si>
  <si>
    <t>740</t>
  </si>
  <si>
    <t>(-) tepricat e zbritjeve nga zërat e kapitalit të nivelit të dytë (T2) që tejkalojnë kapitalin e nivelit të dytë (T2)</t>
  </si>
  <si>
    <t>1.1.2.5</t>
  </si>
  <si>
    <t>720</t>
  </si>
  <si>
    <t>(-) Instrumenta e kapitalit shtese të nivelit të parë  (AT1) të subjekteve të sektorit financiar, ku banka ka investimeve të rëndësishme</t>
  </si>
  <si>
    <t>1.1.2.4</t>
  </si>
  <si>
    <t>710</t>
  </si>
  <si>
    <t>(-) Instrumentat e kapitalit shtese të nivelit të parë (AT1) të subjekteve të sektorit financiar, ku banka nuk ka investimeve të rëndësishme</t>
  </si>
  <si>
    <t>1.1.2.3</t>
  </si>
  <si>
    <t>700</t>
  </si>
  <si>
    <t>(-) pjesëmarrjet reciproke (të kryqëzuara) në kapitalin shtesë të nivelit të parë (AT1)</t>
  </si>
  <si>
    <t>1.1.2.2</t>
  </si>
  <si>
    <t>690</t>
  </si>
  <si>
    <t>(-) Detyrime aktuale ose të mundshme për të blerë instrumenta të veta të Kapitalit Shtesë të Nivelit të Parë</t>
  </si>
  <si>
    <t>1.1.2.1.5</t>
  </si>
  <si>
    <t>622</t>
  </si>
  <si>
    <t>(-) Pjesëmarrjet sintetike në instrumenta të Kapitalit Shtesë të Nivelit të Parë</t>
  </si>
  <si>
    <t>1.1.2.1.4.3</t>
  </si>
  <si>
    <t>621</t>
  </si>
  <si>
    <t>(-) Pjesëmarrjet të tërthorta në instrumenta të Kapitalit Shtesë të Nivelit të Parë</t>
  </si>
  <si>
    <t>1.1.2.1.4.2</t>
  </si>
  <si>
    <t>620</t>
  </si>
  <si>
    <t>(-) Pjesëmarrjet e drejtpërdrejta në instrumenta të Kapitalit Shtesë të Nivelit të Parë</t>
  </si>
  <si>
    <t>1.1.2.1.4.1</t>
  </si>
  <si>
    <t>590</t>
  </si>
  <si>
    <t>(-) Instrumentat e veta të Kapitalit Shtesë të Nivelit të Parë</t>
  </si>
  <si>
    <t>1.1.2.1.4</t>
  </si>
  <si>
    <t>580</t>
  </si>
  <si>
    <t>1.1.2.1.3</t>
  </si>
  <si>
    <t>570</t>
  </si>
  <si>
    <t>Zë memorandumi: Instrumenta kapitali jo te njohura</t>
  </si>
  <si>
    <t>1.1.2.1.2</t>
  </si>
  <si>
    <t>560</t>
  </si>
  <si>
    <t>Instrumenta kapitali të paguara</t>
  </si>
  <si>
    <t>1.1.2.1.1</t>
  </si>
  <si>
    <t>550</t>
  </si>
  <si>
    <t>Instrumentat e kapitalit të njohura si Kapital Shtesë i Nivelit të Parë</t>
  </si>
  <si>
    <t>1.1.2.1</t>
  </si>
  <si>
    <t>540</t>
  </si>
  <si>
    <t>KAPITALI SHTESE I NIVELIT TE PARE</t>
  </si>
  <si>
    <t>1.1.2</t>
  </si>
  <si>
    <t>530</t>
  </si>
  <si>
    <t>(-) Shuma që tejkalon kufirin prej 17.65%</t>
  </si>
  <si>
    <t>1.1.1.18</t>
  </si>
  <si>
    <t>510</t>
  </si>
  <si>
    <t>(-) Instrumenta të KBN1 të subjekteve të sektorit financiar ku banka ka investimeve të rëndësishme</t>
  </si>
  <si>
    <t>1.1.1.17</t>
  </si>
  <si>
    <t>500</t>
  </si>
  <si>
    <t>(-) Aktive tatimore të shtyra të zbritshme që varen nga përfitueshmëria e ardhshme dhe burojnë nga diferencat e përkohshme</t>
  </si>
  <si>
    <t>1.1.1.16</t>
  </si>
  <si>
    <t>490</t>
  </si>
  <si>
    <t>(-) Instrumenta të KBN1 të subjekteve të sektorit financiar ku banka nuk ka investimeve të rëndësishme</t>
  </si>
  <si>
    <t>1.1.1.15</t>
  </si>
  <si>
    <t>480</t>
  </si>
  <si>
    <t>(-) Transaksione joDVP (free delivery) të cilat (në mënyrë alternative) mund të jenë subjekt i një peshe me rrezik prej 1250%</t>
  </si>
  <si>
    <t>1.1.1.14</t>
  </si>
  <si>
    <t>470</t>
  </si>
  <si>
    <t>(-) Pozicionet e titullzimit të cilat (në mënyrë alternative) mund të jenë subjekt i një peshe me rrezik prej 1250%</t>
  </si>
  <si>
    <t>1.1.1.13</t>
  </si>
  <si>
    <t>460</t>
  </si>
  <si>
    <t>(-) Pjesëmarrjet influencuese (qualifying holdings) jashtë sektorit financiar të cilat (në mënyrë alternative) mund të jenë subjekt i një peshe me rrezik prej 1250%</t>
  </si>
  <si>
    <t>1.1.1.12</t>
  </si>
  <si>
    <t>450</t>
  </si>
  <si>
    <t>(-) Teprica e zbritjeve nga zërat e Kapitalit Shtesë të Nivelit të Parë që tejkalojnë Kapitalin Bazë të Nivelit të Parë</t>
  </si>
  <si>
    <t>1.1.1.11</t>
  </si>
  <si>
    <t>440</t>
  </si>
  <si>
    <t>(-) Pjesëmarrje reciproke të kryqëzuara në KBN1</t>
  </si>
  <si>
    <t>1.1.1.10</t>
  </si>
  <si>
    <t>430</t>
  </si>
  <si>
    <t>Aktive të fondeve të pensionit me përfitim të përcaktuar, të cilat institucioni ka aftësi të pakufizuar për t'i përdorur</t>
  </si>
  <si>
    <t>1.1.1.9.3</t>
  </si>
  <si>
    <t>420</t>
  </si>
  <si>
    <t>Detyrimet e shtyra tatimore të lidhura me aktivet e fondeve të pensionit me përfitim të përcaktuar</t>
  </si>
  <si>
    <t>1.1.1.9.2</t>
  </si>
  <si>
    <t>410</t>
  </si>
  <si>
    <t>(-) Shuma bruto e aktiveve të fondeve të pensionit me përfitim të përcaktuar</t>
  </si>
  <si>
    <t>1.1.1.9.1</t>
  </si>
  <si>
    <t>400</t>
  </si>
  <si>
    <t>(-) Aktivet e fondeve të pensionit me përfitim të përcaktuar</t>
  </si>
  <si>
    <t>1.1.1.9</t>
  </si>
  <si>
    <t>390</t>
  </si>
  <si>
    <t>(-) Aktivet tatimore të shtyra që varen nga përfitueshmëria e ardhshme dhe nuk burojnë nga diferencat e përkohshme, të netuara me detyrimet tatimore të lidhura</t>
  </si>
  <si>
    <t>1.1.1.8</t>
  </si>
  <si>
    <t>370</t>
  </si>
  <si>
    <t>Detyrimet tatimore të shtyra të lidhura me aktivet e tjera të patrupëzuara</t>
  </si>
  <si>
    <t>1.1.1.7.2</t>
  </si>
  <si>
    <t>360</t>
  </si>
  <si>
    <t>(-) Shuma bruto e aktiveve të tjera të patrupëzuara</t>
  </si>
  <si>
    <t>1.1.1.7.1</t>
  </si>
  <si>
    <t>350</t>
  </si>
  <si>
    <t>(-) Aktive të tjera të patrupëzuara</t>
  </si>
  <si>
    <t>1.1.1.7</t>
  </si>
  <si>
    <t>340</t>
  </si>
  <si>
    <t>Detyrimet tatimore të shtyra të lidhura me emrin e mirë</t>
  </si>
  <si>
    <t>1.1.1.6.3</t>
  </si>
  <si>
    <t>330</t>
  </si>
  <si>
    <t>(-) Emri i mirë i përfshirë në vlerësimin e investimeve të rëndësishme</t>
  </si>
  <si>
    <t>1.1.1.6.2</t>
  </si>
  <si>
    <t>320</t>
  </si>
  <si>
    <t>(-) Emri i mirë i klasifikuar si aktiv i patrupëzuar</t>
  </si>
  <si>
    <t>1.1.1.6.1</t>
  </si>
  <si>
    <t>310</t>
  </si>
  <si>
    <t>(-) Emri i mirë</t>
  </si>
  <si>
    <t>1.1.1.6</t>
  </si>
  <si>
    <t>300</t>
  </si>
  <si>
    <t>(-) Rregullime të vlerës sipas kërkesave për vlerësimin prudent</t>
  </si>
  <si>
    <t>1.1.1.5.5</t>
  </si>
  <si>
    <t>290</t>
  </si>
  <si>
    <t>Fitime dhe humbje me vlerën e drejtë që burojnë nga rreziku i kredisë së vetë institucionit lidhur me detyrimet derivative</t>
  </si>
  <si>
    <t>1.1.1.5.4</t>
  </si>
  <si>
    <t>285</t>
  </si>
  <si>
    <t>Fitimet dhe humbjet e parealizuara që burojnë nga detyrimet e matura me vlerën e drejtë, si rezultat i ndryshimeve në rrezikun e kredisë të vetë bankës</t>
  </si>
  <si>
    <t>1.1.1.5.3</t>
  </si>
  <si>
    <t>280</t>
  </si>
  <si>
    <t>Rezerva e mbrojtjes nëpërmjet flukseve të parasë</t>
  </si>
  <si>
    <t>1.1.1.5.2</t>
  </si>
  <si>
    <t>270</t>
  </si>
  <si>
    <t>(-) Rritjet në kapital që burojnë nga aktivet e titullzuara</t>
  </si>
  <si>
    <t>1.1.1.5.1</t>
  </si>
  <si>
    <t>260</t>
  </si>
  <si>
    <t>Rregullime të KBN1 lidhur me filtrat prudencialë</t>
  </si>
  <si>
    <t>1.1.1.5</t>
  </si>
  <si>
    <t>250</t>
  </si>
  <si>
    <t>Diferenca rivleresimi kreditore</t>
  </si>
  <si>
    <t>1.1.1.4</t>
  </si>
  <si>
    <t>Rezervat (përveç rezervave të rivlerësimit)</t>
  </si>
  <si>
    <t>1.1.1.3</t>
  </si>
  <si>
    <t>200</t>
  </si>
  <si>
    <t xml:space="preserve">   Fitimi ushtrimor i periudhës raportuese</t>
  </si>
  <si>
    <t>1.1.1.2.3</t>
  </si>
  <si>
    <t>160</t>
  </si>
  <si>
    <t>Fitimi ushtrimor i fundit të vitit</t>
  </si>
  <si>
    <t>1.1.1.2.2</t>
  </si>
  <si>
    <t>150</t>
  </si>
  <si>
    <t>Fitimet e pashpërndara dhe humbjet e mbartura nga periudhat e mëparshme</t>
  </si>
  <si>
    <t>1.1.1.2.1</t>
  </si>
  <si>
    <t>140</t>
  </si>
  <si>
    <t>Fitimet e pashpërndara</t>
  </si>
  <si>
    <t>1.1.1.2</t>
  </si>
  <si>
    <t>130</t>
  </si>
  <si>
    <t>(-) Detyrime aktuale ose të mundshme për të blerë instrumenta të veta të Kapitalit Bazë të Nivelit të Parë</t>
  </si>
  <si>
    <t>1.1.1.1.5</t>
  </si>
  <si>
    <t>092</t>
  </si>
  <si>
    <t>(-) Pjesëmarrje sintetike në instrumenta të Kapitalit Bazë të Nivelit të Parë</t>
  </si>
  <si>
    <t>1.1.1.1.4.3</t>
  </si>
  <si>
    <t>091</t>
  </si>
  <si>
    <t>(-) Pjesëmarrje të tërthorta  në instrumentat e Kapitalit Bazë të Nivelit të Parë</t>
  </si>
  <si>
    <t>1.1.1.1.4.2</t>
  </si>
  <si>
    <t>090</t>
  </si>
  <si>
    <t>(-) Pjesëmarrjet e drejtpërdrejta në instrumentat e Kapitalit Bazë të Nivelit të Parë</t>
  </si>
  <si>
    <t>1.1.1.1.4.1</t>
  </si>
  <si>
    <t>080</t>
  </si>
  <si>
    <t>(-) Instrumenta të veta të Kapitalit Bazë të Nivelit të Parë</t>
  </si>
  <si>
    <t>1.1.1.1.4</t>
  </si>
  <si>
    <t>070</t>
  </si>
  <si>
    <t>1.1.1.1.3</t>
  </si>
  <si>
    <t>060</t>
  </si>
  <si>
    <t>Zëra memorandumi: Instrumenta kapitali jo të njohura</t>
  </si>
  <si>
    <t>1.1.1.1.2</t>
  </si>
  <si>
    <t>050</t>
  </si>
  <si>
    <t>Kapitali i paguar</t>
  </si>
  <si>
    <t>1.1.1.1.1</t>
  </si>
  <si>
    <t>040</t>
  </si>
  <si>
    <t xml:space="preserve"> Instrumenta të kapitalit të njohura si Kapital Bazë i Nivelit të Parë (KBN1)</t>
  </si>
  <si>
    <t>1.1.1.1</t>
  </si>
  <si>
    <t>030</t>
  </si>
  <si>
    <t xml:space="preserve"> KAPITAL BAZE I NIVELIT TE PARE</t>
  </si>
  <si>
    <t>1.1.1</t>
  </si>
  <si>
    <t>020</t>
  </si>
  <si>
    <t>KAPITAL I NIVELIT TE PARE</t>
  </si>
  <si>
    <t>1.1</t>
  </si>
  <si>
    <t>015</t>
  </si>
  <si>
    <t>KAPITALI RREGULLATOR</t>
  </si>
  <si>
    <t>010</t>
  </si>
  <si>
    <t>Shuma</t>
  </si>
  <si>
    <t>Zëri</t>
  </si>
  <si>
    <t>Nr.</t>
  </si>
  <si>
    <t>Rreshtat</t>
  </si>
  <si>
    <t xml:space="preserve">KAPITALI RREGULLATOR </t>
  </si>
  <si>
    <t>Monetare</t>
  </si>
  <si>
    <t>Kapitali Rregullator</t>
  </si>
  <si>
    <t>F30</t>
  </si>
  <si>
    <t xml:space="preserve"> Kërkesa për kapital lidhur me përshatatjen e shtyllës së dytë (Pillar 2)</t>
  </si>
  <si>
    <t>Kërkesat e shtyllës se dytë</t>
  </si>
  <si>
    <t>Ekspozimet e pjesëmarrjeve në Kapitalin të nivelit  të dyë të ponderuara për rrezikun në subjektet e sektorit financiar të cilat nuk janë  të  zbritura nga Kapitali i nivelit  të dytë të bankes</t>
  </si>
  <si>
    <t>Ekspozimet e pjesëmarrjeve në Kapitalin shtesë  të nivelit  të parë  të ponderuara për rrezikun në subjektet e sektorit financiar të cilat nuk janë  të  zbritura nga Kapitali shtesë i nivelit  të parë  bankes</t>
  </si>
  <si>
    <t>Ekspozimet e pjesëmarrjeve në Kapitalin bazë të nivelit  të parë të ponderuara për rrezikun në subjektet e sektorit financiar të cilat nuk janë  të zbritura nga Kapitali bazë i nivelit  të parë të bankës</t>
  </si>
  <si>
    <t xml:space="preserve">Shuma totale e rrezikut të ekspozimit të pjesëmarrjeve - që nuk janë zbritur nga kategoria korresponduese e kapitalit </t>
  </si>
  <si>
    <t>(-)  Kompensimet e lejuara në pozicione në shitje që kanë të bëjnë me pjesëmarrjet sintetike (BRUTO) të përfshira si më lart</t>
  </si>
  <si>
    <t>17.3.2</t>
  </si>
  <si>
    <t>643</t>
  </si>
  <si>
    <t>Pjesëmarrje sintetike (BRUTO) në Kapitalin e nivelit të dytë të subjekteve në sektorin financiar ku banka ka investimeve të rëndësishme</t>
  </si>
  <si>
    <t>17.3.1</t>
  </si>
  <si>
    <t>642</t>
  </si>
  <si>
    <t>Pjesëmarrje sintetike në Kapitalin e nivelit  të dytë të subjekteve në sektorin financiar ku banka ka investimeve të rëndësishme</t>
  </si>
  <si>
    <t>17.3</t>
  </si>
  <si>
    <t>641</t>
  </si>
  <si>
    <t>(-)  Kompensimet e lejuara për pozicione në shitje që kanë të bëjnë me pjesëmarrjet e tërthorta (BRUTO) të përfshira si më lart</t>
  </si>
  <si>
    <t>17.2.2</t>
  </si>
  <si>
    <t>Pjesëmarrje te terthorta (BRUTO) në Kapitalin e nivelit të dytë të subjekteve në sektorin financiar ne rastin kur banka ka investimeve të rëndësishme</t>
  </si>
  <si>
    <t>17.2.1</t>
  </si>
  <si>
    <t>Pjesëmarrje të tërthorta në Kapitalin e nivelit të dytë të subjekteve e në sektorin financiar në rastin kur banka ka investimeve të rëndësishme</t>
  </si>
  <si>
    <t>17.2</t>
  </si>
  <si>
    <t>(-) Kompensimet e lejuara për pozicione në shitje që kanë të bëjnë me pjesëmarrje të drejtëpërdrejta (BRUTO) të përfshira si më lart</t>
  </si>
  <si>
    <t>17.1.2</t>
  </si>
  <si>
    <t>Pjesëmarrje të drejtpërdrejta (BRUTO) në Kapitalin e nivelit të dytë të subjekteve në sektorin financiar ku banka ka investimeve të rëndësishme</t>
  </si>
  <si>
    <t>17.1.1</t>
  </si>
  <si>
    <t>Pjesëmarrje të drejtpërdrejta  në  Kapitalin e nivelit të dytë të subjekteve në sektorin financiar ku banka ka investimeve të rëndësishme</t>
  </si>
  <si>
    <t>17.1</t>
  </si>
  <si>
    <t xml:space="preserve">Pjesëmarrje në  Kapitalin e nivelit të dytë të subjekteve në sektorin financiar ku banka ka investimeve të rëndësishme, të netuara me pozicionet në shitje  </t>
  </si>
  <si>
    <t>(-) Kompensimet e lejuara në pozicionet në shitje që kanë të bëjnë me pjesëmarrjet sintetike (BRUTO) të përfshira si më lart</t>
  </si>
  <si>
    <t>16.3.2</t>
  </si>
  <si>
    <t>573</t>
  </si>
  <si>
    <t xml:space="preserve">Pjesëmarrje sintetike (BRUTO) në Kapitalin shtesë  të nivelit  të parë të subjekteve në sektorin financiar ku banka ka investimeve të rëndësishme </t>
  </si>
  <si>
    <t>16.3.1</t>
  </si>
  <si>
    <t>572</t>
  </si>
  <si>
    <t>Pjesëmarrje  sintetike  në  Kapitalin shtesë  të nivelit të parë të subjekteve në sektorin financiar ku banka ka investimeve të rëndësishme</t>
  </si>
  <si>
    <t>16.3</t>
  </si>
  <si>
    <t>571</t>
  </si>
  <si>
    <t>(-) Kompensimet e lejuara për pozicionet në shitje që kanë të bëjnë me pjesëmarrjet e tërthorta (BRUTO) të përfshira si më lart</t>
  </si>
  <si>
    <t>16.2.2</t>
  </si>
  <si>
    <t>Pjesëmarrje të tërthorta (BRUTO) në Kapitalin shtesë  të nivelit  të parë të subjekteve në sektorin financiar ne rastin kur banka ka investimeve të rëndësishme</t>
  </si>
  <si>
    <t>16.2.1</t>
  </si>
  <si>
    <t xml:space="preserve">Pjesëmarrje  të tërthorta në Kapitalin shtesë  të nivelit  të parë të subjekteve në sektorin financiar ne rastin kur banka ka investimeve të rëndësishme </t>
  </si>
  <si>
    <t>16.2</t>
  </si>
  <si>
    <t>(-)Kompensimet e lejuara për pozicionet në shitje që kanë të bëjnë me pjesëmarrjet e drejtëpërdrejta (BRUTO) të përfshira si më lart</t>
  </si>
  <si>
    <t>16.1.2</t>
  </si>
  <si>
    <t>Pjesëmarrje të drejtpërdrejta (BRUTO) në Kapitalin shtesë  të nivelit  të parë të subjekteve në sektorin financiar ku banka ka investimeve të rëndësishme</t>
  </si>
  <si>
    <t>16.1.1</t>
  </si>
  <si>
    <t xml:space="preserve"> Pjesëmarrje të drejtpërdrejta në Kapitalin shtesë  të nivelit të parë të subjekteve në sektorin financiar ku banka ka investimeve të rëndësishme </t>
  </si>
  <si>
    <t>16.1</t>
  </si>
  <si>
    <t>Pjesëmarrje në  Kapitalin shtesë të nivelit të parë të subjekteve në sektorin financiar në rastin kur banka ka investimeve të rëndësishme, të netuara me pozicionet në shitje</t>
  </si>
  <si>
    <t>(-)  Kompensimet e lejuara për pozicionet në shitje që kanë të bëjnë me pjesëmarrjet sintetike (BRUTO) të përfshira si më lart</t>
  </si>
  <si>
    <t>15.3.2</t>
  </si>
  <si>
    <t>503</t>
  </si>
  <si>
    <t>Pjesëmarrje sintetike (BRUTO) në Kapitalin Bazë të Nivelit të Parë në subjektet e sektorit financiar në rastin kur banka ka investimeve të rëndësishme</t>
  </si>
  <si>
    <t>15.3.1</t>
  </si>
  <si>
    <t>502</t>
  </si>
  <si>
    <t>Pjesëmarrje sintetike në Kapitalin Bazë të Nivelit të Parë në subjektet e sektorit financiar në rastin kur banka ka investimeve të rëndësishme</t>
  </si>
  <si>
    <t>15.3</t>
  </si>
  <si>
    <t>501</t>
  </si>
  <si>
    <t xml:space="preserve">(-)  Kompensimet e lejuara për pozicionet në shitje që kanë të bëjnë me pjesëmarrjet e tërthorta (BRUTO) të përfshira si më lart </t>
  </si>
  <si>
    <t>15.2.2</t>
  </si>
  <si>
    <t>Pjesëmarrje të tërthorta (BRUTO) në Kapitalin Bazë të Nivelit të Parë në subjektet e sektorit financiar në rastin kur banka ka investimeve të rëndësishme</t>
  </si>
  <si>
    <t>15.2.1</t>
  </si>
  <si>
    <t>Pjesëmarrje të tërthorta në Kapitalin Bazë të Nivelit të Parë në subjektet e sektorit financiar në rastin kur banka ka investimeve të rëndësishme</t>
  </si>
  <si>
    <t>15.2</t>
  </si>
  <si>
    <t xml:space="preserve">(-) Kompensimet e lejuara për pozicionet në shitje që kanë të bëjnë me pjesëmarrjet e drejtpërdrejta (BRUTO) të përfshira si më lart </t>
  </si>
  <si>
    <t>15.1.2</t>
  </si>
  <si>
    <t xml:space="preserve"> Pjesëmarrje të drejtpërdrejta (BRUTO) në Kapitalin bazë  të nivelit  të parë të subjekteve në sektorin financiar ku banka ka investimeve të rëndësishme</t>
  </si>
  <si>
    <t>15.1.1</t>
  </si>
  <si>
    <t xml:space="preserve">  Pjesëmarrje të drejtpërdrejta  në  Kapitalin bazë të nivelit te parë të subjekteve në sektorin financiar ku banka ka investimeve të rëndësishme</t>
  </si>
  <si>
    <t>15.1</t>
  </si>
  <si>
    <t>Pjesëmarrje në Kapitalin bazë të nivelit të parë të subjekteve të sektorit financiar ku banka ka investimeve të rëndësishme</t>
  </si>
  <si>
    <t>Pjesëmarrje në Kapitalin e subjekteve të sektorit financiar ku banka ka investimeve të rëndësishme</t>
  </si>
  <si>
    <t>14.3.2</t>
  </si>
  <si>
    <t>433</t>
  </si>
  <si>
    <t xml:space="preserve">  Pjesëmarrje sintetike (BRUTO) në Kapitalin e nivelit të dytë të subjekteve në sektorin financiar ku banka nuk ka investimeve të rëndësishme</t>
  </si>
  <si>
    <t>14.3.1</t>
  </si>
  <si>
    <t>432</t>
  </si>
  <si>
    <t xml:space="preserve">  Pjesëmarrje sintetike në Kapitalin e nivelit  të dytë të subjekteve në sektorin financiar ku banka nuk ka investimeve të rëndësishme</t>
  </si>
  <si>
    <t>14.3</t>
  </si>
  <si>
    <t>431</t>
  </si>
  <si>
    <t>14.2.2</t>
  </si>
  <si>
    <t>Pjesëmarrje te terthorta (BRUTO) në Kapitalin e nivelit të dytë të subjekteve në sektorin financiar ne rastin kur banka nuk ka investimeve të rëndësishme</t>
  </si>
  <si>
    <t>14.2.1</t>
  </si>
  <si>
    <t>Pjesëmarrje të tërthorta në Kapitalin e nivelit të dytë të subjekteve e në sektorin financiar në rastin kur banka nuk ka investimeve të rëndësishme</t>
  </si>
  <si>
    <t>14.2</t>
  </si>
  <si>
    <t>14.1.2</t>
  </si>
  <si>
    <t>Pjesëmarrje të drejtpërdrejta (BRUTO) në Kapitalin e nivelit të dytë të subjekteve në sektorin financiar ku banka nuk ka investimeve të rëndësishme</t>
  </si>
  <si>
    <t>14.1.1</t>
  </si>
  <si>
    <t xml:space="preserve">Pjesëmarrje të drejtpërdrejta  në  Kapitalin e nivelit të dytë të subjekteve në sektorin financiar ku banka nuk ka investimeve të rëndësishme  </t>
  </si>
  <si>
    <t>14.1</t>
  </si>
  <si>
    <t xml:space="preserve"> Pjesëmarrje në  Kapitalin e nivelit të dytë të subjekteve në sektorin financiar ku banka nuk ka investimeve të rëndësishme,të netuara me pozicionet në shitje  </t>
  </si>
  <si>
    <t>13.3.2</t>
  </si>
  <si>
    <t>363</t>
  </si>
  <si>
    <t>Pjesëmarrje sintetike (BRUTO) në Kapitalin shtesë  të nivelit  të parë të subjekteve në sektorin financiar ku banka nuk ka investimeve të rëndësishme</t>
  </si>
  <si>
    <t>13.3.1</t>
  </si>
  <si>
    <t>362</t>
  </si>
  <si>
    <t>Pjesëmarrje  sintetike  në  Kapitalin shtesë  të nivelit të parë të subjekteve në sektorin financiar ku banka nuk ka  investimeve të rëndësishme</t>
  </si>
  <si>
    <t>13.3</t>
  </si>
  <si>
    <t>361</t>
  </si>
  <si>
    <t>13.2.2</t>
  </si>
  <si>
    <t>Pjesëmarrje të tërthorta (BRUTO) në Kapitalin shtesë  të nivelit  të parë të subjekteve në sektorin financiar ne rastin kur banka nuk ka investimeve të rëndësishme</t>
  </si>
  <si>
    <t>13.2.1</t>
  </si>
  <si>
    <t>Pjesëmarrje  të tërthorta në Kapitalin shtesë  të nivelit  të parë të subjekteve në sektorin financiar ne rastin kur banka nuk ka investimeve të rëndësishme</t>
  </si>
  <si>
    <t>13.2</t>
  </si>
  <si>
    <t>(-) Kompensimet e lejuara për pozicionet në shitje qe kane te bejne me pjesëmarrjet e drejtëperdrejta (BRUTO) të përfshira si më lart</t>
  </si>
  <si>
    <t>13.1.2</t>
  </si>
  <si>
    <t>Pjesëmarrje të drejtpërdrejta (BRUTO) në Kapitalin shtesë  të nivelit  të parë të subjekteve në sektorin financiar ku banka nuk ka investimeve të rëndësishme</t>
  </si>
  <si>
    <t>13.1.1</t>
  </si>
  <si>
    <t>Pjesëmarrje të drejtpërdrejta në Kapitalin shtesë  të nivelit të parë të subjekteve në sektorin financiar ku banka nuk ka investimeve të rëndësishme</t>
  </si>
  <si>
    <t>13.1</t>
  </si>
  <si>
    <t>Pjesëmarrje në  Kapitalin shtesë të nivelit të parë të subjekteve në sektorin financiar në rastin kur banka nuk ka investimeve të rëndësishme, të netuara me pozicionet në shitje</t>
  </si>
  <si>
    <t>12.3.2</t>
  </si>
  <si>
    <t>Pjesëmarrje sintetike (BRUTO) në Kapitalin Bazë të Nivelit të Parë në subjektet e sektorit financiar në rastin kur banka nuk ka investimeve të rëndësishme</t>
  </si>
  <si>
    <t>12.3.1</t>
  </si>
  <si>
    <t>Pjesëmarrje sintetike në Kapitalin Bazë të Nivelit të Parë në subjektet e sektorit financiar në rastin kur banka nuk ka investimeve të rëndësishme</t>
  </si>
  <si>
    <t>12.2.2</t>
  </si>
  <si>
    <t>Pjesëmarrje të tërthorta (BRUTO) në Kapitalin Bazë të Nivelit të Parë në subjektet e sektorit financiar në rastin kur banka nuk ka investimeve të rëndësishme</t>
  </si>
  <si>
    <t>12.2.1</t>
  </si>
  <si>
    <t>Pjesëmarrje të tërthorta në Kapitalin Bazë të Nivelit të Parë në subjektet e sektorit financiar në rastin kur banka nuk ka investimeve të rëndësishme</t>
  </si>
  <si>
    <t>12.1.2</t>
  </si>
  <si>
    <t>Pjesëmarrje të drejtpërdrejta (BRUTO) në Kapitalin Bazë të Nivelit të Parë në subjektet e sektorit financiar në rastin kur banka nuk ka investimeve të rëndësishme</t>
  </si>
  <si>
    <t>12.1.1</t>
  </si>
  <si>
    <t>Pjesëmarrje të drejtpërdrejta në Kapitalin Bazë të Nivelit të Parë në subjektet e sektorit financiar në rastin kur banka nuk ka investimeve të rëndësishme</t>
  </si>
  <si>
    <t>Pjesëmarrje në Kapitalin Bazë të Nivelit të Parë të subjekteve të sektorit financiar në rastin kur banka nuk ka investimeve të rëndësishme, të netuara me pozicionet në shitje</t>
  </si>
  <si>
    <t>Investimet në kapitalin e subjekteve të sektorit financiar në rastin kur banka nuk ka investimeve të rëndësishme</t>
  </si>
  <si>
    <t>Kufiri 17.65% i Kapitalit Bazë të Nivelit të Parë</t>
  </si>
  <si>
    <t>Kufiri 10% i Kapitalit Bazë të Nivelit të Parë</t>
  </si>
  <si>
    <t>Kufiri i pazbritshëm i pjesëmarrjeve në subjektet e sektorit financiar ku banka nuk ka investimeve të rëndësishme</t>
  </si>
  <si>
    <t>Kufijtë për zbritjet nga Kapitali Bazë i Nivelit të Parë</t>
  </si>
  <si>
    <t xml:space="preserve">Pasive tatimore të shtyra të zbritshme që kanë lidhje me aktive tatimore të shtyra të cilat varen nga përfitueshmëria në të ardhmen dhe burojnë nga diferenca të përkohshme </t>
  </si>
  <si>
    <t>2.2.2</t>
  </si>
  <si>
    <t xml:space="preserve">Pasive tatimore të shtyra të zbritshme që kanë lidhje me aktive tatimore të shtyra të cilat varen nga përfitueshmëria në të ardhmen dhe nuk burojnë nga diferenca të përkohshme </t>
  </si>
  <si>
    <t>2.2.1</t>
  </si>
  <si>
    <t>Pasive tatimore të shtyra të zbritshme nga aktivet tatimore të cilat varen nga përfitueshmëria në të ardhmen</t>
  </si>
  <si>
    <t>2.2</t>
  </si>
  <si>
    <t>Pasive tatimore të shtyra jo të zbritshme nga aktivet tatimore të shtyra të cilat varen nga përfitueshmëria në të ardhmen</t>
  </si>
  <si>
    <t>2.1</t>
  </si>
  <si>
    <t>Totali i pasiveve tatimore të shtyra</t>
  </si>
  <si>
    <t>Aktive tatimore të shtyra të cilat varen nga përfitueshmëria në të ardhmen dhe burojnë nga diferenca të përkohshme</t>
  </si>
  <si>
    <t>1.3</t>
  </si>
  <si>
    <t>Aktive tatimore të shtyra të cilat varen nga përfitueshmëria në të ardhmen dhe nuk burojnë nga diferenca të përkohshme</t>
  </si>
  <si>
    <t>Aktive tatimore të shtyra të cilat nuk varen nga përfitueshmëria në të ardhmen</t>
  </si>
  <si>
    <t xml:space="preserve">Totali i aktiveve tatimore të shtyra </t>
  </si>
  <si>
    <t>Aktive dhe pasive tatimore të shtyra</t>
  </si>
  <si>
    <t>Rreshti</t>
  </si>
  <si>
    <t>ZERA MEMORANDUMI</t>
  </si>
  <si>
    <t>F30.1</t>
  </si>
  <si>
    <t>Kolona (3): Formulari 31/4, shkronja (H).</t>
  </si>
  <si>
    <t>Kolona (2): Formulari 32, kolona (10).</t>
  </si>
  <si>
    <t>Shënime sqaruese:</t>
  </si>
  <si>
    <t>Pozicioni total neto i hapur valutor i bankës (8) / kapitalit rregullator (9)*100</t>
  </si>
  <si>
    <t>ndryshuar formula</t>
  </si>
  <si>
    <t xml:space="preserve">Kapitali rregullator </t>
  </si>
  <si>
    <t>Pozicioni total neto i hapur valutor i bankës = (6) nqs (6)&gt;(7); ose (7) nqs (7)&gt;(6)</t>
  </si>
  <si>
    <t xml:space="preserve">Pozicioni total neto i hapur valutor në shitje </t>
  </si>
  <si>
    <t xml:space="preserve">Pozicioni total neto i hapur valutor në blerje </t>
  </si>
  <si>
    <t>XAU</t>
  </si>
  <si>
    <t>(5)=(4)/(7)*100</t>
  </si>
  <si>
    <t>(4) = '(2) + '(3)</t>
  </si>
  <si>
    <t>(3)</t>
  </si>
  <si>
    <t>(2)</t>
  </si>
  <si>
    <t>(1)</t>
  </si>
  <si>
    <t>Pozicioni neto i hapur valutor në lek / kapitalit rregullator</t>
  </si>
  <si>
    <t xml:space="preserve"> Pozicioni total duke përfshire zërat e tjerë jashtë bilancit</t>
  </si>
  <si>
    <t>Zërat jashtë - bilancit neto</t>
  </si>
  <si>
    <t>Ekuivalenti në Lek i pozicionit të hapur valutor</t>
  </si>
  <si>
    <t>POZICIONET E HAPURA VALUTORE ME ZËRAT JASHTË BILANCIT</t>
  </si>
  <si>
    <t>Norma e miratuar për të gjitha monedhat së bashku (%)</t>
  </si>
  <si>
    <t>Norma e miratuar për një monedhë (%)</t>
  </si>
  <si>
    <t>Pozicioni total neto i hapur valutor i bankës (14) / (15)*100=&lt;(30%)</t>
  </si>
  <si>
    <t>Pozicioni total neto i hapur valutor i bankës = (12) nqs (12)&gt;(13); ose (13) nqs (13)&gt;(12)</t>
  </si>
  <si>
    <t>(11)=(10)/(15)*100</t>
  </si>
  <si>
    <t>(8)= (6)+(7)</t>
  </si>
  <si>
    <t>(6)= (2)-(3)+(4)-(5)</t>
  </si>
  <si>
    <t>Pozicioni në shitje (SHORT)</t>
  </si>
  <si>
    <t>Pozicioni në blerje (LONG)</t>
  </si>
  <si>
    <t>Detyrimet</t>
  </si>
  <si>
    <t>Mjetet</t>
  </si>
  <si>
    <t>Pozicioni neto i hapur valutor në lek / Kapitalit rregullator</t>
  </si>
  <si>
    <t>Ekuivalenti në lekë i pozicionit neto të hapur valutor</t>
  </si>
  <si>
    <t>Kursi i këmbimit</t>
  </si>
  <si>
    <t>Pozicioni neto i hapur valutor (duke përfshirë OPSIONET)</t>
  </si>
  <si>
    <t>Pozicioni neto i OPSIONEVE</t>
  </si>
  <si>
    <t>Pozicioni neto i hapur valutor (pa përfshirë OPSIONET)</t>
  </si>
  <si>
    <t>Pozicioni FORWARD</t>
  </si>
  <si>
    <t xml:space="preserve">  Pozicioni SPOT</t>
  </si>
  <si>
    <t>POZICIONET E HAPURA VALUTORE</t>
  </si>
  <si>
    <t>Zërat jashtë bilancit  neto (kundërvlera në milionë lekë) (F-G)</t>
  </si>
  <si>
    <t>H</t>
  </si>
  <si>
    <t>Totali i zërave jashtë bilancit të pasivit (kundërvlera në milionë lekë)</t>
  </si>
  <si>
    <t>G</t>
  </si>
  <si>
    <t>Totali i zërave jashtë bilancit të pasivit</t>
  </si>
  <si>
    <t>Angazhime për instrumente financiare të marra</t>
  </si>
  <si>
    <t>Angazhime të tjera</t>
  </si>
  <si>
    <t>Letra me vlerë të dhëna hua</t>
  </si>
  <si>
    <t>Letra me vlerë të marra si garanci për një kredi ose rifinancim</t>
  </si>
  <si>
    <t>Angazhime për letra me vlerë për t'u dhënë</t>
  </si>
  <si>
    <t>nga klientët</t>
  </si>
  <si>
    <t xml:space="preserve">nga bankat dhe institucionet e kreditit </t>
  </si>
  <si>
    <t xml:space="preserve">Garanci të marra </t>
  </si>
  <si>
    <t>Angazhime financimi të marra</t>
  </si>
  <si>
    <t>YEN</t>
  </si>
  <si>
    <t>G.  P a s i v i</t>
  </si>
  <si>
    <t>Totali i zërave jashtë bilancit të aktivit (kundërvlera në milionë lekë)</t>
  </si>
  <si>
    <t>F</t>
  </si>
  <si>
    <t>Totali i zërave jashtë bilancit të aktivit</t>
  </si>
  <si>
    <t>Angazhime për instrumente financiare të dhëna</t>
  </si>
  <si>
    <t>Letra me vlerë të marra hua</t>
  </si>
  <si>
    <t>Letra me vlerë të dhëna si garanci për një kredi ose rifinancim</t>
  </si>
  <si>
    <t>Angazhime për letra me vlerë për t'u marrë</t>
  </si>
  <si>
    <t>në favor të klientëve</t>
  </si>
  <si>
    <t xml:space="preserve">në favor të bankave dhe institucioneve financiare </t>
  </si>
  <si>
    <t xml:space="preserve">Garanci të dhëna </t>
  </si>
  <si>
    <t>Angazhime financimi të dhëna</t>
  </si>
  <si>
    <t>F.  A k t i v i</t>
  </si>
  <si>
    <t>Zërat jashtë bilancit (pa elementet e përfshira në pozicionet SPOT, FORWARD dhe Opsionet)</t>
  </si>
  <si>
    <t>Pozicioni neto i opsioneve  (kundëvlera në milionë lekë)</t>
  </si>
  <si>
    <t>B</t>
  </si>
  <si>
    <t>Pozicioni neto i opsioneve (1+2) - (3+4)</t>
  </si>
  <si>
    <t>A</t>
  </si>
  <si>
    <t>Blerje opsioni PUT</t>
  </si>
  <si>
    <t>Shitje opsioni CALL</t>
  </si>
  <si>
    <t>Shitje opsioni PUT</t>
  </si>
  <si>
    <t>Blerje opsioni CALL</t>
  </si>
  <si>
    <t>POZICIONI  NETO  I  OPSIONEVE</t>
  </si>
  <si>
    <t xml:space="preserve"> Pozicioni forward  në shitje (SHORT) (kundërvlera në milionë lekë)</t>
  </si>
  <si>
    <t xml:space="preserve"> Pozicioni forward në shitje (SHORT)</t>
  </si>
  <si>
    <t>Letër kreditë sipas përcaktimit të rregullores</t>
  </si>
  <si>
    <t>Garancitë sipas përcaktimit të rregullores</t>
  </si>
  <si>
    <t>Transaksione valutore - kryegjëja sipas marrëveshjeve swap (pjesa e papërfshirë në pozicionin spot)</t>
  </si>
  <si>
    <t>Transaksione valutore - shitje valute future</t>
  </si>
  <si>
    <t>Transaksione valutore - shitje valute  forward</t>
  </si>
  <si>
    <t>D.  Pozicioni në shitje (SHORT)</t>
  </si>
  <si>
    <t xml:space="preserve"> Pozicioni forward  në blerje (LONG) (kundërvlera në milionë lekë)</t>
  </si>
  <si>
    <t xml:space="preserve"> Pozicioni forward në blerje (LONG)</t>
  </si>
  <si>
    <t>Transaksione valutore - blerje valute future</t>
  </si>
  <si>
    <t>Transaksione valutore - blerje valute  forward</t>
  </si>
  <si>
    <t>C.  Pozicioni në blerje (LONG)</t>
  </si>
  <si>
    <t>POZICIONI FORWARD NË VALUTË</t>
  </si>
  <si>
    <t>Pozicioni spot në Pa s i v  (kundërvlera në milionë lekë)</t>
  </si>
  <si>
    <t>C</t>
  </si>
  <si>
    <t>Pozicioni Spot në Pasi v (Totali i pasivit dhe i transaksioneve valutore - shitje valute spot)</t>
  </si>
  <si>
    <t>Transaksione valutore - shitje valute spot</t>
  </si>
  <si>
    <t>T o t a l i   i   Pa s i v i t</t>
  </si>
  <si>
    <t>Të tjera detyrime</t>
  </si>
  <si>
    <t>primet</t>
  </si>
  <si>
    <t>kapitali i paguar</t>
  </si>
  <si>
    <t>Kapitali i aksionerëve</t>
  </si>
  <si>
    <t>Fonde rezervë specifike</t>
  </si>
  <si>
    <t>Ndihma dhe financime publiku</t>
  </si>
  <si>
    <t>minus provigjonet për kreditë</t>
  </si>
  <si>
    <t>Detyrime nga bonot dhe letra të tjera me vlerë</t>
  </si>
  <si>
    <t>Detyrime ndaj Qeverisë Shqiptare dhe administratës publike</t>
  </si>
  <si>
    <t>depozita</t>
  </si>
  <si>
    <t>Hua marrë nga bankat, institucione krediti dhe institucione të tjera financiare</t>
  </si>
  <si>
    <t>me afat</t>
  </si>
  <si>
    <t>pa afat</t>
  </si>
  <si>
    <t>Depozita nga bankat, institucionet e kreditit dhe institucionet e tjera financiare</t>
  </si>
  <si>
    <t>Llogari rrjedhëse në banka, institucione krediti dhe institucione të tjera financiare</t>
  </si>
  <si>
    <t>Llogari rrjedhëse nga bankat, institucionet e kreditit dhe institucionet e tjera financiare</t>
  </si>
  <si>
    <t>Banka Qendrore</t>
  </si>
  <si>
    <t>B. Pasivi</t>
  </si>
  <si>
    <t>Pozicioni Spot në A k t i v  (kundërvlera në milionë lekë)</t>
  </si>
  <si>
    <t>Pozicioni Spot në A k t i v (Totali i aktivit dhe i transaksioneve valutore - blerje valute spot)</t>
  </si>
  <si>
    <t>Transaksione valutore- blerje valute spot</t>
  </si>
  <si>
    <t>T o t a l i   i   A k t i v i t</t>
  </si>
  <si>
    <t>Të tjera aktive</t>
  </si>
  <si>
    <t>Mjete të qëndrueshme të trupëzuara (neto) (minus amortizimin)</t>
  </si>
  <si>
    <t>Mjete të qëndrueshme të patrupëzuara (neto) (minus amortizimin)</t>
  </si>
  <si>
    <t>në të tjera</t>
  </si>
  <si>
    <t xml:space="preserve">në banka dhe institucione financiare </t>
  </si>
  <si>
    <t>Interesa pjesëmarrës</t>
  </si>
  <si>
    <t>Bono dhe letra të tjera me vlerë me të ardhura të ndryshueshme</t>
  </si>
  <si>
    <t>Bono dhe letra të tjera me vlerë me të ardhura fikse</t>
  </si>
  <si>
    <t>Detyrime të klientëve për llogaritë rrjedhëse</t>
  </si>
  <si>
    <t>afatgjatë</t>
  </si>
  <si>
    <t>afatmesme</t>
  </si>
  <si>
    <t>afatshkurtër</t>
  </si>
  <si>
    <t>Hua dhe paradhënie</t>
  </si>
  <si>
    <t>Të tjera me bankat, institucionet e kreditit dhe institucione të tjera financiare</t>
  </si>
  <si>
    <t>Huadhënie bankave, institucioneve të kreditit dhe institucioneve të tjera financiare</t>
  </si>
  <si>
    <t>Depozita në banka, institucione krediti dhe institucione të tjera financiare</t>
  </si>
  <si>
    <t>A.  A k t i v i</t>
  </si>
  <si>
    <t>POZICIONI SPOT NË VALUTË</t>
  </si>
  <si>
    <t>Fondet rezervë për mbulimin e humbjeve nga kreditë (sipas rregullores)</t>
  </si>
  <si>
    <t>Fondet rezervë për mbulimin e humbjeve nga kreditë (të krijuara nga banka)</t>
  </si>
  <si>
    <t>Fonde krijuar më shumë (+) ose më pak (-)</t>
  </si>
  <si>
    <t xml:space="preserve">Fondet rezervë të krijuara nga banka </t>
  </si>
  <si>
    <t>Portofoli i letrave me vlerë me të ardhura fikse (riçmimi)</t>
  </si>
  <si>
    <t>Kredia në valutë (rezident &amp; jorezident)</t>
  </si>
  <si>
    <t>Kredia sipas subjektit dhe llojit te kolateralit</t>
  </si>
  <si>
    <t>46.ALL</t>
  </si>
  <si>
    <t>Forma FIR - Ndryshimi në vlerën e ekspozimit në librin e bankës për zërat me norma fikse interesi</t>
  </si>
  <si>
    <t>46.USD</t>
  </si>
  <si>
    <t>46.EUR</t>
  </si>
  <si>
    <t>46.GBP</t>
  </si>
  <si>
    <t>46.CHF</t>
  </si>
  <si>
    <t>46.CAD</t>
  </si>
  <si>
    <t>46.SEK</t>
  </si>
  <si>
    <t>46.AUD</t>
  </si>
  <si>
    <t>46.JPY</t>
  </si>
  <si>
    <t>46.DKK</t>
  </si>
  <si>
    <t>46.NOK</t>
  </si>
  <si>
    <t>46.TRY</t>
  </si>
  <si>
    <t>46.XAU</t>
  </si>
  <si>
    <t>46.CNY</t>
  </si>
  <si>
    <t>47.ALL</t>
  </si>
  <si>
    <t>Forma VIR - Ndryshimi në vlerën e ekspozimit në librin e bankës për zërat me norma të ndryshueshme interesi</t>
  </si>
  <si>
    <t>47.USD</t>
  </si>
  <si>
    <t>47.EUR</t>
  </si>
  <si>
    <t>47.GBP</t>
  </si>
  <si>
    <t>47.CHF</t>
  </si>
  <si>
    <t>47.CAD</t>
  </si>
  <si>
    <t>47.SEK</t>
  </si>
  <si>
    <t>47.AUD</t>
  </si>
  <si>
    <t>47.JPY</t>
  </si>
  <si>
    <t>47.DKK</t>
  </si>
  <si>
    <t>47.NOK</t>
  </si>
  <si>
    <t>47.TRY</t>
  </si>
  <si>
    <t>47.XAU</t>
  </si>
  <si>
    <t>47.CNY</t>
  </si>
  <si>
    <t>47.OTHER</t>
  </si>
  <si>
    <t xml:space="preserve">Forma totale e IRRBB - Totali i pozicioneve të ponderuara </t>
  </si>
  <si>
    <t>46.OTHER</t>
  </si>
  <si>
    <t>16, 16_1, 16_2</t>
  </si>
  <si>
    <t>Fondet rezervë për mbulimin e humbjeve nga kreditë (sipas rregullores); Fondet rezervë për mbulimin e humbjeve nga kreditë (të krijuara nga banka); Fonde krijuar me shumë (+) ose me pak (-)</t>
  </si>
  <si>
    <t>FONDET REZERVË PËR MBULIMIN E HUMBJEVE NGA KREDITË (sipas rregullores)</t>
  </si>
  <si>
    <t>Kryegjëja</t>
  </si>
  <si>
    <t>Fonde rezervë për kryegjënë</t>
  </si>
  <si>
    <t>Interesat e llogaritura</t>
  </si>
  <si>
    <t>F.R. për interesat</t>
  </si>
  <si>
    <t>Kredi për</t>
  </si>
  <si>
    <t xml:space="preserve">Kredi </t>
  </si>
  <si>
    <t>Angazhime</t>
  </si>
  <si>
    <t>Norma për</t>
  </si>
  <si>
    <t>SHUMA</t>
  </si>
  <si>
    <t>Klasifikimi i kredive</t>
  </si>
  <si>
    <t>klientelën</t>
  </si>
  <si>
    <t>ndërbankare</t>
  </si>
  <si>
    <t>të dyshimta</t>
  </si>
  <si>
    <t>provigjone</t>
  </si>
  <si>
    <t xml:space="preserve">Kredi standarde dhe kredi e pakthyer në afat </t>
  </si>
  <si>
    <t>Kredi standarde të ristrukturuara</t>
  </si>
  <si>
    <t>Kredi në ndjekje</t>
  </si>
  <si>
    <t>Kredi në ndjekje të ristrukturuara</t>
  </si>
  <si>
    <t>Kredi nënstandarde</t>
  </si>
  <si>
    <t>Kredi të dyshimta</t>
  </si>
  <si>
    <t>Kredi të humbura</t>
  </si>
  <si>
    <t>Rimarrje e F.R. për kryegjënë</t>
  </si>
  <si>
    <t>Rimarrje e F.R. për interesat</t>
  </si>
  <si>
    <t>Nr. kredi-</t>
  </si>
  <si>
    <t>Shuma për</t>
  </si>
  <si>
    <t>marrësve</t>
  </si>
  <si>
    <t>kryegjënë</t>
  </si>
  <si>
    <t>interesat</t>
  </si>
  <si>
    <t>FONDET REZERVË PËR MBULIMIN E HUMBJEVE NGA KREDITË (të krijuara nga banka)</t>
  </si>
  <si>
    <t>FONDE KRIJUAR MË SHUMË (+) OSE MË PAK (-)</t>
  </si>
  <si>
    <t>Fonde krijuar</t>
  </si>
  <si>
    <t xml:space="preserve">më shumë/pak </t>
  </si>
  <si>
    <t>më shumë</t>
  </si>
  <si>
    <t>për kryegjënë</t>
  </si>
  <si>
    <t>për interesat</t>
  </si>
  <si>
    <t>/ më pak</t>
  </si>
  <si>
    <t>FONDET REZERVË TË KRIJUARA NGA BANKA</t>
  </si>
  <si>
    <t>Teprica në</t>
  </si>
  <si>
    <t>Shtimi i</t>
  </si>
  <si>
    <t>Rimarrje e</t>
  </si>
  <si>
    <t xml:space="preserve">Kreditë e fshira </t>
  </si>
  <si>
    <t>Korigjime të tjera</t>
  </si>
  <si>
    <t xml:space="preserve">Teprica në </t>
  </si>
  <si>
    <t>Llogaritë</t>
  </si>
  <si>
    <t xml:space="preserve">fillim </t>
  </si>
  <si>
    <t>provigjoneve</t>
  </si>
  <si>
    <t>gjatë periudhës</t>
  </si>
  <si>
    <t xml:space="preserve">fund </t>
  </si>
  <si>
    <t>FR për zhvlerësimin e bonove të përshtatshme për rifinancim me Bankën Qendrore</t>
  </si>
  <si>
    <t>FR për llogaritë për t'u arkëtuar nga bankat, inst.e kreditit e inst.tjera fin me status të dyshimtë</t>
  </si>
  <si>
    <t>FR për mbulimin e humbjeve nga huatë nënstandarde</t>
  </si>
  <si>
    <t>FR për mbulimin e humbjeve nga huatë e dyshimta</t>
  </si>
  <si>
    <t>FR për mbulimin e humbjeve nga huatë e humbura</t>
  </si>
  <si>
    <t>FR mbulimin e humbjeve nga llogaritë për t'u arkëtuar prej Qeverisë Shqiptare e org tjera publike me status të dyshimtë</t>
  </si>
  <si>
    <t>FR për llogaritë për t'u arkëtuar të klientëve në status të dyshimtë përveç huave</t>
  </si>
  <si>
    <t>FR për të mbuluar zhvlerësimin</t>
  </si>
  <si>
    <t>FR për zhvlerësimin e mjeteve të tjera</t>
  </si>
  <si>
    <t>FR për zhvlerësimin</t>
  </si>
  <si>
    <t>FR për amortizimin e mjeteve të qëndrueshme</t>
  </si>
  <si>
    <t>FR për rreziqe e shpenzime</t>
  </si>
  <si>
    <t>FR specifike të tjera</t>
  </si>
  <si>
    <t>PORTOFOLI I LETRAVE ME VLERË ME TË ARDHURA FIKSE DHE TË NDRYSHUESHME</t>
  </si>
  <si>
    <t xml:space="preserve">                         Maturiteti i mbetur ose maturimi deri në momentin tjetër të riçmimit, në vite </t>
  </si>
  <si>
    <t>Klasifikimi i</t>
  </si>
  <si>
    <t>( klasa 3 në bilanc )</t>
  </si>
  <si>
    <t>investimit sipas</t>
  </si>
  <si>
    <t>Treguesi (në lekë)</t>
  </si>
  <si>
    <t>&lt; 1</t>
  </si>
  <si>
    <t xml:space="preserve"> 1 - 3</t>
  </si>
  <si>
    <t xml:space="preserve"> 3 - 5</t>
  </si>
  <si>
    <t xml:space="preserve"> 5 - 7</t>
  </si>
  <si>
    <t>&gt; 7</t>
  </si>
  <si>
    <t>cilësisë së emetuesit*</t>
  </si>
  <si>
    <t>I. Obligacione të Qeverisë Shqiptare</t>
  </si>
  <si>
    <t>…</t>
  </si>
  <si>
    <t>II. Obligacione bashkiake</t>
  </si>
  <si>
    <t>III. Obligacione të qeverive të huaja</t>
  </si>
  <si>
    <t>IV. Obligacione të korporatave të huaja</t>
  </si>
  <si>
    <t>V. Obligacione të bankave të huaja</t>
  </si>
  <si>
    <t>VI. Obligacione të institucioneve të huaja financiare</t>
  </si>
  <si>
    <t>VII. Obligacione të organizatave ndërkombëtare</t>
  </si>
  <si>
    <t>VIII. Të tjera letra me vlerë me të ardhura fikse ose të ndryshueshme</t>
  </si>
  <si>
    <t xml:space="preserve"> VITE</t>
  </si>
  <si>
    <t>1-3</t>
  </si>
  <si>
    <t>3-6</t>
  </si>
  <si>
    <t>6-12</t>
  </si>
  <si>
    <t xml:space="preserve">1-5 </t>
  </si>
  <si>
    <t>&gt; 5</t>
  </si>
  <si>
    <t>KREDIA NË VALUTË (rezident + jorezident)</t>
  </si>
  <si>
    <t>Qëllimi i kredisë :</t>
  </si>
  <si>
    <t>Nga këto:</t>
  </si>
  <si>
    <t>në njësi monetare</t>
  </si>
  <si>
    <t>Për tregti</t>
  </si>
  <si>
    <r>
      <t>P</t>
    </r>
    <r>
      <rPr>
        <b/>
        <sz val="10"/>
        <rFont val="Times New Roman"/>
        <family val="1"/>
        <charset val="238"/>
      </rPr>
      <t>ë</t>
    </r>
    <r>
      <rPr>
        <b/>
        <sz val="10"/>
        <rFont val="Times New Roman"/>
        <family val="1"/>
      </rPr>
      <t>r pasuri t</t>
    </r>
    <r>
      <rPr>
        <b/>
        <sz val="10"/>
        <rFont val="Times New Roman"/>
        <family val="1"/>
        <charset val="238"/>
      </rPr>
      <t>ë</t>
    </r>
    <r>
      <rPr>
        <b/>
        <sz val="10"/>
        <rFont val="Times New Roman"/>
        <family val="1"/>
      </rPr>
      <t xml:space="preserve"> paluajtshme</t>
    </r>
  </si>
  <si>
    <t>Për zhvillim biznesi</t>
  </si>
  <si>
    <t>Konsumatore</t>
  </si>
  <si>
    <t>Kredia për Qeverinë</t>
  </si>
  <si>
    <t>Individë</t>
  </si>
  <si>
    <t>Biznese</t>
  </si>
  <si>
    <t>Rezidenciale</t>
  </si>
  <si>
    <t>Komerciale</t>
  </si>
  <si>
    <t>Tokë</t>
  </si>
  <si>
    <t>Dhënë individëve për blerjen e pasurive të paluajtshme rezidenciale</t>
  </si>
  <si>
    <t>Dhënë bizneseve për zhvillimin e pasurive të paluajtshme rezidenciale</t>
  </si>
  <si>
    <t>Teprica e kredisë në total</t>
  </si>
  <si>
    <t>Teprica e kredisë në valutë</t>
  </si>
  <si>
    <t>Teprica e kredisë në EUR (2.1.1+2.1.2+2.1.3+2.1.4+2.1.5)</t>
  </si>
  <si>
    <t>2.1.1</t>
  </si>
  <si>
    <t>Kredi standarde</t>
  </si>
  <si>
    <t>2.1.2</t>
  </si>
  <si>
    <t>2.1.3</t>
  </si>
  <si>
    <t>2.1.4</t>
  </si>
  <si>
    <t>2.1.5</t>
  </si>
  <si>
    <t>Teprica e kredise ne USD (2.2.1+2.2.2+2.2.3+2.2.4+2.2.5)</t>
  </si>
  <si>
    <t>2.2.3</t>
  </si>
  <si>
    <t>2.2.4</t>
  </si>
  <si>
    <t>2.2.5</t>
  </si>
  <si>
    <t>Teprica e kredisë me probleme në total</t>
  </si>
  <si>
    <t>Teprica e kredisë me probleme në valutë (4.1+4.2+4.3)</t>
  </si>
  <si>
    <t>Teprica e kredisë në valutë e klasifikuar si "e pambuluar ndaj rrezikut të kursit të këmbimit" (5.0.1+5.0.2+5.0.3+5.0.4+5.0.5)</t>
  </si>
  <si>
    <t>5.0.1</t>
  </si>
  <si>
    <t>5.0.2</t>
  </si>
  <si>
    <t>5.0.3</t>
  </si>
  <si>
    <t>5.0.4</t>
  </si>
  <si>
    <t>5.0.5</t>
  </si>
  <si>
    <t>Në EUR (pjesa e pambuluar ndaj rrezikut të kursit të këmbimit) (5.1.1+5.1.2+5.1.3+5.1.4+5.1.5)</t>
  </si>
  <si>
    <t>5.1.1</t>
  </si>
  <si>
    <t>5.1.2</t>
  </si>
  <si>
    <t>5.1.3</t>
  </si>
  <si>
    <t>5.1.4</t>
  </si>
  <si>
    <t>5.1.5</t>
  </si>
  <si>
    <t>Në USD (pjesa e pambuluar ndaj rrezikut të kursit të këmbimit) (5.2.1+5.2.2+5.2.3+5.2.4+5.2.5)</t>
  </si>
  <si>
    <t>5.2.1</t>
  </si>
  <si>
    <t>5.2.2</t>
  </si>
  <si>
    <t>5.2.3</t>
  </si>
  <si>
    <t>5.2.4</t>
  </si>
  <si>
    <t>5.2.5</t>
  </si>
  <si>
    <t xml:space="preserve">Numri total i kredimarrësve </t>
  </si>
  <si>
    <t>Numri i kredive të pamaturuara në valutë</t>
  </si>
  <si>
    <t>Numri i kredive në valutë, të klasifikuara si "të pambuluara ndaj rrezikut të kursit të këmbimit"</t>
  </si>
  <si>
    <t>Shënim :</t>
  </si>
  <si>
    <t>Informacioni në këtë formular kërkohet  për kreditë dhënë klientëve rezident dhe jorezident në vlerën bruto të tyre, përfshirë interesat e përllogaritura dhe pa zbritur provigjonet e krijuara.</t>
  </si>
  <si>
    <t>Kredia sipas subjektit dhe llojit të kolateralit</t>
  </si>
  <si>
    <t>Kredi e kolateralizuar me pasuri të paluajtshme</t>
  </si>
  <si>
    <t xml:space="preserve">Kredi e kolateralizuar me cash </t>
  </si>
  <si>
    <t>Kredi e kolateralizuar me kolateral tjetër</t>
  </si>
  <si>
    <t>Kredi e pakolateralizuar</t>
  </si>
  <si>
    <t xml:space="preserve">Kredi e kolateralizuar  me cash </t>
  </si>
  <si>
    <t>Teprica e kredisë në lekë</t>
  </si>
  <si>
    <t>Teprica e kredisë në EUR</t>
  </si>
  <si>
    <t>Teprica e kredisë në USD</t>
  </si>
  <si>
    <t>Teprica e kredisë me probleme në lekë</t>
  </si>
  <si>
    <t>Teprica e kredisë me probleme në valutë</t>
  </si>
  <si>
    <t>Teprica e kredisë me probleme në EUR</t>
  </si>
  <si>
    <t>Teprica e kredisë me probleme në USD</t>
  </si>
  <si>
    <t>Kreditë e kolateralizuara me më shumë se një kolateral do të shpërndahen sipas % që cdo kolateral zë në vlerën totale të kolateraleve që garantojnë kredinë. Për kreditë ku vlera e kolateralit mund të jetë më e vogël sesa vlera e tepricës së kredisë, pjesa e pambuluar me kolateral raportohet në kolonën "Kredi e pakolateralizuar".</t>
  </si>
  <si>
    <t>Në kushtet e ekzistencës së disa kredive të kolateralizuara me një kolateral, totali i këtyre kredive do të regjistrohet në kolonën përkatëse të kolateralit që i mbulon këto kredi.</t>
  </si>
  <si>
    <t>Forma FIR</t>
  </si>
  <si>
    <t xml:space="preserve">Ndryshimi në vlerën e ekspozimit në librin e bankës për zërat me norma fikse interesi </t>
  </si>
  <si>
    <t>Zëra të ndjeshëm ndaj ndryshimit të normave të interesit në librin e bankës  - norma fikse e interesit</t>
  </si>
  <si>
    <t>Monedha (ALL)</t>
  </si>
  <si>
    <t>Zonat kohore</t>
  </si>
  <si>
    <t xml:space="preserve"> në të parë</t>
  </si>
  <si>
    <t>deri në 1 muaj</t>
  </si>
  <si>
    <t>1-3 muaj</t>
  </si>
  <si>
    <t>3-6 muaj</t>
  </si>
  <si>
    <t>6-12 muaj</t>
  </si>
  <si>
    <t>1-2 vite</t>
  </si>
  <si>
    <t>2-3 vite</t>
  </si>
  <si>
    <t>3-4 vite</t>
  </si>
  <si>
    <t>4-5 vite</t>
  </si>
  <si>
    <t>5-7 vite</t>
  </si>
  <si>
    <t>7-10 vite</t>
  </si>
  <si>
    <t>10-15 vite</t>
  </si>
  <si>
    <t>15-20 vite</t>
  </si>
  <si>
    <t>20+ vite</t>
  </si>
  <si>
    <t>BILANCI</t>
  </si>
  <si>
    <t>Bono thesari dhe bono të tjera të pranueshme për rifinancim me Bankën Qëndrore</t>
  </si>
  <si>
    <t>Llogari rrjedhëse me bankat dhe institucione të tjera financiare</t>
  </si>
  <si>
    <t>Depozita me bankat dhe institucione të tjera financiare</t>
  </si>
  <si>
    <t>Hua për bankat dhe institucione të tjera financiare</t>
  </si>
  <si>
    <t>Të tjera nga bankat dhe institucionet financiare</t>
  </si>
  <si>
    <t>minus provigjone</t>
  </si>
  <si>
    <t>Letrat me vlerë</t>
  </si>
  <si>
    <t>Angazhime  të bonove dhe letrave me vlerë të tjera për t'u marrë</t>
  </si>
  <si>
    <t>Në banka dhe institucione të tjera financiare</t>
  </si>
  <si>
    <t>TOTALI I AKTIVEVE</t>
  </si>
  <si>
    <t>(-) PASIVET</t>
  </si>
  <si>
    <t>Banka Qëndrore</t>
  </si>
  <si>
    <t>Reverse repo/ Marrëveshjet e rishitjes repo</t>
  </si>
  <si>
    <t>Llogari rrjedhëse nga bankat dhe institucione të tjera financiare</t>
  </si>
  <si>
    <t>Depozita nga bankat dhe institucione të tjera financiare</t>
  </si>
  <si>
    <t>Hua marrë nga bankat dhe institucione të tjera financiare</t>
  </si>
  <si>
    <t>Veprime me administratën publike</t>
  </si>
  <si>
    <t xml:space="preserve">Detyrimet nga bonot dhe letra të tjera me vlerë </t>
  </si>
  <si>
    <t>TOTALI I PASIVEVE</t>
  </si>
  <si>
    <t>Pozicioni neto i Bilancit</t>
  </si>
  <si>
    <t>Zërat jashtë bilancit AKTIVET</t>
  </si>
  <si>
    <t>IX.</t>
  </si>
  <si>
    <t>Instrumentat financiarë derivativë</t>
  </si>
  <si>
    <t>1.</t>
  </si>
  <si>
    <t>Marrëveshjet Swap</t>
  </si>
  <si>
    <t>2.</t>
  </si>
  <si>
    <t>Marrëveshjet Forward</t>
  </si>
  <si>
    <t>3.</t>
  </si>
  <si>
    <t>Kontratat e së ardhmes / Futures</t>
  </si>
  <si>
    <t>4.</t>
  </si>
  <si>
    <t>Opsione</t>
  </si>
  <si>
    <t>4.1.</t>
  </si>
  <si>
    <t>Opsione të përfshira</t>
  </si>
  <si>
    <t>4.2.</t>
  </si>
  <si>
    <t>Opsione të tjera</t>
  </si>
  <si>
    <t>5.</t>
  </si>
  <si>
    <t>Instrumenta financiarë derivativë të tjerë</t>
  </si>
  <si>
    <t>Totali i zërave jashtë bilancit AKTIVET</t>
  </si>
  <si>
    <t>(-) Zërat jashtë bilancit PASIVET</t>
  </si>
  <si>
    <t>X.</t>
  </si>
  <si>
    <t>Totali i zërave jashtë bilancit PASIVET</t>
  </si>
  <si>
    <t>POZICIONET NETO JASHTË BILANCIT</t>
  </si>
  <si>
    <t>TOTALI I POZICIONEVE NETO</t>
  </si>
  <si>
    <t>PESHAT</t>
  </si>
  <si>
    <t>0.08%</t>
  </si>
  <si>
    <t>0.32%</t>
  </si>
  <si>
    <t>0.72%</t>
  </si>
  <si>
    <t>1.43%</t>
  </si>
  <si>
    <t>2.77%</t>
  </si>
  <si>
    <t>4.49%</t>
  </si>
  <si>
    <t>6.14%</t>
  </si>
  <si>
    <t>7.71%</t>
  </si>
  <si>
    <t>10.15%</t>
  </si>
  <si>
    <t>13.26%</t>
  </si>
  <si>
    <t>17.84%</t>
  </si>
  <si>
    <t>22.43%</t>
  </si>
  <si>
    <t>26.03%</t>
  </si>
  <si>
    <t>POZICIONET E PONDERUARA - Fikse-IR</t>
  </si>
  <si>
    <t>POZICIONET E PONDERUARA NETO SIPAS MONEDHËS - Fikse-IR</t>
  </si>
  <si>
    <t>Monedha (USD)</t>
  </si>
  <si>
    <t>Monedha (EUR)</t>
  </si>
  <si>
    <t>Monedha (GBP)</t>
  </si>
  <si>
    <t>Monedha (CHF)</t>
  </si>
  <si>
    <t>Monedha (CAD)</t>
  </si>
  <si>
    <t>Monedha (SEK)</t>
  </si>
  <si>
    <t>Monedha (AUD)</t>
  </si>
  <si>
    <t>Monedha (JPY)</t>
  </si>
  <si>
    <t>Monedha (DKK)</t>
  </si>
  <si>
    <t>Monedha (NOK)</t>
  </si>
  <si>
    <t>Monedha (TRY)</t>
  </si>
  <si>
    <t>Monedha (XAU)</t>
  </si>
  <si>
    <t>Monedha (CNY)</t>
  </si>
  <si>
    <t>Monedha (OTHER)</t>
  </si>
  <si>
    <t>Forma VIR</t>
  </si>
  <si>
    <t xml:space="preserve">Ndryshimi në vlerën e ekspozimit në librin e bankës për zërat me norma te ndryshueshme interesi </t>
  </si>
  <si>
    <t>Zëra të ndjeshëm ndaj ndryshimit të normave të interesit në librin e bankës  - norma variabël e interesit</t>
  </si>
  <si>
    <t>POZICIONET E PONDERUARA - Variabël -IR</t>
  </si>
  <si>
    <t>POZICIONET E PONDERUARA NETO SIPAS MONEDHËS - Variabël -IR</t>
  </si>
  <si>
    <t>Forma totale e IRRBB-s</t>
  </si>
  <si>
    <t xml:space="preserve">Totali i pozicioneve të ponderuara </t>
  </si>
  <si>
    <t>IRR</t>
  </si>
  <si>
    <t>NDRYSHIMI NË VLERËN E EKSPOZIMIT</t>
  </si>
  <si>
    <t>KAPITALI RREGULLATOR (own funds)</t>
  </si>
  <si>
    <t>(NDRYSHIMI NË VLERËN E EKSPOZIMIT / KAPITALI RREGULLATOR) * 100</t>
  </si>
  <si>
    <t>1.1.</t>
  </si>
  <si>
    <t>POZICIONET E PONDERUARA NETO SIPAS MONEDHËS - (FIR+VIR) - monedha 1</t>
  </si>
  <si>
    <t>1.2.</t>
  </si>
  <si>
    <t>POZICIONET E PONDERUARA NETO SIPAS MONEDHËS - (FIR+VIR) - monedha 2</t>
  </si>
  <si>
    <t>1.3.</t>
  </si>
  <si>
    <t>POZICIONET E PONDERUARA NETO SIPAS MONEDHËS - (FIR+VIR) - monedha 3</t>
  </si>
  <si>
    <t>1.4.</t>
  </si>
  <si>
    <t>POZICIONET E PONDERUARA NETO SIPAS MONEDHËS - (FIR+VIR) - monedha 4</t>
  </si>
  <si>
    <t>1.5.</t>
  </si>
  <si>
    <t>POZICIONET E PONDERUARA NETO SIPAS MONEDHËS - (FIR+VIR) - monedha 5</t>
  </si>
  <si>
    <t>1.6.</t>
  </si>
  <si>
    <t>POZICIONET E PONDERUARA NETO SIPAS MONEDHËS - (FIR+VIR) - monedha 6</t>
  </si>
  <si>
    <t>1.7.</t>
  </si>
  <si>
    <t>POZICIONET E PONDERUARA NETO SIPAS MONEDHËS - (FIR+VIR) - monedha 7</t>
  </si>
  <si>
    <t>1.8.</t>
  </si>
  <si>
    <t>POZICIONET E PONDERUARA NETO SIPAS MONEDHËS - (FIR+VIR) - monedha 8</t>
  </si>
  <si>
    <t>1.9.</t>
  </si>
  <si>
    <t>POZICIONET E PONDERUARA NETO SIPAS MONEDHËS - (FIR+VIR) - monedha 9</t>
  </si>
  <si>
    <t>1.10.</t>
  </si>
  <si>
    <t>POZICIONET E PONDERUARA NETO SIPAS MONEDHËS - (FIR+VIR) - monedha 10</t>
  </si>
  <si>
    <t>1.11.</t>
  </si>
  <si>
    <t>POZICIONET E PONDERUARA NETO SIPAS MONEDHËS - (FIR+VIR) - monedha 11</t>
  </si>
  <si>
    <t>1.12.</t>
  </si>
  <si>
    <t>POZICIONET E PONDERUARA NETO SIPAS MONEDHËS - (FIR+VIR) - monedha 12</t>
  </si>
  <si>
    <t>1.13.</t>
  </si>
  <si>
    <t>POZICIONET E PONDERUARA NETO SIPAS MONEDHËS - (FIR+VIR) - monedha 13</t>
  </si>
  <si>
    <t>1.14.</t>
  </si>
  <si>
    <t>POZICIONET E PONDERUARA NETO SIPAS MONEDHËS - (FIR+VIR) - monedha 14</t>
  </si>
  <si>
    <t>1.15.</t>
  </si>
  <si>
    <t>POZICIONET E PONDERUARA NETO SIPAS MONEDHËS - (FIR+VIR) - monedha 15</t>
  </si>
  <si>
    <t>OTHER</t>
  </si>
  <si>
    <t>F61</t>
  </si>
  <si>
    <t>F62</t>
  </si>
  <si>
    <t>Mbikqyrja</t>
  </si>
  <si>
    <t>Aktive likuide - pasive afatshkurtra</t>
  </si>
  <si>
    <t>Depozitat e klienteve</t>
  </si>
  <si>
    <t>NR. I FORMULARIT</t>
  </si>
  <si>
    <t>EMRI I FORMULARIT</t>
  </si>
  <si>
    <t>PERIODICITETI</t>
  </si>
  <si>
    <t>Ditor</t>
  </si>
  <si>
    <t>MONEDHA RAPORTUESE</t>
  </si>
  <si>
    <t>NJESIA</t>
  </si>
  <si>
    <t>AKTIVE LIKUIDE -  PASIVE AFATSHKURTRA</t>
  </si>
  <si>
    <t>a. Arka</t>
  </si>
  <si>
    <t>b. Llogaritë me Bankën e Shqipërisë, duke përfshirë rezervën e detyruar deri ne masën e përdorimit të saj</t>
  </si>
  <si>
    <t>c. Bonot e thesarit të emetuara nga Qeveria e Republikës së Shqipërisë, të regjistruara në bilanc si “të tregtueshme“/“të vendosjes“, të cilat nuk janë përdorur si garanci në një marrëveshje riblerjeje</t>
  </si>
  <si>
    <t>d. 80 për qind të obligacioneve të emetuara nga Qeveria e Republikës së Shqipërisë të regjistruara në bilanc si “të tregtueshme“/“të vendosjes“, të cilat nuk janë përdorur si garanci në një marrëveshje riblerjeje</t>
  </si>
  <si>
    <t>e. Letra me vlerë “të investimit“ të Qeverisë Shqiptare (bono thesari  dhe obligacione) me maturim të mbetur deri në 1 (një) muaj</t>
  </si>
  <si>
    <t>f. 80 për qind të letrave me vlerë të qeverisë shqiptare (bono thesari dhe obligacione), që nuk bëjnë pjesë në kodin “3“,  “4“ dhe “5“, por që plotësojnë kriteret e rregulloreve të Bankës së SHqipërisë “Mbi garancitë në operacionet kredituese të Bankës së Shqipërisë“ dhe ‘Mbi marrëveshjet e riblerjes dhe të anasjellta të riblerjes“</t>
  </si>
  <si>
    <t>g. Bonot e thesarit të blera sipas marrëveshjeve të riblerjes, kur maturimi i mbetur i marrëveshjes së riblerjes është deri në 7 (shtatë) ditë</t>
  </si>
  <si>
    <t>h. Llogaritë rrjedhëse në bankat dhe institucionet e tjera financiare</t>
  </si>
  <si>
    <t>i. Depozita me bankat dhe institucionet e tjera financiare me maturim të mbetur deri në 7 (shtatë) ditë</t>
  </si>
  <si>
    <t>j. Hua për bankat dhe institucionet e tjera financiare me maturim të mbetur deri në shtatë ditë (përjashtohet llogaria 157 ”hua të pakthyera në afat ndaj bankave dhe institucioneve të tjera financiare”);</t>
  </si>
  <si>
    <t>k. Letrat me vlerë “të tregtueshme”/”të vendosjes” të emetuara nga qeveritë qendrore dhe bankat qendrore me klasifikime nga agjencitë ndërkombëtare të rating-ut ekuivalente me klasifikimin e S&amp;P jo më pak se A +;</t>
  </si>
  <si>
    <t>l. Letra me vlerë “të tregtueshme”/”të vendosjes” të emetuara nga institucione financiare me vlerësim nga agjencitë ndërkombëtare të rating-ut ekuivalente me klasifikimin e S&amp;P jo më pak se A+;</t>
  </si>
  <si>
    <t>m. Letra me vlerë “të tregtueshme”/”të vendosjes” që nuk janë të vlerësuara, por të emetuara nga banka ndërkombëtare të zhvillimit të listuara në rregulloren e Bankës së Shqipërisë “Për administrimin e rrezikut nga ekspozimet e mëdha të bankave”;</t>
  </si>
  <si>
    <t xml:space="preserve">n. Letra me vlerë “të investimit” me maturim të mbetur deri në 1 (një) muaj (duke perjashtuar letrat me vlerë të Qeverisë Shqiptare të përfshira në shkronjat e mësipërme) </t>
  </si>
  <si>
    <t>o. Letra me vlerë të blera sipas marrëveshjes së riblerjes, kur maturimi i mbetur i marrëveshjes së riblerjes është deri në 7 (shtatë) ditë</t>
  </si>
  <si>
    <t>Totali i aktiveve likuide</t>
  </si>
  <si>
    <t>Totali i pasiveve afatshkurtra me afat te mbetur maturimi deri ne 1 vit</t>
  </si>
  <si>
    <t>Monedhe origjinale dhe ALL</t>
  </si>
  <si>
    <t>Data</t>
  </si>
  <si>
    <t>Pershkrimi i produktit</t>
  </si>
  <si>
    <t>Shuma ne monedhe origjinale</t>
  </si>
  <si>
    <t>Kundravefta ne lek</t>
  </si>
  <si>
    <t>Code_value</t>
  </si>
  <si>
    <t>B. Currency</t>
  </si>
  <si>
    <t>AED</t>
  </si>
  <si>
    <t>United Arab Emirates Dirham</t>
  </si>
  <si>
    <t>AFN</t>
  </si>
  <si>
    <t>Afghanistan Afghani</t>
  </si>
  <si>
    <t>Albania Lek</t>
  </si>
  <si>
    <t>Enumerations</t>
  </si>
  <si>
    <t>Kodi i produktit</t>
  </si>
  <si>
    <t>Arka në valutë</t>
  </si>
  <si>
    <t>Llogari rrjedhëse në bankat, institucionet e kreditit dhe institucione të tjera financiare jorezidente(llog 132)</t>
  </si>
  <si>
    <t>Depozita pa afat në bankat, institucionet e kreditit dhe institucione të tjera financiare jorezidente (llog 1421 bashke me interesat e perllogaritur)</t>
  </si>
  <si>
    <t>Depozita me afat në bankat, institucionet e kreditit dhe institucione të tjera financiare jorezidente (llog 1422 bashke me interesat e perllogaritur)</t>
  </si>
  <si>
    <t>Llogari rrjedhëse të parregullta me bankat, inst. e kreditit dhe inst. të tjera financiare jorezidente (llog 1372)</t>
  </si>
  <si>
    <t>Hua dhënë bankave, institucioneve të kreditit dhe institucioneve të tjera financiare jorezidente (llog 152)</t>
  </si>
  <si>
    <t>Hua të pakthyera në afat ndaj bankave, institucioneve të kreditit dhe institucioneve të tjera financiare jorezidente (llog 1572)</t>
  </si>
  <si>
    <t>Hua pa afat marrë nga bankat, institucionet e kreditit dhe institucionet e tjera financiare jorezidente(llog 1721 bashke me int.perllog.)</t>
  </si>
  <si>
    <t>Hua me afat marrë nga bankat, institucionet e kreditit dhe institucionet e tjera financiare jorezidente(llog 1722 bashke me int.perllog)</t>
  </si>
  <si>
    <t>Depozita pa afat nga bankat, institucionet e kreditit dhe institucione të tjera financiare jorezidente(1621 bashke me int.perllog)</t>
  </si>
  <si>
    <t>Depozita me afat nga bankat, institucionet e kreditit dhe institucione të tjera financiare jorezidente (llog 1622 bashke me int.perllog)</t>
  </si>
  <si>
    <t>Hua financiare marrë nga bankat, institucionet e kreditit dhe istitucionet e tjera financiare (llog 1723 bashke me int.perllog)</t>
  </si>
  <si>
    <t>Llogari rrjedhëse individ</t>
  </si>
  <si>
    <t>Llogari rrjedhëse biznese</t>
  </si>
  <si>
    <t>Depozita pa afat individ</t>
  </si>
  <si>
    <t>Depozita pa afat biznese</t>
  </si>
  <si>
    <t>Depozita me afat individ</t>
  </si>
  <si>
    <t>Depozita me afat biznese</t>
  </si>
  <si>
    <t>Administrata publike</t>
  </si>
  <si>
    <t>Linjë kredie</t>
  </si>
  <si>
    <t>Lloji i Insturmentit</t>
  </si>
  <si>
    <t>Tipi i subjektit kredimarrës</t>
  </si>
  <si>
    <t>Sektori shtetëror</t>
  </si>
  <si>
    <t>Biznesi i mesëm</t>
  </si>
  <si>
    <t>Sektori i ekonomisë:</t>
  </si>
  <si>
    <t>Pasuritë e patundshme, dhënia me qira,etj.</t>
  </si>
  <si>
    <t>Shërbime kolektive, sociale dhe individuale</t>
  </si>
  <si>
    <t>Individë (jo biznes)</t>
  </si>
  <si>
    <t>Destinacioni i Kredisë:</t>
  </si>
  <si>
    <t>Kredi Konsumatore</t>
  </si>
  <si>
    <t>Kredi hipotekare</t>
  </si>
  <si>
    <t>Kredi Biznesi</t>
  </si>
  <si>
    <t>Tjetër</t>
  </si>
  <si>
    <t>Klasa e Instrumentit</t>
  </si>
  <si>
    <t>Lloji i normes se interesit</t>
  </si>
  <si>
    <t>Jeni Kinez (CNY)</t>
  </si>
  <si>
    <t>Ari</t>
  </si>
  <si>
    <t>Linjat e kredise</t>
  </si>
  <si>
    <t>Ekspozime ndaj bankave jorezidente (Vendosjet dhe huate)</t>
  </si>
  <si>
    <t>61.2</t>
  </si>
  <si>
    <t xml:space="preserve">Dt Raportimit </t>
  </si>
  <si>
    <t>Pershkrimi i prod</t>
  </si>
  <si>
    <t>Swift Code i kunderpartise</t>
  </si>
  <si>
    <t>kunderpartia</t>
  </si>
  <si>
    <t xml:space="preserve">Shteti </t>
  </si>
  <si>
    <t>Shuma e aprovuar</t>
  </si>
  <si>
    <t>Kundravlefta ne lek aprovuar</t>
  </si>
  <si>
    <t>Shuma e disbursuar</t>
  </si>
  <si>
    <t>Dt valuta</t>
  </si>
  <si>
    <t xml:space="preserve">Dt maturimit </t>
  </si>
  <si>
    <t>Norma e interesit (in %)</t>
  </si>
  <si>
    <t>Kunderpartia</t>
  </si>
  <si>
    <t>Rating</t>
  </si>
  <si>
    <t>Kompania Rating</t>
  </si>
  <si>
    <t xml:space="preserve">Monedha </t>
  </si>
  <si>
    <t>Kundravlefta ne lek</t>
  </si>
  <si>
    <t xml:space="preserve">Dt valuta </t>
  </si>
  <si>
    <t>Dt maturimit</t>
  </si>
  <si>
    <t>F6.DM</t>
  </si>
  <si>
    <t>F9.DM</t>
  </si>
  <si>
    <t>F5.DM</t>
  </si>
  <si>
    <t>F3.DM</t>
  </si>
  <si>
    <t>F61.2</t>
  </si>
  <si>
    <t>F37.4</t>
  </si>
  <si>
    <t>F37.5</t>
  </si>
  <si>
    <t>F37.6</t>
  </si>
  <si>
    <t>F37.7</t>
  </si>
  <si>
    <t>F37</t>
  </si>
  <si>
    <t>F37.1</t>
  </si>
  <si>
    <t>F37.2</t>
  </si>
  <si>
    <t>F37.3</t>
  </si>
  <si>
    <t>Detajim i Shpenzimeve të Përgjithshme të Veprimtarisë</t>
  </si>
  <si>
    <t>Aktive likuide-Detyrime afatshkurtra deri ne 30 dite</t>
  </si>
  <si>
    <t>Detajim i Shpenzimeve për Personelin</t>
  </si>
  <si>
    <t>Detajim i Shpenzimeve të Amortizimit dhe Shpenzimeve për fonde rezervë për mjetet e qëndrueshme</t>
  </si>
  <si>
    <t>Aktivet sipas maturitetit ne LEK</t>
  </si>
  <si>
    <t>Aktive sipas maturitetit ne USD</t>
  </si>
  <si>
    <t>Aktivet sipas maturitetit ne EUR</t>
  </si>
  <si>
    <t>Aktive sipas maturitetit ne monedha te tjera</t>
  </si>
  <si>
    <t>Aktivet sipas maturitetit ne te gjitha monedhat TOTAL</t>
  </si>
  <si>
    <t>Pasive sipas maturitetit ne LEK</t>
  </si>
  <si>
    <t>Pasive sipas maturitetit ne USD</t>
  </si>
  <si>
    <t>Pasive sipas maturitetit ne EUR</t>
  </si>
  <si>
    <t>Pasive sipas maturitetit ne monedha te tjera</t>
  </si>
  <si>
    <t>Pasive sipas maturitetit ne te gjitha monedhat TOTAL</t>
  </si>
  <si>
    <t xml:space="preserve">Kodi </t>
  </si>
  <si>
    <t>Tipi i shpenzimit</t>
  </si>
  <si>
    <t>Lekë</t>
  </si>
  <si>
    <t xml:space="preserve">Valutë </t>
  </si>
  <si>
    <t xml:space="preserve">Totali </t>
  </si>
  <si>
    <t xml:space="preserve">Shpenzime të Përgjithshme të Veprimtarisë </t>
  </si>
  <si>
    <t>6.3.1</t>
  </si>
  <si>
    <t>Shpenzime për qera</t>
  </si>
  <si>
    <t>6.3.2</t>
  </si>
  <si>
    <t>Shpenzime për pajisje zyre</t>
  </si>
  <si>
    <t>6.3.3</t>
  </si>
  <si>
    <t xml:space="preserve">Shpenzime transporti dhe udhëtimi </t>
  </si>
  <si>
    <t>6.3.4</t>
  </si>
  <si>
    <t xml:space="preserve">Shpenzime konsultimi dhe ligjore </t>
  </si>
  <si>
    <t>6.3.5</t>
  </si>
  <si>
    <t xml:space="preserve">Mirëmbajtje dhe riparime </t>
  </si>
  <si>
    <t>6.3.6</t>
  </si>
  <si>
    <t xml:space="preserve">Shpenzime telefoni dhe energji elektrike </t>
  </si>
  <si>
    <t>6.3.7</t>
  </si>
  <si>
    <t xml:space="preserve">Shpenzime për shërbime të tjera të jashtme </t>
  </si>
  <si>
    <t>6.3.8</t>
  </si>
  <si>
    <t xml:space="preserve">Shpenzime Marketingu </t>
  </si>
  <si>
    <t>AKTIVET LIKUIDE  - PASIVET DERI NE 30 DITE</t>
  </si>
  <si>
    <t>TOTALI I PASIVIT (në mijë lekë)</t>
  </si>
  <si>
    <t>Deri 30 ditë</t>
  </si>
  <si>
    <t>Te tjera</t>
  </si>
  <si>
    <t>TOTAL</t>
  </si>
  <si>
    <t>VEPRIMET ME INSTITUCIONET FINANCIARE</t>
  </si>
  <si>
    <t>1121(P)</t>
  </si>
  <si>
    <t>Llogari rrjedhëse të bankës qendrore</t>
  </si>
  <si>
    <t>Depozita të marra nga banka qendrore</t>
  </si>
  <si>
    <t>Huamarrje nga banka qendrore</t>
  </si>
  <si>
    <t>1128(P)</t>
  </si>
  <si>
    <t>Llogari të tjera me bankën qendrore</t>
  </si>
  <si>
    <t>Bono thesari të shitura sipas marrëveshjes së riblerjes repo</t>
  </si>
  <si>
    <t>Bono të tjera të shitura sipas marrëveshjes së riblerjes repo</t>
  </si>
  <si>
    <t>13(P)</t>
  </si>
  <si>
    <t>Llogari rrjedhëse të institucioneve financiare</t>
  </si>
  <si>
    <t>Depozita të marra nga institucionet financiare</t>
  </si>
  <si>
    <t>Huamarrje nga institucionet financiare</t>
  </si>
  <si>
    <t>18(P)</t>
  </si>
  <si>
    <t>Llogari të tjera të institucioneve financiare</t>
  </si>
  <si>
    <t>VEPRIME ME KLIENTËT</t>
  </si>
  <si>
    <t>VEPRIME ME ADMINISTRATËN PUBLIKE</t>
  </si>
  <si>
    <t>261(P)</t>
  </si>
  <si>
    <t>Hua të marra nga administratat publike</t>
  </si>
  <si>
    <t>269(P)</t>
  </si>
  <si>
    <t>Llogari të tjera të administratave publike</t>
  </si>
  <si>
    <t>28(P)</t>
  </si>
  <si>
    <t>DETYRIME TË TJERA</t>
  </si>
  <si>
    <t>43(P)</t>
  </si>
  <si>
    <t>VEPRIMET SI AGJENT</t>
  </si>
  <si>
    <t>44(P)</t>
  </si>
  <si>
    <t>LLOGARI MARRËDHËNIESH</t>
  </si>
  <si>
    <t>45(P)+46(P)</t>
  </si>
  <si>
    <t>BURIMET E PËRHERSHME</t>
  </si>
  <si>
    <t>Ndihmat dhe financimi publik</t>
  </si>
  <si>
    <t>571+574</t>
  </si>
  <si>
    <t>Kapitali i paguar (dhe diferenca e rivlerësimit)</t>
  </si>
  <si>
    <t>Rezervat</t>
  </si>
  <si>
    <t xml:space="preserve">TOTALI I PASIVIT </t>
  </si>
  <si>
    <t>AKTIVET LIKUIDE (referuar perkufizimit te rregullores "Per administrimin e rrezikut te likuiditetit")</t>
  </si>
  <si>
    <t>Treguesit e aktiveve likuide ndaj pasiveve deri ne 30 dite:</t>
  </si>
  <si>
    <t>Aktive likuide / pasive deri ne 30 dite * 100 (per monedhen kombetare LEK)</t>
  </si>
  <si>
    <t>Aktive likuide / pasive deri ne 30 dite * 100 (per monedhat e huaja)</t>
  </si>
  <si>
    <t>Aktive likuide / pasive deri 30 dite* 100 (ne total)</t>
  </si>
  <si>
    <t>Shenim: Banka do te perfshije:</t>
  </si>
  <si>
    <t xml:space="preserve"> - ne zerin 261 (p) "Llogari rrjedhese" ne shporten deri ne 30 dite do te perfshihet vetem 75% te vleres se ketij zeri.</t>
  </si>
  <si>
    <t xml:space="preserve"> - ne zerin 263 "Llogari depozitash pa afat" ne shporten deri ne 30 dite do te perfshihet vetem 75% te vleres se ketij zeri.</t>
  </si>
  <si>
    <t>- ne zerin 271 "Llogari rrjedhese" ne shporten deri ne 30 dite do te perfshihen; 10 % te llogarive rrjedhese per individe dhe 75% te llogarive rrjedhese te tjera.</t>
  </si>
  <si>
    <t xml:space="preserve"> - ne zerin 272 "Llogari depozitash pa afat" ne shporten deri ne 30 dite do te perfshihen; 10 % te llogarive depozita pa afat per individe dhe 75% te llogarive depozita pa afat te tjera.</t>
  </si>
  <si>
    <r>
      <t xml:space="preserve">Pasivet deri ne 30 dite do te raportohen duke marre parasysh disa nga kerkesat e rregullores nr 71 dt. 14.10.2009 e ndryshuar "Per administrimin e rrezikut te likuiditetit". Konkretisht, </t>
    </r>
    <r>
      <rPr>
        <b/>
        <u/>
        <sz val="10"/>
        <rFont val="Times New Roman"/>
        <family val="1"/>
        <charset val="238"/>
      </rPr>
      <t>do te perjashtohen letrat me vlere te Qeverise Shqiptare te shitura sipas marreveshjes se riblerjes si dhe depozitat nga te trete te bllokuara si kolateral/garanci ne baze te nje marreveshjeje te caktuar me banken.</t>
    </r>
  </si>
  <si>
    <t>Këshill Drejtues</t>
  </si>
  <si>
    <t>Administratorë &amp; Menaxherë</t>
  </si>
  <si>
    <t>Punonjës të tjerë</t>
  </si>
  <si>
    <t xml:space="preserve"> Në Drejtori</t>
  </si>
  <si>
    <t xml:space="preserve"> Në Degë</t>
  </si>
  <si>
    <t>Punonjës të rinj</t>
  </si>
  <si>
    <t>Punonjës të larguar</t>
  </si>
  <si>
    <t>Shpenzime për Personelin</t>
  </si>
  <si>
    <t>6.1.1</t>
  </si>
  <si>
    <t xml:space="preserve">Shpenzime për paga </t>
  </si>
  <si>
    <t>6.1.2</t>
  </si>
  <si>
    <t xml:space="preserve">Shpenzime sociale </t>
  </si>
  <si>
    <t>6.1.3</t>
  </si>
  <si>
    <t>Shpenzime për bonuse</t>
  </si>
  <si>
    <t>6.1.4</t>
  </si>
  <si>
    <t>Shpenzime të tjera personeli</t>
  </si>
  <si>
    <t>Lek</t>
  </si>
  <si>
    <t>Valutë</t>
  </si>
  <si>
    <t xml:space="preserve">Shpenzime Amortizimi dhe Shpenzime për Fonde Rezervë për Zhvlerësimin e Mjeteve të Qëndrueshme </t>
  </si>
  <si>
    <t>6.4.1</t>
  </si>
  <si>
    <t xml:space="preserve">Shpenzime amortizimi për mjetet e qëndrueshme të patrupëzuara </t>
  </si>
  <si>
    <t>6.4.2</t>
  </si>
  <si>
    <t>Shpenzime për fonde rezervë për zhvlerësimin e mjeteve të qëndrueshme të patrupëzuara</t>
  </si>
  <si>
    <t>6.4.3</t>
  </si>
  <si>
    <t xml:space="preserve">Shpenzime amortizimi për mjetet e qëndrueshme që përdoren për veprimtarinë e bankës </t>
  </si>
  <si>
    <t>6.4.4</t>
  </si>
  <si>
    <t>Shpenzime amortizimi për mjetet e qëndrueshme që përfaqësojnë investime</t>
  </si>
  <si>
    <t>6.4.5</t>
  </si>
  <si>
    <t>Shpenzime amortizimi për mjete të qëndrueshme që përfaqësojnë operacione qeraje</t>
  </si>
  <si>
    <t>6.4.6</t>
  </si>
  <si>
    <t xml:space="preserve">Shpenzime për fonde rezerve për zhvlerësimin e mjeteve të qëndrueshme të trupëzuara </t>
  </si>
  <si>
    <t>100/1</t>
  </si>
  <si>
    <t>Dt Raportimit</t>
  </si>
  <si>
    <t>60/1</t>
  </si>
  <si>
    <t>37/4</t>
  </si>
  <si>
    <t>DITE</t>
  </si>
  <si>
    <t>1 (O/N)</t>
  </si>
  <si>
    <t>2-7</t>
  </si>
  <si>
    <t>8-15</t>
  </si>
  <si>
    <t>16-30</t>
  </si>
  <si>
    <t>VEPRIME ME THESARIN DHE NDËRBANKARE</t>
  </si>
  <si>
    <t>Llogari rrjedhëse në bankën qendrore</t>
  </si>
  <si>
    <t>Rezerva të detyrueshme</t>
  </si>
  <si>
    <t>Depozita në bankën qendrore</t>
  </si>
  <si>
    <t>Hua për bankën qendrore</t>
  </si>
  <si>
    <t>Llogari të tjera në bankën qendrore</t>
  </si>
  <si>
    <t>Bono të tjera të pranueshme për rifinancim me bankën qendrore</t>
  </si>
  <si>
    <t>Llogari rrjedhëse në institucione financiare rezidente</t>
  </si>
  <si>
    <t xml:space="preserve">Llogari rrjedhëse në institucione financiare jo rezidente </t>
  </si>
  <si>
    <t xml:space="preserve">Depozita në institucione financiare rezidente </t>
  </si>
  <si>
    <t xml:space="preserve">Depozita në institucione financiare jo rezidente </t>
  </si>
  <si>
    <t xml:space="preserve">Hua për institucione financiare rezidente </t>
  </si>
  <si>
    <t xml:space="preserve">Hua për institucione financiare  jo rezidente </t>
  </si>
  <si>
    <t>Llog.të tjera në institucione financiare</t>
  </si>
  <si>
    <t xml:space="preserve">Hua standarte </t>
  </si>
  <si>
    <t xml:space="preserve">          '- linje kredie </t>
  </si>
  <si>
    <t xml:space="preserve">          '- kredi me keste </t>
  </si>
  <si>
    <t>Kredi</t>
  </si>
  <si>
    <t>TRANSAKSIONE TË LETRAVE ME VLERË</t>
  </si>
  <si>
    <t>Letra me vlerë me të ardhura fikse (BONDE)</t>
  </si>
  <si>
    <t>Letra me vlerë me të ardhura të ndryshueshme</t>
  </si>
  <si>
    <t>Letra me vlerë të blera sipas marrëveshjes së rishitjes REPO</t>
  </si>
  <si>
    <t>ASETE TË TJERA</t>
  </si>
  <si>
    <t>I-TOTALI I AKTIVEVE</t>
  </si>
  <si>
    <t xml:space="preserve">II- Zerat jashte bilancit </t>
  </si>
  <si>
    <t xml:space="preserve">-Angazhime financiare te dhena  kliente (pjese e paperdorur e linjave te kredise ) </t>
  </si>
  <si>
    <t xml:space="preserve">-Angazhime financiare te dhena Institucione te krediti (pjese e paperdorur e linjave te kredise) </t>
  </si>
  <si>
    <t xml:space="preserve">- fonde (valute + leke) e blere ne afat </t>
  </si>
  <si>
    <t>TOTAL (I+II)</t>
  </si>
  <si>
    <t>37/5</t>
  </si>
  <si>
    <t>37/6</t>
  </si>
  <si>
    <t>37/7</t>
  </si>
  <si>
    <t>37.9</t>
  </si>
  <si>
    <t>Dite</t>
  </si>
  <si>
    <t>Muaj</t>
  </si>
  <si>
    <t>Vite</t>
  </si>
  <si>
    <t>Bono thesari të shitura sipas marrëveshjes së riblerjes REPO</t>
  </si>
  <si>
    <t>Bono të tjera të shitura sipas marrëveshjes së riblerjes REPO</t>
  </si>
  <si>
    <t xml:space="preserve">Llogari rrjedhëse të institucioneve financiare rezidente </t>
  </si>
  <si>
    <t xml:space="preserve">Llogari rrjedhëse të institucioneve financiare jo rezidente </t>
  </si>
  <si>
    <t xml:space="preserve">Depozita të marra nga institucionet financiare rezidente </t>
  </si>
  <si>
    <t xml:space="preserve">Depozita të marra nga institucionet financiare  jorezidente </t>
  </si>
  <si>
    <t xml:space="preserve">Huamarrje nga institucionet financiare rezidente </t>
  </si>
  <si>
    <t xml:space="preserve">Huamarrje nga institucionet financiare jorezidente </t>
  </si>
  <si>
    <t>Certifikata depozitash</t>
  </si>
  <si>
    <t>VEPRIME ME ADMINISTRATEN PUBLIKE</t>
  </si>
  <si>
    <t>Borxhe të përfaqësuara nga letrat me vlerë</t>
  </si>
  <si>
    <t>Letra me vlerë të shitura sipas marrëveshjes së riblerjes REPO</t>
  </si>
  <si>
    <t>I-TOTALI I PASIVEVE</t>
  </si>
  <si>
    <t xml:space="preserve">-Angazhime financiare te marra (pjese e paperdorur e linjave te kredise) </t>
  </si>
  <si>
    <t xml:space="preserve">- fonde (valute + leke) e shitur ne afat </t>
  </si>
  <si>
    <t>37/1</t>
  </si>
  <si>
    <t>37/2</t>
  </si>
  <si>
    <t>37/3</t>
  </si>
  <si>
    <t>37.8</t>
  </si>
  <si>
    <t>Reference cell</t>
  </si>
  <si>
    <t>Blank</t>
  </si>
  <si>
    <t>Should not be reported</t>
  </si>
  <si>
    <t>Statusi i Kredisë</t>
  </si>
  <si>
    <t>Ristrukturuar</t>
  </si>
  <si>
    <t>Ristrukturuar dhe Rikuperuar</t>
  </si>
  <si>
    <t>Lloji i produktit përpara ristrukturimit:</t>
  </si>
  <si>
    <t>Kredi Kufi/ Overdraft</t>
  </si>
  <si>
    <t>Kredi me këste</t>
  </si>
  <si>
    <t>Kredi me një këst të vetëm</t>
  </si>
  <si>
    <t>Kombinim i produkteve të mësipërme</t>
  </si>
  <si>
    <t>Procesi i ristrukturimit është nisur nga:</t>
  </si>
  <si>
    <t>Banka</t>
  </si>
  <si>
    <t>Klienti</t>
  </si>
  <si>
    <t>Numri i kësteve të paguara që nga ristrukturimi i fundit:</t>
  </si>
  <si>
    <t>Më shumë se 9</t>
  </si>
  <si>
    <t>Forma e Ristrukturimit</t>
  </si>
  <si>
    <t>Zgjatja e afatit të maturimit</t>
  </si>
  <si>
    <t>Ndryshimi i normës së interest</t>
  </si>
  <si>
    <t>Ndryshimi pirincipalit</t>
  </si>
  <si>
    <t>Ndryshimi i frekuencës së pagesës</t>
  </si>
  <si>
    <t>Kapitalizimi i interesit dhe/ose kamatvonesave</t>
  </si>
  <si>
    <t>Ndryshimi i produktit të kredisë</t>
  </si>
  <si>
    <t>Periudhë falje principali dhe/ose interesi</t>
  </si>
  <si>
    <t>Rifinancimi i kredimarrësit</t>
  </si>
  <si>
    <t>Marrja e kolateralit shtesë ose ndryshimi i kolateralit ekzistues</t>
  </si>
  <si>
    <t>Transferimi i kredisë tek një kredimarrës tjetër</t>
  </si>
  <si>
    <t>Klasifikimi i Kredisë përpara ristrukturimit:</t>
  </si>
  <si>
    <t>Standard</t>
  </si>
  <si>
    <t>Në ndjekje</t>
  </si>
  <si>
    <t>Nënstandard</t>
  </si>
  <si>
    <t>E dyshimtë</t>
  </si>
  <si>
    <t>E humbur</t>
  </si>
  <si>
    <t>Klasifikimi i Kredisë pas ristrukturimit:</t>
  </si>
  <si>
    <t>E fshirë</t>
  </si>
  <si>
    <t>E paguar</t>
  </si>
  <si>
    <t>Statusi aktual i dosjes së ekzekutimit</t>
  </si>
  <si>
    <t>Në proces</t>
  </si>
  <si>
    <t>E Pushuar</t>
  </si>
  <si>
    <t>E Pezulluar</t>
  </si>
  <si>
    <t>E Ankimuar</t>
  </si>
  <si>
    <t>Shërbimi përmbarimor</t>
  </si>
  <si>
    <t>Privat</t>
  </si>
  <si>
    <t>Publik</t>
  </si>
  <si>
    <t>Faza në të cilën ndodhet dosja</t>
  </si>
  <si>
    <t>Ekzekutimi vullnetar</t>
  </si>
  <si>
    <t>Kërkesa ne gjykatë për lëshimin e urdhrit ekzekutiv</t>
  </si>
  <si>
    <t>Vënia në ekzekutim</t>
  </si>
  <si>
    <t>Vendim gjykate për masën e sigurisë- nëse ka</t>
  </si>
  <si>
    <t>Përmbaruesi regjistron kërkesën në Regjistrin e Min. Drejt dhe kontrollon Regjistrin</t>
  </si>
  <si>
    <t>Pezullim procedure nëse konstatohet se ka procedurë ekzekutimi ndaj të njëjtit debitor me të njëjtin objekt</t>
  </si>
  <si>
    <t>Lajmërim për ekzekutim vullnetar- debitori mund të kërkojë  në gjykatë shtyrje afati/pagesë me këste</t>
  </si>
  <si>
    <t>Sekuestro e sendeve</t>
  </si>
  <si>
    <t>Vlerësimi i sendeve</t>
  </si>
  <si>
    <t>Lajmërim për shitjen e sendit- shlyerja e detyrimit</t>
  </si>
  <si>
    <t>Shitja e lire e sendeve- marrëveshje ndërmjet përmbaruesit dhe shitësit</t>
  </si>
  <si>
    <t>Shpallja e ankandit</t>
  </si>
  <si>
    <t>Ankandi</t>
  </si>
  <si>
    <t>Pagesa e çmimit të blerjes dhe vënia në posedim të sendit</t>
  </si>
  <si>
    <t>Përsëritja e ankandit në rastet e përcaktuara</t>
  </si>
  <si>
    <t>Kundërshtim i veprimeve përmbarimore nga të tretë të cilët pretendojnë pronësi të sendit</t>
  </si>
  <si>
    <t>Pezullim i ekzekutimit</t>
  </si>
  <si>
    <t>Pushim i ekzekutimit</t>
  </si>
  <si>
    <t>Ankimi kundër pezullimit/pushimit</t>
  </si>
  <si>
    <t>Është në përputhje me afatet ose procedurat ligjore?</t>
  </si>
  <si>
    <t>Po</t>
  </si>
  <si>
    <t>Jo</t>
  </si>
  <si>
    <t>Klasifikimi për kredimarrësin</t>
  </si>
  <si>
    <t>Urdhri i Ekzekutimit</t>
  </si>
  <si>
    <t>U.E. 1</t>
  </si>
  <si>
    <t>U.E. 2</t>
  </si>
  <si>
    <t>U.E. 3</t>
  </si>
  <si>
    <t>U.E. 4</t>
  </si>
  <si>
    <t>U.E. 5</t>
  </si>
  <si>
    <t>Nr. i produktit</t>
  </si>
  <si>
    <t>Produkti 1</t>
  </si>
  <si>
    <t>Produkti 2</t>
  </si>
  <si>
    <t>Produkti 3</t>
  </si>
  <si>
    <t>Produkti 4</t>
  </si>
  <si>
    <t>Produkti 5</t>
  </si>
  <si>
    <t>Produkti 6</t>
  </si>
  <si>
    <t>Produkti 7</t>
  </si>
  <si>
    <t>Nr. i kolateralit</t>
  </si>
  <si>
    <t>Kolaterali 1</t>
  </si>
  <si>
    <t>Kolaterali 2</t>
  </si>
  <si>
    <t>Kolaterali 3</t>
  </si>
  <si>
    <t>Kolaterali 4</t>
  </si>
  <si>
    <t>Kolaterali 5</t>
  </si>
  <si>
    <t>Kolaterali 6</t>
  </si>
  <si>
    <t>Kolaterali 7</t>
  </si>
  <si>
    <t>Lloji i kolateralit</t>
  </si>
  <si>
    <t>Pasuri e paluajtshme - ndërtesë komerciale</t>
  </si>
  <si>
    <t>Pasuri e paluajtshme - ndërtesë rezidenciale</t>
  </si>
  <si>
    <t>Pasuri e paluajtshme - ndërtesa të tjera</t>
  </si>
  <si>
    <t>Pasuri e paluajtshme - tokë bujqësorë</t>
  </si>
  <si>
    <t>Pasuri e paluajtshme - tokë - truall</t>
  </si>
  <si>
    <t>Pasuri e paluajtshme - tokë - kategori tjetër</t>
  </si>
  <si>
    <t>Pasuri e luajtshme - makineri/pajisje</t>
  </si>
  <si>
    <t>Pasuri e luajtshme - mjete monetare, financiare, pjesëmarrje</t>
  </si>
  <si>
    <t>Pasuri e luajtshme - të tjera</t>
  </si>
  <si>
    <t>Garanci dhe kolaterale të përdorura për zbutjen e kredisë (rreg. 62)</t>
  </si>
  <si>
    <t>Garanci të tjera</t>
  </si>
  <si>
    <t>Dorëzani</t>
  </si>
  <si>
    <t>F2.DM</t>
  </si>
  <si>
    <t>Formulari i raportimit të treguesve kyç të rrezikut operacional</t>
  </si>
  <si>
    <t>F7.DM</t>
  </si>
  <si>
    <t>Vjeterimi i kredive</t>
  </si>
  <si>
    <t>F10.DM</t>
  </si>
  <si>
    <t>Letrat me vlere me te ardhura fikse sipas ricimimit</t>
  </si>
  <si>
    <t>F11.DM</t>
  </si>
  <si>
    <t>Ristrukturimi i kredive</t>
  </si>
  <si>
    <t>F12.DM</t>
  </si>
  <si>
    <t>Ekzekutimi i kolateraleve</t>
  </si>
  <si>
    <t>3 Mujore</t>
  </si>
  <si>
    <t>Treguesi</t>
  </si>
  <si>
    <t>Vlera</t>
  </si>
  <si>
    <t>Komente</t>
  </si>
  <si>
    <t>,</t>
  </si>
  <si>
    <t>Çështje ligjore-B</t>
  </si>
  <si>
    <t>Ankesa të klientit-A</t>
  </si>
  <si>
    <t>Ankesa të klientit-B</t>
  </si>
  <si>
    <t>Ankesa të autoriteteve-A</t>
  </si>
  <si>
    <t>Ankesa të autoriteteve-B</t>
  </si>
  <si>
    <t>Qarkullim i punonjësve</t>
  </si>
  <si>
    <t>Avari/Ndërprerje të programit bazë të bankës</t>
  </si>
  <si>
    <t>Veprimet e dyshimta me kartat</t>
  </si>
  <si>
    <t>Differencat në balancën e arkëtarëve</t>
  </si>
  <si>
    <t>Klasat</t>
  </si>
  <si>
    <t>3-9 muaj më parë</t>
  </si>
  <si>
    <t>9-15 muaj më parë</t>
  </si>
  <si>
    <t>15-21 muaj më parë</t>
  </si>
  <si>
    <t>Standarde</t>
  </si>
  <si>
    <t xml:space="preserve">Në ndjekje </t>
  </si>
  <si>
    <t>Nënstandarde</t>
  </si>
  <si>
    <t xml:space="preserve">Të dyshimta </t>
  </si>
  <si>
    <t>Të humbura</t>
  </si>
  <si>
    <t>* nuk përfshihen kreditë e ristrukturuara dhe të regjistruara si të reja në këtë periudhë</t>
  </si>
  <si>
    <t xml:space="preserve">ALL </t>
  </si>
  <si>
    <t>PORTOFOLI I LETRAVE ME VLERE ME TE ARDHURA FIKSE</t>
  </si>
  <si>
    <t>Maturiteti I mbetur ose maturiteti deri ne momentin e ardhshem te ricmimit (ne vite)</t>
  </si>
  <si>
    <t>(third class in the balance sheet)</t>
  </si>
  <si>
    <t>Items (in thousand of ALL)</t>
  </si>
  <si>
    <t>I. Obligacione te Qeverise Shqiptare</t>
  </si>
  <si>
    <t>II. Obligacione te qeverive lokale</t>
  </si>
  <si>
    <t>III. Obligacione te qeverive te huaja qendrore</t>
  </si>
  <si>
    <t>IV. Obligacione te korporatave te huaja</t>
  </si>
  <si>
    <t>V. Obligacione te bankave te huaja</t>
  </si>
  <si>
    <t>VI. Obligacione te Institucioneve financiare te tjera te huaja</t>
  </si>
  <si>
    <t>VII. Obligacione te institucioneve te huaja financiare</t>
  </si>
  <si>
    <t>VIII. Obligacione te organizatave nderkombetare</t>
  </si>
  <si>
    <r>
      <t>ID produktit sipas sistemit të bankës</t>
    </r>
    <r>
      <rPr>
        <b/>
        <i/>
        <sz val="10"/>
        <color rgb="FFFF0000"/>
        <rFont val="Verdana"/>
        <family val="2"/>
        <charset val="238"/>
      </rPr>
      <t>*</t>
    </r>
  </si>
  <si>
    <r>
      <t>Statusi i kredisë</t>
    </r>
    <r>
      <rPr>
        <b/>
        <i/>
        <sz val="10"/>
        <color rgb="FFFF0000"/>
        <rFont val="Verdana"/>
        <family val="2"/>
        <charset val="238"/>
      </rPr>
      <t>*</t>
    </r>
  </si>
  <si>
    <r>
      <t xml:space="preserve">Data e ristrukturimit të kredisë </t>
    </r>
    <r>
      <rPr>
        <b/>
        <i/>
        <sz val="10"/>
        <color rgb="FFFF0000"/>
        <rFont val="Verdana"/>
        <family val="2"/>
        <charset val="238"/>
      </rPr>
      <t>*</t>
    </r>
    <r>
      <rPr>
        <b/>
        <i/>
        <sz val="10"/>
        <color theme="3" tint="-0.249977111117893"/>
        <rFont val="Verdana"/>
        <family val="2"/>
      </rPr>
      <t>(dd/mm/vvvv)</t>
    </r>
  </si>
  <si>
    <r>
      <t>Teprica e kredisë/ outstanding</t>
    </r>
    <r>
      <rPr>
        <b/>
        <i/>
        <sz val="10"/>
        <color rgb="FFFF0000"/>
        <rFont val="Verdana"/>
        <family val="2"/>
        <charset val="238"/>
      </rPr>
      <t>*</t>
    </r>
  </si>
  <si>
    <r>
      <t xml:space="preserve">Monedha </t>
    </r>
    <r>
      <rPr>
        <b/>
        <i/>
        <sz val="10"/>
        <color rgb="FFFF0000"/>
        <rFont val="Verdana"/>
        <family val="2"/>
        <charset val="238"/>
      </rPr>
      <t>*</t>
    </r>
  </si>
  <si>
    <r>
      <t>Lloji i produktit përpara ristrukturimit</t>
    </r>
    <r>
      <rPr>
        <b/>
        <i/>
        <sz val="10"/>
        <color rgb="FFFF0000"/>
        <rFont val="Verdana"/>
        <family val="2"/>
        <charset val="238"/>
      </rPr>
      <t>*</t>
    </r>
  </si>
  <si>
    <r>
      <t>Lloji i produktit pas ristrukturimit</t>
    </r>
    <r>
      <rPr>
        <b/>
        <i/>
        <sz val="10"/>
        <color rgb="FFFF0000"/>
        <rFont val="Verdana"/>
        <family val="2"/>
        <charset val="238"/>
      </rPr>
      <t>*</t>
    </r>
  </si>
  <si>
    <r>
      <t>Destinacioni i Kredisë</t>
    </r>
    <r>
      <rPr>
        <b/>
        <i/>
        <sz val="10"/>
        <color rgb="FFFF0000"/>
        <rFont val="Verdana"/>
        <family val="2"/>
        <charset val="238"/>
      </rPr>
      <t>*</t>
    </r>
  </si>
  <si>
    <r>
      <t>Subjekti kredimarrës</t>
    </r>
    <r>
      <rPr>
        <b/>
        <i/>
        <sz val="10"/>
        <color rgb="FFFF0000"/>
        <rFont val="Verdana"/>
        <family val="2"/>
        <charset val="238"/>
      </rPr>
      <t>*</t>
    </r>
  </si>
  <si>
    <r>
      <t>Sektori i ekonomisë</t>
    </r>
    <r>
      <rPr>
        <b/>
        <i/>
        <sz val="10"/>
        <color rgb="FFFF0000"/>
        <rFont val="Verdana"/>
        <family val="2"/>
        <charset val="238"/>
      </rPr>
      <t>*</t>
    </r>
  </si>
  <si>
    <r>
      <t>Numri i kësteve të paguara që nga ristrukturimi i fundit</t>
    </r>
    <r>
      <rPr>
        <b/>
        <i/>
        <sz val="10"/>
        <color rgb="FFFF0000"/>
        <rFont val="Verdana"/>
        <family val="2"/>
        <charset val="238"/>
      </rPr>
      <t>*</t>
    </r>
  </si>
  <si>
    <r>
      <t>Klasifikimi i Kredisë përpara ristrukturimit</t>
    </r>
    <r>
      <rPr>
        <b/>
        <i/>
        <sz val="10"/>
        <color rgb="FFFF0000"/>
        <rFont val="Verdana"/>
        <family val="2"/>
        <charset val="238"/>
      </rPr>
      <t>*</t>
    </r>
  </si>
  <si>
    <r>
      <t>Klasifikimi i Kredisë pas ristrukturimit</t>
    </r>
    <r>
      <rPr>
        <b/>
        <i/>
        <sz val="10"/>
        <color rgb="FFFF0000"/>
        <rFont val="Verdana"/>
        <family val="2"/>
        <charset val="238"/>
      </rPr>
      <t>*</t>
    </r>
  </si>
  <si>
    <r>
      <t>Procesi i ristrukturimit është inicjuar nga:</t>
    </r>
    <r>
      <rPr>
        <b/>
        <i/>
        <sz val="10"/>
        <color rgb="FFFF0000"/>
        <rFont val="Verdana"/>
        <family val="2"/>
        <charset val="238"/>
      </rPr>
      <t>*</t>
    </r>
  </si>
  <si>
    <t>Forma e Ristrukturimit (1)</t>
  </si>
  <si>
    <t>Forma e Ristrukturimit (2)</t>
  </si>
  <si>
    <t xml:space="preserve">ID e dosjes </t>
  </si>
  <si>
    <r>
      <t xml:space="preserve">Statusi </t>
    </r>
    <r>
      <rPr>
        <b/>
        <i/>
        <sz val="8"/>
        <color rgb="FFFF0000"/>
        <rFont val="Verdana"/>
        <family val="2"/>
        <charset val="238"/>
      </rPr>
      <t>*</t>
    </r>
  </si>
  <si>
    <r>
      <t>Përmbarimi</t>
    </r>
    <r>
      <rPr>
        <b/>
        <i/>
        <sz val="8"/>
        <color rgb="FFFF0000"/>
        <rFont val="Verdana"/>
        <family val="2"/>
        <charset val="238"/>
      </rPr>
      <t>*</t>
    </r>
  </si>
  <si>
    <r>
      <t>Faza në të cilën ndodhet dosja</t>
    </r>
    <r>
      <rPr>
        <b/>
        <i/>
        <sz val="8"/>
        <color rgb="FFFF0000"/>
        <rFont val="Verdana"/>
        <family val="2"/>
        <charset val="238"/>
      </rPr>
      <t>*</t>
    </r>
  </si>
  <si>
    <r>
      <t>Është në përputhje me afatet ose procedurat ligjore?</t>
    </r>
    <r>
      <rPr>
        <b/>
        <i/>
        <sz val="8"/>
        <color rgb="FFFF0000"/>
        <rFont val="Verdana"/>
        <family val="2"/>
        <charset val="238"/>
      </rPr>
      <t>*</t>
    </r>
  </si>
  <si>
    <t>Nëse jo komento problematikën</t>
  </si>
  <si>
    <r>
      <t xml:space="preserve">Subjekti kredi-marrës </t>
    </r>
    <r>
      <rPr>
        <b/>
        <i/>
        <sz val="8"/>
        <color rgb="FFFF0000"/>
        <rFont val="Verdana"/>
        <family val="2"/>
        <charset val="238"/>
      </rPr>
      <t>*</t>
    </r>
  </si>
  <si>
    <r>
      <t xml:space="preserve">Sektori i ekonomisë </t>
    </r>
    <r>
      <rPr>
        <b/>
        <i/>
        <sz val="8"/>
        <color rgb="FFFF0000"/>
        <rFont val="Verdana"/>
        <family val="2"/>
        <charset val="238"/>
      </rPr>
      <t>*</t>
    </r>
  </si>
  <si>
    <r>
      <t xml:space="preserve">Klasifikimi </t>
    </r>
    <r>
      <rPr>
        <b/>
        <i/>
        <sz val="8"/>
        <color rgb="FFFF0000"/>
        <rFont val="Verdana"/>
        <family val="2"/>
        <charset val="238"/>
      </rPr>
      <t>*</t>
    </r>
  </si>
  <si>
    <r>
      <t>Urdhri i Ekzekutimit</t>
    </r>
    <r>
      <rPr>
        <b/>
        <i/>
        <sz val="8"/>
        <color rgb="FFFF0000"/>
        <rFont val="Verdana"/>
        <family val="2"/>
        <charset val="238"/>
      </rPr>
      <t>*</t>
    </r>
  </si>
  <si>
    <r>
      <t>Data e lëshimit
(dd/mm/vvvv)</t>
    </r>
    <r>
      <rPr>
        <b/>
        <i/>
        <sz val="8"/>
        <color rgb="FFFF0000"/>
        <rFont val="Verdana"/>
        <family val="2"/>
        <charset val="238"/>
      </rPr>
      <t>*</t>
    </r>
  </si>
  <si>
    <t>Data e përfundimit për dosjet e pushuara (dd/mm/vvvv)</t>
  </si>
  <si>
    <r>
      <t>Nr. i produktit</t>
    </r>
    <r>
      <rPr>
        <b/>
        <i/>
        <sz val="8"/>
        <color rgb="FFFF0000"/>
        <rFont val="Verdana"/>
        <family val="2"/>
        <charset val="238"/>
      </rPr>
      <t>*</t>
    </r>
  </si>
  <si>
    <r>
      <t>Lloji i produktit</t>
    </r>
    <r>
      <rPr>
        <b/>
        <i/>
        <sz val="8"/>
        <color rgb="FFFF0000"/>
        <rFont val="Verdana"/>
        <family val="2"/>
        <charset val="238"/>
      </rPr>
      <t>*</t>
    </r>
  </si>
  <si>
    <r>
      <t>Destinacioni i kredisë</t>
    </r>
    <r>
      <rPr>
        <b/>
        <i/>
        <sz val="8"/>
        <color rgb="FFFF0000"/>
        <rFont val="Verdana"/>
        <family val="2"/>
        <charset val="238"/>
      </rPr>
      <t>*</t>
    </r>
  </si>
  <si>
    <r>
      <t>Monedha</t>
    </r>
    <r>
      <rPr>
        <b/>
        <i/>
        <sz val="8"/>
        <color rgb="FFFF0000"/>
        <rFont val="Verdana"/>
        <family val="2"/>
        <charset val="238"/>
      </rPr>
      <t>*</t>
    </r>
  </si>
  <si>
    <t>Vlera e akorduar</t>
  </si>
  <si>
    <t>Vlera e detyrimit në U.E.
(a)</t>
  </si>
  <si>
    <t>Vlera e akumuluar e detyrimit të papaguar</t>
  </si>
  <si>
    <t>Vlera e paguar</t>
  </si>
  <si>
    <r>
      <t>Nr. i kolateralit</t>
    </r>
    <r>
      <rPr>
        <b/>
        <i/>
        <sz val="8"/>
        <color rgb="FFFF0000"/>
        <rFont val="Verdana"/>
        <family val="2"/>
        <charset val="238"/>
      </rPr>
      <t>*</t>
    </r>
  </si>
  <si>
    <r>
      <t>Lloji i kolateralit</t>
    </r>
    <r>
      <rPr>
        <b/>
        <i/>
        <sz val="8"/>
        <color rgb="FFFF0000"/>
        <rFont val="Verdana"/>
        <family val="2"/>
        <charset val="238"/>
      </rPr>
      <t>*</t>
    </r>
  </si>
  <si>
    <t>Jep përshkrimin</t>
  </si>
  <si>
    <t xml:space="preserve">Vlera e kolateralit në momentin e akordimit 
</t>
  </si>
  <si>
    <t xml:space="preserve">Vlera me rivlerësime të mundshme pas akordimit  </t>
  </si>
  <si>
    <t>Vlera sipas vlerësimit nga përmbaruesi</t>
  </si>
  <si>
    <t xml:space="preserve">Vlera me rivlerësime të mundshme gjatë procesit të ekzekutimit </t>
  </si>
  <si>
    <t xml:space="preserve">Vlera e mbledhur në përfundim të procesit të  ekzekutimit
(b) </t>
  </si>
  <si>
    <t>Cfarë ka përftuar banka pas ekzekutimit të kolateralit ?</t>
  </si>
  <si>
    <t>Nëse banka ka përfituar pasuri të paluajtshme të përcaktohet vlera e pronës të regjistruar në bilanc</t>
  </si>
  <si>
    <t>Raporti i rikuperimit 
(c)=(b)/(a)</t>
  </si>
  <si>
    <t>F18</t>
  </si>
  <si>
    <t>Ekspozimet e medha për personat/klientët individual</t>
  </si>
  <si>
    <t>Emri i klientit</t>
  </si>
  <si>
    <t>Numri i identifikimit të klientit</t>
  </si>
  <si>
    <t>Kodi për institucionet financiare (“IF”)</t>
  </si>
  <si>
    <t>Ekspozimi përpara përjashtimeve dhe zbutjes së rrezikut të kredisë</t>
  </si>
  <si>
    <t xml:space="preserve">nga i cili: ekspozimi i ardhur nga zëvendësimi </t>
  </si>
  <si>
    <t>% ndaj kapitalit rregullator</t>
  </si>
  <si>
    <t>Mbrojtja e pafinancuar e kredisë</t>
  </si>
  <si>
    <t>Mbrojtja e financuar e kredisë</t>
  </si>
  <si>
    <t>Përjashtime të tjera</t>
  </si>
  <si>
    <t>Ekspozimi pas përjashtimeve dhe zbutjes së rrezikut të kredisë = 4-(7+8+9)</t>
  </si>
  <si>
    <t>Kufiri</t>
  </si>
  <si>
    <t>F18a</t>
  </si>
  <si>
    <t>Ekspozimet e medha për grupe të personave të lidhur</t>
  </si>
  <si>
    <t>F18.1</t>
  </si>
  <si>
    <t>Ekspozimet e medha në tërësi për personat</t>
  </si>
  <si>
    <t>Ekspozimi përpara përjashtimeve dhe zbutjes së rrezikut të kredisë (libri i bankës)</t>
  </si>
  <si>
    <t>Ekspozimi përpara përjashtimeve dhe zbutjes së rrezikut të kredisë (libri i tregtueshëm)</t>
  </si>
  <si>
    <t>Ekspozimi përgjithshëm përpara përjashtimeve dhe zbutjes së rezikut të kredisë 6 = 4+5</t>
  </si>
  <si>
    <t xml:space="preserve">                                        nga i cili: ekspozimi i ardhur nga zëvendësimi (libri i tregtueshëm dhe libri i bankës)</t>
  </si>
  <si>
    <t xml:space="preserve">Ekspozimi i përgjithshëm pas përjashtimeve dhe zbutjes së rrezikut të kredisë 12 = 
6 - (9+10+11)
</t>
  </si>
  <si>
    <t>F18.1a</t>
  </si>
  <si>
    <t>Ekspozimet e medha në tërësi për  grupe të personave të lidhur</t>
  </si>
  <si>
    <t>F18.2</t>
  </si>
  <si>
    <t>Ekspozimi në zërat e librit të bankës për personat</t>
  </si>
  <si>
    <t>nga të cilat: ekspozimi i ardhur nga zëvendësimi (libri i bankës)</t>
  </si>
  <si>
    <t xml:space="preserve">Ekspozimi pas përjashtimeve dhe zbutjes së rrezikut të kredisë 10 = 
4-(7+8+9)
</t>
  </si>
  <si>
    <t>F18.2a</t>
  </si>
  <si>
    <t>Ekspozimi në zërat e librit të bankës për  grupe të personave të lidhur</t>
  </si>
  <si>
    <t>F18.3</t>
  </si>
  <si>
    <t>Pozicionet në instrumente financiare</t>
  </si>
  <si>
    <t>Pozicionet në instrumente financiare në rast të nënshkrimit me premtimin për të blerë</t>
  </si>
  <si>
    <t>Ekspozimi i rrezikut të kredisë së kundërpartisë</t>
  </si>
  <si>
    <t>Ekspozimi përpara përjashtimeve dhe zbutjes së rrezikut të kredisë (libri i tregtueshëm) =4+5+6</t>
  </si>
  <si>
    <t>Në blerje</t>
  </si>
  <si>
    <t>Në shitje</t>
  </si>
  <si>
    <t>Në blerje neto</t>
  </si>
  <si>
    <t>Premtimi për të blerë</t>
  </si>
  <si>
    <t>Transferuar një personi të tretë</t>
  </si>
  <si>
    <t>Diferenca</t>
  </si>
  <si>
    <t>F18.3a</t>
  </si>
  <si>
    <t xml:space="preserve">Kodi 
për institucionet financiare (“IF”)
</t>
  </si>
  <si>
    <t>F18.4</t>
  </si>
  <si>
    <t>Ekspozimi ndaj personave me një marrëdhënie të vecantë me bankën për personat</t>
  </si>
  <si>
    <t xml:space="preserve">Emri </t>
  </si>
  <si>
    <t xml:space="preserve">Kodi
për institucionet financiare (“IF”)
</t>
  </si>
  <si>
    <t>nga i cili: shuma e KREDIVE</t>
  </si>
  <si>
    <t xml:space="preserve">Ekspozimi pas përjashtimeve dhe zbutjes së rrezikut të kredisë 11 =
 4-(8+9+10)
</t>
  </si>
  <si>
    <t>F18.4a</t>
  </si>
  <si>
    <t>Ekspozimet ndaj personave me një marrëdhënie të vecantë me bankën për  grupe të personave të lidhur</t>
  </si>
  <si>
    <t>MKR_SA_TDI</t>
  </si>
  <si>
    <t xml:space="preserve">MKR SA TDI - Rreziku i pozicionit të tregtueshëm dhe të vendosjes në tituj të borxhit </t>
  </si>
  <si>
    <t>Pozicionet</t>
  </si>
  <si>
    <t>Kërkesë për kapital (në %)</t>
  </si>
  <si>
    <t xml:space="preserve">Kërkesa për kapital </t>
  </si>
  <si>
    <t>Ekspozimi i ponderuar me rrezik</t>
  </si>
  <si>
    <t xml:space="preserve">Të gjitha pozicionet </t>
  </si>
  <si>
    <t>Pozicionet neto</t>
  </si>
  <si>
    <t xml:space="preserve">Pozicionet subjekt i kapitalit rregullator </t>
  </si>
  <si>
    <t xml:space="preserve">Në blerje </t>
  </si>
  <si>
    <t xml:space="preserve">Në shitje </t>
  </si>
  <si>
    <t xml:space="preserve">Titujt e borxhit në portofolin e tregtueshëm dhe të vendosjes </t>
  </si>
  <si>
    <t>011</t>
  </si>
  <si>
    <t>Rreziku i përgjithshëm</t>
  </si>
  <si>
    <t>012</t>
  </si>
  <si>
    <t xml:space="preserve">Derivativet </t>
  </si>
  <si>
    <t>013</t>
  </si>
  <si>
    <t>Mjete të tjera dhe detyrime</t>
  </si>
  <si>
    <t>Metoda e bazuar në maturitet</t>
  </si>
  <si>
    <t>Zona 1</t>
  </si>
  <si>
    <t>0 ≤ 1 muaj</t>
  </si>
  <si>
    <t>&gt; 1 ≤ 3 muaj</t>
  </si>
  <si>
    <t>&gt; 3 ≤ 6 muaj</t>
  </si>
  <si>
    <t>&gt; 6 ≤ 12 muaj</t>
  </si>
  <si>
    <t>Zona 2</t>
  </si>
  <si>
    <t>&gt; 1 ≤ 2 (1,9 për kupon më të ulët së 3%) vitë</t>
  </si>
  <si>
    <t>100</t>
  </si>
  <si>
    <t>&gt; 2 ≤ 3 (&gt; 1,9 ≤ 2,8 për kupon më të ulët se 3%) vite</t>
  </si>
  <si>
    <t>110</t>
  </si>
  <si>
    <t>&gt; 3 ≤ 4 (&gt; 2,8 ≤ 3,6 për kupon më të ulët së 3%) vite</t>
  </si>
  <si>
    <t>120</t>
  </si>
  <si>
    <t>Zona 3</t>
  </si>
  <si>
    <t>&gt; 4 ≤ 5    (&gt; 3,6 ≤ 4,3 për kupon më të ulët së 3%) vite</t>
  </si>
  <si>
    <t>&gt; 5 ≤ 7     (&gt; 4,3 ≤ 5,7 për kupon më të ulëtl së  3%) vite</t>
  </si>
  <si>
    <t>&gt; 7 ≤ 10   (&gt; 5,7 ≤ 7,3 për kupon më të ulët së 3%) vite</t>
  </si>
  <si>
    <t>&gt; 10 ≤ 15 (&gt; 7,3 ≤ 9,3 për kupon më të ulët së 3%) vite</t>
  </si>
  <si>
    <t>170</t>
  </si>
  <si>
    <t>&gt; 15 ≤ 20 (&gt; 9,3 ≤ 10,6 për kupon më të ulët së 3%) vite</t>
  </si>
  <si>
    <t>180</t>
  </si>
  <si>
    <t>&gt; 20         (&gt; 10,6 ≤ 12,0 për kupon më të ulët së 3%) vite</t>
  </si>
  <si>
    <t>190</t>
  </si>
  <si>
    <t xml:space="preserve">                 (&gt; 12,0 ≤ 20,0  për kupon më të ulët së 3%) vite</t>
  </si>
  <si>
    <t xml:space="preserve">                 (&gt; 20 për kupon më të ulët së 3%) vite</t>
  </si>
  <si>
    <t>210</t>
  </si>
  <si>
    <t>Metoda e bazuar në kohëzgjatjen financiare</t>
  </si>
  <si>
    <t>220</t>
  </si>
  <si>
    <t>230</t>
  </si>
  <si>
    <t>240</t>
  </si>
  <si>
    <t>Rreziku specifik</t>
  </si>
  <si>
    <t xml:space="preserve">Kërkesa për kapital për instrumentat e borxhit jo të titullizuar </t>
  </si>
  <si>
    <t>Tituj të borxhit sipas kategorisë së parë të tabelës 22, të Rregullores së RMK</t>
  </si>
  <si>
    <t>Tituj të borxhit sipas kategorisë së dytë, të tabelës 22, të Rregullores së RMK</t>
  </si>
  <si>
    <t xml:space="preserve"> Me maturitet të mbetur  ≤ 6 muaj</t>
  </si>
  <si>
    <t xml:space="preserve"> Me maturitet të mbetur &gt; 6 muaj dhe ≤ 24 muaj</t>
  </si>
  <si>
    <t>Me maturitet të mbetur &gt; 24 muaj</t>
  </si>
  <si>
    <t>Tituj  te borxhit sipas kategorise së tretë, të tabelës 22, të Rregullores së RMK</t>
  </si>
  <si>
    <t>Tituj të borxhit sipas kategorisë së katërt, të tabeles 22, të Rregullores së RMK</t>
  </si>
  <si>
    <t>321</t>
  </si>
  <si>
    <t>Derivatet e kredisë n-th to default të vlerësuar (rated)</t>
  </si>
  <si>
    <t>Kerkesa për kapital për pozicionet e titullizuara</t>
  </si>
  <si>
    <t xml:space="preserve">Përqasje e vecantë për pozicionet në SKI </t>
  </si>
  <si>
    <t>Kërkesë shtesë për opcionet (rreziqe jo delta)</t>
  </si>
  <si>
    <t>Metoda e thjeshtë</t>
  </si>
  <si>
    <t xml:space="preserve">Metoda delta plus - kërkesa shtesë për rrezikun gamma  </t>
  </si>
  <si>
    <t>Metoda delta plus - kërkesa shtesë për rrezikun vega</t>
  </si>
  <si>
    <t>Shenime</t>
  </si>
  <si>
    <t>MKR_SA_EQU</t>
  </si>
  <si>
    <t>MKR SA EQU - Rreziku i pozicionit të tregtueshëm dhe të vendosjes në tituj të kapitalit</t>
  </si>
  <si>
    <t xml:space="preserve">Pozicionet </t>
  </si>
  <si>
    <t>Kërkesa për kapital në %
(%)</t>
  </si>
  <si>
    <t>Totali i ekspozimeve të ponderuara me rrezik</t>
  </si>
  <si>
    <t>Pozicioni neto</t>
  </si>
  <si>
    <t xml:space="preserve">Pozicioni neto subjekt i kërkesës për kapital </t>
  </si>
  <si>
    <t xml:space="preserve">Tituj të kapitalit në portofolin e tregtueshëm dhe të vendosjes </t>
  </si>
  <si>
    <t xml:space="preserve">Rreziku i përgjithshëm </t>
  </si>
  <si>
    <t>021</t>
  </si>
  <si>
    <t>022</t>
  </si>
  <si>
    <t xml:space="preserve">Asete të tjera dhe detyrime </t>
  </si>
  <si>
    <t xml:space="preserve">Kontrata të së ardhmes që bazohen në indekset e aksioneve të tregtueshme në bursë, gjerësisht të diversifikueshme, subjekte të një përqasje të vecantë </t>
  </si>
  <si>
    <t>Aksione të tjera përvec atyre të përcaktuara në rrjeshtin 030</t>
  </si>
  <si>
    <t xml:space="preserve">050 </t>
  </si>
  <si>
    <t xml:space="preserve">Rreziku specifik </t>
  </si>
  <si>
    <t>Kërkesë shtesë për opsionet (rreziqe jo delta)</t>
  </si>
  <si>
    <t xml:space="preserve">Metoda e thjeshtë </t>
  </si>
  <si>
    <t xml:space="preserve">Përqasja delta plus - rreziku gama </t>
  </si>
  <si>
    <t xml:space="preserve">Përqasja delta plus - rreziku vega </t>
  </si>
  <si>
    <t>Kolaterali 8</t>
  </si>
  <si>
    <t>Kolaterali 9</t>
  </si>
  <si>
    <t>Kolaterali 10</t>
  </si>
  <si>
    <t>Kolaterali 11</t>
  </si>
  <si>
    <t>Kolaterali 12</t>
  </si>
  <si>
    <t>Kolaterali 13</t>
  </si>
  <si>
    <t>Kolaterali 14</t>
  </si>
  <si>
    <t>Kolaterali 15</t>
  </si>
  <si>
    <t>Kolaterali 16</t>
  </si>
  <si>
    <t>Kolaterali 17</t>
  </si>
  <si>
    <t>Kolaterali 18</t>
  </si>
  <si>
    <t>Kolaterali 19</t>
  </si>
  <si>
    <t>Kolaterali 20</t>
  </si>
  <si>
    <t>Kolaterali 21</t>
  </si>
  <si>
    <t>Kolaterali 22</t>
  </si>
  <si>
    <t>Kolaterali 23</t>
  </si>
  <si>
    <t>Kolaterali 24</t>
  </si>
  <si>
    <t>Kolaterali 25</t>
  </si>
  <si>
    <t>Kolaterali 26</t>
  </si>
  <si>
    <t>Kolaterali 27</t>
  </si>
  <si>
    <t>Kolaterali 28</t>
  </si>
  <si>
    <t>Kolaterali 29</t>
  </si>
  <si>
    <t>Kolaterali 30</t>
  </si>
  <si>
    <t>Kolaterali 31</t>
  </si>
  <si>
    <t>Kolaterali 32</t>
  </si>
  <si>
    <t>Kolaterali 33</t>
  </si>
  <si>
    <t>Kolaterali 34</t>
  </si>
  <si>
    <t>Kolaterali 35</t>
  </si>
  <si>
    <t>Kolaterali 36</t>
  </si>
  <si>
    <t>Kolaterali 37</t>
  </si>
  <si>
    <t>Kolaterali 38</t>
  </si>
  <si>
    <t>Kolaterali 39</t>
  </si>
  <si>
    <t>Kolaterali 40</t>
  </si>
  <si>
    <t>Kolaterali 41</t>
  </si>
  <si>
    <t>Kolaterali 42</t>
  </si>
  <si>
    <t>Kolaterali 43</t>
  </si>
  <si>
    <t>Kolaterali 44</t>
  </si>
  <si>
    <t>Kolaterali 45</t>
  </si>
  <si>
    <t>Kolaterali 46</t>
  </si>
  <si>
    <t>Kolaterali 47</t>
  </si>
  <si>
    <t>Kolaterali 48</t>
  </si>
  <si>
    <t>Kolaterali 49</t>
  </si>
  <si>
    <t>Kolaterali 50</t>
  </si>
  <si>
    <t>Kolaterali 51</t>
  </si>
  <si>
    <t>Kolaterali 52</t>
  </si>
  <si>
    <t>Kolaterali 53</t>
  </si>
  <si>
    <t>Kolaterali 54</t>
  </si>
  <si>
    <t>Kolaterali 55</t>
  </si>
  <si>
    <t>Kolaterali 56</t>
  </si>
  <si>
    <t>Kolaterali 57</t>
  </si>
  <si>
    <t>Kolaterali 58</t>
  </si>
  <si>
    <t>Kolaterali 59</t>
  </si>
  <si>
    <t>Kolaterali 60</t>
  </si>
  <si>
    <t>Kolaterali 61</t>
  </si>
  <si>
    <t>Kolaterali 62</t>
  </si>
  <si>
    <t>Kolaterali 63</t>
  </si>
  <si>
    <t>Kolaterali 64</t>
  </si>
  <si>
    <t>Kolaterali 65</t>
  </si>
  <si>
    <t>Kolaterali 66</t>
  </si>
  <si>
    <t>Kolaterali 67</t>
  </si>
  <si>
    <t>Kolaterali 68</t>
  </si>
  <si>
    <t>Kolaterali 69</t>
  </si>
  <si>
    <t>Kolaterali 70</t>
  </si>
  <si>
    <t>Kolaterali 71</t>
  </si>
  <si>
    <t>Kolaterali 72</t>
  </si>
  <si>
    <t>Kolaterali 73</t>
  </si>
  <si>
    <t>Kolaterali 74</t>
  </si>
  <si>
    <t>Kolaterali 75</t>
  </si>
  <si>
    <t>Kolaterali 76</t>
  </si>
  <si>
    <t>Kolaterali 77</t>
  </si>
  <si>
    <t>Kolaterali 78</t>
  </si>
  <si>
    <t>Kolaterali 79</t>
  </si>
  <si>
    <t>Kolaterali 80</t>
  </si>
  <si>
    <t>Kolaterali 81</t>
  </si>
  <si>
    <t>Kolaterali 82</t>
  </si>
  <si>
    <t>Kolaterali 83</t>
  </si>
  <si>
    <t>Kolaterali 84</t>
  </si>
  <si>
    <t>Kolaterali 85</t>
  </si>
  <si>
    <t>Kolaterali 86</t>
  </si>
  <si>
    <t>Kolaterali 87</t>
  </si>
  <si>
    <t>Kolaterali 88</t>
  </si>
  <si>
    <t>Kolaterali 89</t>
  </si>
  <si>
    <t>Kolaterali 90</t>
  </si>
  <si>
    <t>Kolaterali 91</t>
  </si>
  <si>
    <t>Kolaterali 92</t>
  </si>
  <si>
    <t>Kolaterali 93</t>
  </si>
  <si>
    <t>Kolaterali 94</t>
  </si>
  <si>
    <t>Kolaterali 95</t>
  </si>
  <si>
    <t>Kolaterali 96</t>
  </si>
  <si>
    <t>Kolaterali 97</t>
  </si>
  <si>
    <t>Kolaterali 98</t>
  </si>
  <si>
    <t>Kolaterali 99</t>
  </si>
  <si>
    <t>Kolaterali 100</t>
  </si>
  <si>
    <t>Cfare ka perfituar banka pas ekzekutimit te kolateralit?</t>
  </si>
  <si>
    <t>Cash</t>
  </si>
  <si>
    <t>Aktive fikse</t>
  </si>
  <si>
    <t>Kombinim Cash/Aktive fikse</t>
  </si>
  <si>
    <t>COREP</t>
  </si>
  <si>
    <t>Raporti i mjaftueshmërisë së kapitalit</t>
  </si>
  <si>
    <t>CAR</t>
  </si>
  <si>
    <t>Ekspozime ose ekspozime të mundshme ndaj qeverive qëndrore ose bankave qëndrore;</t>
  </si>
  <si>
    <t>Ekspozime ose ekspozime të mundshme ndaj qeverive rajonale ose autoriteteve lokale;</t>
  </si>
  <si>
    <t>Ekspozime ose ekspozime të mundshme ndaj organeve administrative dhe ndërmarrjeve jo tregtare (organizatat joqeveritare/jofitimprurëse);</t>
  </si>
  <si>
    <t>Ekspozime ose ekspozime të mundshme ndaj bankave shumëpalëshe të zhvillimit;</t>
  </si>
  <si>
    <t>Ekspozime ose ekspozime të mundshme ndaj organizatave ndërkombëtare;</t>
  </si>
  <si>
    <t>Ekspozime ose ekspozime të mundshme ndaj institucioneve të mbikëqyrura;</t>
  </si>
  <si>
    <t>Ekspozime ose ekspozime të mundshme ndaj shoqërive tregtare (korporatave);</t>
  </si>
  <si>
    <t>Ekspozime ose ekspozime të mundshme ndaj portofoleve me pakicë (retail);</t>
  </si>
  <si>
    <t>Ekspozime ose ekspozime të mundshme të siguruara me kolateral pasuri të paluajtshme;</t>
  </si>
  <si>
    <t>Ekspozime (kredi) me probleme;</t>
  </si>
  <si>
    <t>Ekspozime ndaj kategorive të klasifikuara me rrezik të lartë;</t>
  </si>
  <si>
    <t>Ekspozime në formën e obligacioneve të garantuara;</t>
  </si>
  <si>
    <t xml:space="preserve">Totali i ekspozimeve </t>
  </si>
  <si>
    <t>Ekspozime ose ekspozime të mundshme ndaj qeverive qëndrore ose bankave qëndrore</t>
  </si>
  <si>
    <t>Ekspozime ose ekspozime të mundshme ndaj qeverive rajonale ose autoriteteve lokale</t>
  </si>
  <si>
    <t>Ekspozime ose ekspozime të mundshme ndaj organeve administrative dhe ndërmarrjeve jo tregtare (organizatat joqeveritare/jofitimprurëse)</t>
  </si>
  <si>
    <t>Ekspozime ose ekspozime të mundshme ndaj bankave shumëpalëshe të zhvillimit</t>
  </si>
  <si>
    <t>Ekspozime ose ekspozime të mundshme ndaj organizatave ndërkombëtare</t>
  </si>
  <si>
    <t>Ekspozime ose ekspozime të mundshme ndaj institucioneve të mbikëqyrura</t>
  </si>
  <si>
    <t>Ekspozime ose ekspozime të mundshme ndaj shoqërive tregtare (korporatave)</t>
  </si>
  <si>
    <t>Ekspozime ose ekspozime të mundshme ndaj portofoleve me pakicë (retail)</t>
  </si>
  <si>
    <t>Ekspozime ose ekspozime të mundshme të siguruara me kolateral pasuri të paluajtshme</t>
  </si>
  <si>
    <t>Ekspozime (kredi) me probleme</t>
  </si>
  <si>
    <t>Ekspozime ndaj kategorive të klasifikuara me rrezik të lartë</t>
  </si>
  <si>
    <t>Ekspozime në formën e obligacioneve të garantuara</t>
  </si>
  <si>
    <t>Ekspozime në formën e titujve të sipërmarrjeve të investimeve kolektive SIK</t>
  </si>
  <si>
    <t>Zëra të tjerë</t>
  </si>
  <si>
    <t>Titullzimi</t>
  </si>
  <si>
    <t>CR_SEC_SA</t>
  </si>
  <si>
    <t xml:space="preserve">Raporti i mjaftueshmërisë së kapitalit </t>
  </si>
  <si>
    <t>RMK (%)</t>
  </si>
  <si>
    <t>SHUMA TOTALE E EKSPOZIMEVE TE PONDERUARA ME RREZIK</t>
  </si>
  <si>
    <t>RREZIKU I KREDISE</t>
  </si>
  <si>
    <t>Shuma e ekspozimeve të ponderuara me rrezik për rrezikun e kredisë, kundërpartisë, dhe rrezikun e shlyerjes së transaksioneve jo-DVP - Metoda Standarde (SA)</t>
  </si>
  <si>
    <t>Klasat e ekspozimit sipas SA duke përjashtuar pozicionet e titullzimit</t>
  </si>
  <si>
    <t>1.1.3</t>
  </si>
  <si>
    <t>1.1.4</t>
  </si>
  <si>
    <t>1.1.5</t>
  </si>
  <si>
    <t>1.1.6</t>
  </si>
  <si>
    <t>1.1.7</t>
  </si>
  <si>
    <t>1.1.8</t>
  </si>
  <si>
    <t>1.1.9</t>
  </si>
  <si>
    <t>1.1.10</t>
  </si>
  <si>
    <t>1.1.11</t>
  </si>
  <si>
    <t>1.1.12</t>
  </si>
  <si>
    <t>1.1.13</t>
  </si>
  <si>
    <t>Ekspozime në formën e titujve të sipërmarrjeve të investimeve kolektive SiK;</t>
  </si>
  <si>
    <t>1.1.14</t>
  </si>
  <si>
    <t>Pozicionet e titullzimit SA</t>
  </si>
  <si>
    <t>200*</t>
  </si>
  <si>
    <t>1.2*</t>
  </si>
  <si>
    <t>nga të cilat:rititullzime</t>
  </si>
  <si>
    <t>RREZIQET E TREGUT</t>
  </si>
  <si>
    <t>Shuma e ekspozimeve të ponderuara me rrezik për rreziqet e tregut</t>
  </si>
  <si>
    <t>Shuma e ekspozimit me rrezik për rrezikun e shlyerjes</t>
  </si>
  <si>
    <t>Rreziku i shlyerjes në librin e bankës</t>
  </si>
  <si>
    <t>Rreziku i shlyerjes në librin e tregtueshëm</t>
  </si>
  <si>
    <t>Shuma e ekspozimit me rrezik për rrezikun e pozicionit, kursit të këmbimit dhe mallrave (SA)</t>
  </si>
  <si>
    <t>Rreziku i pozicionit të titujve të borxhit</t>
  </si>
  <si>
    <t>Rreziku i pozicionit të instrumentave të kapitalit</t>
  </si>
  <si>
    <t>Rreziku i kursit të këmbimit</t>
  </si>
  <si>
    <t>Rreziku i investimeve në mallra</t>
  </si>
  <si>
    <t>2.3</t>
  </si>
  <si>
    <t>Shuma e ekspozimit të ponderuar me rrezik për rrezikun e përqendrimit në librin e tregtueshëm</t>
  </si>
  <si>
    <t>RREZIKU OPERACIONAL</t>
  </si>
  <si>
    <t>Shuma e ekspozimit të ponderuar me rrezik për rrezikun operacional</t>
  </si>
  <si>
    <t>3.1</t>
  </si>
  <si>
    <t>Metoda e Treguesit Bazik (BIA)</t>
  </si>
  <si>
    <t>3.2</t>
  </si>
  <si>
    <t>Metoda Standarde / Standarde Alternative</t>
  </si>
  <si>
    <t>Shtesat për rritjen në klasat në "Veprimet me thesarin dhe transaksionet ndërbankare" dhe "Veprimet me letrat me vlerë" të jorezidentëve, në valutë</t>
  </si>
  <si>
    <t>4.1</t>
  </si>
  <si>
    <t>Totali i zërave të aktivit i “Veprimeve me thesarin dhe transaksionet ndërbankare” dhe “Veprimeve me letrat me vlerë” të  jorezidentëve, në valutë, mars 2013</t>
  </si>
  <si>
    <t>4.2</t>
  </si>
  <si>
    <t xml:space="preserve">Totali i zërave të aktivit i “Veprimeve me thesarin dhe transaksionet ndërbankare” dhe “Veprimeve me letrat me vlerë”, jorezidente në valutë në periudhën raportuese </t>
  </si>
  <si>
    <t>4.3</t>
  </si>
  <si>
    <t xml:space="preserve">Rritja e zërave të aktivit i “Veprimeve me thesarin dhe transaksioneve ndërbankare” dhe “Veprimeve me letrat me vlerë” të jorezidentëve, në valutë </t>
  </si>
  <si>
    <t>380</t>
  </si>
  <si>
    <t>4.4</t>
  </si>
  <si>
    <t>Totali i zërave të pasivit i “Veprimeve me thesarin dhe transaksionet ndërbankare” dhe “Veprimeve me letrat me vlerë” të jorezidentëve, në valutë, mars 2013</t>
  </si>
  <si>
    <t>4.5</t>
  </si>
  <si>
    <t xml:space="preserve">Totali i zërave të pasivit i “Veprimeve me thesarin dhe transaksioneve ndërbankare” dhe “Veprimeve me letrat me vlerë” të jorezidentëve, në valutë, në periudhën raportuese </t>
  </si>
  <si>
    <t>4.6</t>
  </si>
  <si>
    <t xml:space="preserve">Rritja e zërave të pasivit i “Veprimeve me thesarin dhe transaksionet ndërbankare” dhe “Veprimeve me letrat me vlerë” të jorezidentëve, në valutë </t>
  </si>
  <si>
    <t>Rreziku i kredisë, rreziku i kredisë së kundërpartisë dhe rreziku i shlyerjes së transaksioneve jo-DVP</t>
  </si>
  <si>
    <t>CR SA - Ekspozime ose ekspozime të mundshme ndaj qeverive qendrore ose bankave qendrore</t>
  </si>
  <si>
    <t xml:space="preserve">Ecai të nominuara </t>
  </si>
  <si>
    <t>Ekspozimi origjinal përpara faktorëve të konvertimit</t>
  </si>
  <si>
    <t xml:space="preserve">(-) Rregullimet e vlerës dhe provigjonet e lidhura ekspozimet origjinale </t>
  </si>
  <si>
    <t>Ekspozimi origjinal  para faktoreve të konvertimit ( neto nga rregullimet e vlerës dhe provigjonet)</t>
  </si>
  <si>
    <t>Teknikat e zbutjes së rrezikut të kredise me efekte zëvendësimi të ekspozimit</t>
  </si>
  <si>
    <t>Ekspozimi neto pas efektit zëvendësues të teknikave të zbutjes së kredisë, përpara aplikimit të faktorëve të konvertimit</t>
  </si>
  <si>
    <t>Metodat e zbutjes së rrezikut të kredisë që prekin vlerën e ekspozimit: Mbrojtja e kredisë e financuar, metoda e kolateralit financiar, metoda gjithëperfshirëse.</t>
  </si>
  <si>
    <t>Vlera e ekspozimit e rregulluar plotësisht (E*)</t>
  </si>
  <si>
    <t>Ndarja e ekspozimeve të rregulluara plotësisht të zërave jashte bilancit sipas faktoreve te konvertimit</t>
  </si>
  <si>
    <t>Vlera e ekpozimit</t>
  </si>
  <si>
    <t>Mbrojtja e pafinancuar e kredisë: Vlera e rregulluar (Ga)</t>
  </si>
  <si>
    <t xml:space="preserve">Zëvendësimi i ekspozimeve si rezultat i teknikave të zbutjes </t>
  </si>
  <si>
    <t>Rregullimi i luhatshmërisë së ekspozimit</t>
  </si>
  <si>
    <t>(-) Kolaterali financiar: Vlera e rregulluar(Cvam)</t>
  </si>
  <si>
    <t>Nga të cilat: të lidhura me rrezikun e kundërpartisë</t>
  </si>
  <si>
    <t>Shuma e ekspozimeve të klasifikuara sipas rrezikut</t>
  </si>
  <si>
    <t>Nga të cilat :  me vlerësim të cilësisë së kredisë nga një Ecai e nominuar</t>
  </si>
  <si>
    <t xml:space="preserve">Nga e cila:  me cilësi të kredisë të derivuar nga cilësisa e kredisë së qeverisë qëndrore. </t>
  </si>
  <si>
    <t>Garancitë</t>
  </si>
  <si>
    <t>Derivatet e kredisë</t>
  </si>
  <si>
    <t>Kolaterali financiar: Metoda e Thjeshte</t>
  </si>
  <si>
    <t>Mbrojtje të tjera të finacuara të kredisë</t>
  </si>
  <si>
    <t>Totali i flukseve dalëse/outflow</t>
  </si>
  <si>
    <t>Totali i flukseve hyrëse/inflow</t>
  </si>
  <si>
    <t>(-) Rregullimet e luhatshmërisë dhe maturitetit</t>
  </si>
  <si>
    <t>OF WHICH: ARISING FROM COUNTERPARTY CREDIT RISK</t>
  </si>
  <si>
    <t>110=040-090+100</t>
  </si>
  <si>
    <t>150 = 110 + 120 - 130</t>
  </si>
  <si>
    <t>200=150-160-
0,8*170-0,5*180</t>
  </si>
  <si>
    <t>Nga të cilat: SME</t>
  </si>
  <si>
    <t>014</t>
  </si>
  <si>
    <t xml:space="preserve">Ndarja sipas llojit të ekspozimit </t>
  </si>
  <si>
    <t xml:space="preserve">Zërat e bilancit subjekt i rrezikut të kredisë </t>
  </si>
  <si>
    <t>Zërat jashtë bilancit subjekt i rrezikut të kredisë</t>
  </si>
  <si>
    <t>Ekspozimet/transaksionet subjekt i rrezikut të kundërpartisë</t>
  </si>
  <si>
    <t xml:space="preserve">Transaksionet e financimit të letrave me vlere </t>
  </si>
  <si>
    <t xml:space="preserve">Derivativë dhe transaksionet e shlyerjes në afat të gjatë kohe </t>
  </si>
  <si>
    <t xml:space="preserve">Ndarja e ekspozimeve totale sipas peshës së ponderimit </t>
  </si>
  <si>
    <t xml:space="preserve">
0%</t>
  </si>
  <si>
    <t xml:space="preserve">Pesha të tjera </t>
  </si>
  <si>
    <t xml:space="preserve">Zëra të vecantë </t>
  </si>
  <si>
    <t>CR SA - Ekspozime ose ekspozime të mundshme ndaj qeverive rajonale ose autoriteteve lokale</t>
  </si>
  <si>
    <t xml:space="preserve">CR SA - Ekspozime ose ekspozime të mundshme ndaj organeve administrative dhe ndërmarrjeve jo tregtare (organizatat joqeveritare/jofitimprurëse) </t>
  </si>
  <si>
    <t>CR SA - Ekspozime ose ekspozime të mundshme ndaj bankave shumëpalëshe të zhvillimit</t>
  </si>
  <si>
    <t>CR SA - Ekspozime ose ekspozime të mundshme ndaj organizatave ndërkombëtare</t>
  </si>
  <si>
    <t>CR SA - Ekspozime ose ekspozime të mundshme ndaj institucioneve të mbikëqyrura</t>
  </si>
  <si>
    <t>CR SA - Ekspozime ose ekspozime të mundshme ndaj shoqërive tregtare (korporatave)</t>
  </si>
  <si>
    <t>CR SA - Ekspozime ose ekspozime të mundshme ndaj portofoleve me pakicë (retail);</t>
  </si>
  <si>
    <t>CR SA - Ekspozime ose ekspozime të mundshme të siguruara me kolateral pasuri të paluajtshme</t>
  </si>
  <si>
    <t>CR SA - Ekspozime (kredi) me probleme</t>
  </si>
  <si>
    <t>CR SA - Ekspozime ndaj kategorive të klasifikuara me rrezik të lartë</t>
  </si>
  <si>
    <t>CR SA - Ekspozime në formën e obligacioneve të garantuara</t>
  </si>
  <si>
    <t>CR SA - Ekspozime në formën e titujve të sipërmarrjeve të investimeve kolektive SIK</t>
  </si>
  <si>
    <t>CR SA - Zëra të tjerë</t>
  </si>
  <si>
    <t xml:space="preserve">CR SA - Totali i ekspozimeve </t>
  </si>
  <si>
    <t>CR SEC SA  - Titullzimi</t>
  </si>
  <si>
    <t>Lloji i titullizimit:</t>
  </si>
  <si>
    <t xml:space="preserve"> ECAI-të e nominuara:</t>
  </si>
  <si>
    <t>Shuma totale e ekspozime të titullizuara të origjinuara</t>
  </si>
  <si>
    <t xml:space="preserve">Titullizmi sintetik: Mbrojtja e kredisë së ekspozimeve të titullizuara </t>
  </si>
  <si>
    <t xml:space="preserve">Pozicioni në titullizime </t>
  </si>
  <si>
    <t xml:space="preserve">(-) Rregullimet e vlerës dhe provigjonet </t>
  </si>
  <si>
    <t xml:space="preserve">Vlera neto e ekspozimeve (duke zbritur rregullimet e vlerës dhe provigjonet) </t>
  </si>
  <si>
    <t xml:space="preserve">Teknikat e zbutjes së kredisë (TZK) me efekt zëvendësues </t>
  </si>
  <si>
    <t>Ekspozimet neto pas efekteve të zëvendësimit si rezultat I TZK, para faktoreve të konvertimit.</t>
  </si>
  <si>
    <t xml:space="preserve">(-) Teknikat e zbutjes së kredisë që prekin vlerën e ekspozimit: Mbrojtja e kredisë së financuar, metoda gjithëperfshirëse. </t>
  </si>
  <si>
    <t>Ndarja e ekspozimeve të rregulluara plotësisht të zërave jashtë bilancit sipas faktorëve të konvertimit</t>
  </si>
  <si>
    <t xml:space="preserve">Vlera e ekspozimit </t>
  </si>
  <si>
    <t>Ndarja e ekspozimeve subjekt i ponderimit me rrezik sipas peshave të rrezikut</t>
  </si>
  <si>
    <t>Vlera e ekspozimit e ponderuar me rrezik</t>
  </si>
  <si>
    <t xml:space="preserve">Rregullime të vlerës së ekspozimit të ponderuar me rrezik 
</t>
  </si>
  <si>
    <t>Kërkesa totale për kapital para CAP</t>
  </si>
  <si>
    <t xml:space="preserve">Zëra të memorandum:
Kerkesa per kapital qe I korespondon flukseve dalese nga titullizimet SA tek klasat e tjera te ekspozimeve </t>
  </si>
  <si>
    <t>Kërkesa totale për kapital pas CAP</t>
  </si>
  <si>
    <t xml:space="preserve">(-) Mbrojtja e kredisë së financuar (Cva)
</t>
  </si>
  <si>
    <t xml:space="preserve"> (-) Totali I flukseve dalëse </t>
  </si>
  <si>
    <t xml:space="preserve">Vlera nominale (notional) e mbajtur ose e riblerë e mbrojtjes së kredisë </t>
  </si>
  <si>
    <t xml:space="preserve">Ekspozimi origjinal para faktorëve të konvertimit </t>
  </si>
  <si>
    <t>Mbrojtja e kredisë së pafinancuar: Vlera e rregulluar (Ga)</t>
  </si>
  <si>
    <t xml:space="preserve">Zevendësimi i ekspozimeve si rezultat i TZK </t>
  </si>
  <si>
    <t>&gt;0% and &lt;=20%</t>
  </si>
  <si>
    <t>&gt;20% and &lt;=50%</t>
  </si>
  <si>
    <t>&gt;50% and &lt;=100%</t>
  </si>
  <si>
    <t xml:space="preserve">(-) zbritur nga kapitali rregullator </t>
  </si>
  <si>
    <t>Subjekt I ponderimit me rrezik</t>
  </si>
  <si>
    <t xml:space="preserve">Të vlerësuara (Rated )
</t>
  </si>
  <si>
    <t>LOOK-THROUGH</t>
  </si>
  <si>
    <t xml:space="preserve">Vlera e rregulluar e mbrojtjes së kredisë së pafinancuar(G*)                                      </t>
  </si>
  <si>
    <t>(-) Totali I flukseve dalëse</t>
  </si>
  <si>
    <t>Totali I fukseve hyrëse</t>
  </si>
  <si>
    <t>Të vlerësuara (rated)</t>
  </si>
  <si>
    <t>Të pavlerësuara (unrated)</t>
  </si>
  <si>
    <t>OF WHICH: SECOND LOSS IN ABCP</t>
  </si>
  <si>
    <t>070=050-060</t>
  </si>
  <si>
    <t>210=190-200</t>
  </si>
  <si>
    <t>300 bis</t>
  </si>
  <si>
    <t>Ekspozimi total</t>
  </si>
  <si>
    <t>Origjinuesi: Ekspozimi total</t>
  </si>
  <si>
    <t xml:space="preserve">Zëra në bilanc </t>
  </si>
  <si>
    <t>senior (Segment me përparësi të lartë )</t>
  </si>
  <si>
    <t>mezzanine (Segment me përparësi mesatre)</t>
  </si>
  <si>
    <t>First loss (Segmenti që mbulon humbjet i pari)</t>
  </si>
  <si>
    <t xml:space="preserve">Zërat jashtë bilancit dhe derivativet </t>
  </si>
  <si>
    <t>Amortizimi para kohe (early amortization)</t>
  </si>
  <si>
    <t>Investitori: Ekspozimi total</t>
  </si>
  <si>
    <t>senior (Segment me përparësi të lartë)</t>
  </si>
  <si>
    <t>First loss (segmenti që mbulon humbjet i pari)</t>
  </si>
  <si>
    <t xml:space="preserve">Sponsori: Ekspozimi Total </t>
  </si>
  <si>
    <t xml:space="preserve">Zëra jashtë bilancit dhe derivativet </t>
  </si>
  <si>
    <t>MKR_SA_ TDI_(Usd)</t>
  </si>
  <si>
    <t xml:space="preserve">Rreziku i pozicionit të titujve të borxhit </t>
  </si>
  <si>
    <t>MKR_SA_ TDI_(Eur)</t>
  </si>
  <si>
    <t>MKR_SA_ TDI_(ALL)</t>
  </si>
  <si>
    <t>MKR_SA_ TDI_(Total)</t>
  </si>
  <si>
    <t>MKR_SA_ EQU</t>
  </si>
  <si>
    <t>Rreziku i pozicionit të titujve të kapitalit</t>
  </si>
  <si>
    <t>CR_TB_SETT</t>
  </si>
  <si>
    <t>Rreziku i shlyerjes</t>
  </si>
  <si>
    <t>MKR_SA_ COM</t>
  </si>
  <si>
    <t xml:space="preserve">Rreziku i investimeve ne mallra </t>
  </si>
  <si>
    <t xml:space="preserve">MKR_SA_ FX </t>
  </si>
  <si>
    <t xml:space="preserve">Rreziku i kursit te këmbimit </t>
  </si>
  <si>
    <t xml:space="preserve">MKR SA TDI - Rreziku i pozicionit të titujve të borxhit (USD) </t>
  </si>
  <si>
    <t>Gjashtëmujor</t>
  </si>
  <si>
    <t xml:space="preserve">Titujt e borxhit në librin e tregtueshem </t>
  </si>
  <si>
    <t xml:space="preserve">MKR SA TDI - Rreziku i pozicionit të titujve të borxhit (EUR) </t>
  </si>
  <si>
    <t xml:space="preserve">MKR SA TDI - Rreziku i pozicionit të titujve të borxhit (ALL) </t>
  </si>
  <si>
    <t xml:space="preserve">MKR SA TDI - Rreziku i pozicionit të titujve të borxhit (Total) </t>
  </si>
  <si>
    <t xml:space="preserve">MKR SA EQU - Rreziku i pozicionit në tituj të kapitalit </t>
  </si>
  <si>
    <t>Tituj të kapitalit në librin e tregtueshëm</t>
  </si>
  <si>
    <t xml:space="preserve">CR TB SETT - Rreziku i shlyerjes </t>
  </si>
  <si>
    <t xml:space="preserve">Transaksione të pashlyera me cmimin e shlyerjes  </t>
  </si>
  <si>
    <t>Ekspozimi si rezultat i differences në cmim për transaksionet e pashlyera</t>
  </si>
  <si>
    <t>Kërkesa për kapital</t>
  </si>
  <si>
    <t>Totali i ekspozimeve i ponderuar me rrezik</t>
  </si>
  <si>
    <t xml:space="preserve"> Totali I transaksioneve të pashlyera në librin e bankës </t>
  </si>
  <si>
    <t>Transaksione të pashlyera deri në 4 ditë (factor 0 %)</t>
  </si>
  <si>
    <t>Transaksione të pashlyera ndërmjet 5 dhe 15 ditësh (faktor 8%)</t>
  </si>
  <si>
    <t>Transaksione të pashlyera ndërmjet 16 dhe 30 ditësh (faktor 50%)</t>
  </si>
  <si>
    <t>Transaksione të pashlyera ndërmjet 31 dhe 45 ditësh (faktor 75%)</t>
  </si>
  <si>
    <t>Transaksione të pashlyera mbi 46 ditë e më tepër (faktor 100%)</t>
  </si>
  <si>
    <t xml:space="preserve"> Totali I transaksioneve të pashlyera në librin e tregtueshëm </t>
  </si>
  <si>
    <t>Transaksione të pashlyera ndërmjet 16 dhe 30 ditësh  (faktor 50%)</t>
  </si>
  <si>
    <t>Transaksione të pashlyera ndërmjet 31 dhe 45 ditësh  (faktor 75%)</t>
  </si>
  <si>
    <t xml:space="preserve">MKR SA COM (Commodities) - Rreziku i investimeve në mallra </t>
  </si>
  <si>
    <t>Pozicioni Neto</t>
  </si>
  <si>
    <t xml:space="preserve">Pozicione subjekt i kërkesës për kapital </t>
  </si>
  <si>
    <t>Kërkesa për kapital 
(%)</t>
  </si>
  <si>
    <t>Pozicionet e ponderuara me rrezik</t>
  </si>
  <si>
    <t>Pozicionet totale në mallra</t>
  </si>
  <si>
    <t>Metale të cmuara (përvec arit)</t>
  </si>
  <si>
    <t>Metale bazë (zink, bakër, etj)</t>
  </si>
  <si>
    <t>Produkte bujqësore (softs)</t>
  </si>
  <si>
    <t>Nga të cilat produkte energjitike (naftë, benzinë)</t>
  </si>
  <si>
    <t xml:space="preserve">Metoda e bazuar në segmentet e maturitetit </t>
  </si>
  <si>
    <t>Extended maturity ladder approach</t>
  </si>
  <si>
    <t>Metoda e thjeshtë:  Të gjitha pozicionet</t>
  </si>
  <si>
    <t>Kërkesë shtesë për opcionet s (rreziqe jo delta)</t>
  </si>
  <si>
    <t xml:space="preserve">Scenario matrix approach </t>
  </si>
  <si>
    <t xml:space="preserve">MKR SA FX - Rreziku i kursit të këmbimit </t>
  </si>
  <si>
    <t>Kodi i monedhës</t>
  </si>
  <si>
    <t xml:space="preserve">Te gjitha pozicionet </t>
  </si>
  <si>
    <t xml:space="preserve">Pozicione me trajtim preferencial </t>
  </si>
  <si>
    <t>Ekspozimet e ponderuara me rrezik</t>
  </si>
  <si>
    <t xml:space="preserve">Pozicionet totale në monedhë të huaj </t>
  </si>
  <si>
    <t>Monedhat me korrelacion të fortë</t>
  </si>
  <si>
    <t>Të gjitha monedhat (duke përfshirë investimet në SKI të trajtuara si monedhë e vecantë)</t>
  </si>
  <si>
    <t xml:space="preserve">Metoda delta plus - kerkesa shtesë për rrezikun gamma  </t>
  </si>
  <si>
    <t xml:space="preserve">Ndarja e pozicioneve sipas llojit të instrumentit </t>
  </si>
  <si>
    <t xml:space="preserve">Instrumenta financiare </t>
  </si>
  <si>
    <t xml:space="preserve">Zëra jashtë bilancit </t>
  </si>
  <si>
    <t xml:space="preserve">Derivative </t>
  </si>
  <si>
    <t xml:space="preserve">Pozicionet në valuta të ndryshme </t>
  </si>
  <si>
    <t>Euro</t>
  </si>
  <si>
    <t>Peso Argjientinas</t>
  </si>
  <si>
    <t>ARS</t>
  </si>
  <si>
    <t>Dollar Australian</t>
  </si>
  <si>
    <t>Real Brazilian</t>
  </si>
  <si>
    <t>BRL</t>
  </si>
  <si>
    <t>Lev Bullgar</t>
  </si>
  <si>
    <t>Dollar Kanadez</t>
  </si>
  <si>
    <t>Koruna Ceke</t>
  </si>
  <si>
    <t>Krona Daneze</t>
  </si>
  <si>
    <t>Paundi Egjiptian</t>
  </si>
  <si>
    <t>EGP</t>
  </si>
  <si>
    <t>Paundi Britanik</t>
  </si>
  <si>
    <t>Forint Hungarez</t>
  </si>
  <si>
    <t>Yen Japonez</t>
  </si>
  <si>
    <t>Lata Letoneze</t>
  </si>
  <si>
    <t>LVL</t>
  </si>
  <si>
    <t>Lita Lituaniane</t>
  </si>
  <si>
    <t>LTL</t>
  </si>
  <si>
    <t>Denar Maqedonas</t>
  </si>
  <si>
    <t>Peso Meksikan</t>
  </si>
  <si>
    <t>MXN</t>
  </si>
  <si>
    <t>Zloti Polak</t>
  </si>
  <si>
    <t>PLN</t>
  </si>
  <si>
    <t>Leu Rumun</t>
  </si>
  <si>
    <t>RON</t>
  </si>
  <si>
    <t>Rubla Ruse</t>
  </si>
  <si>
    <t>Dinar Serb</t>
  </si>
  <si>
    <t>RSD</t>
  </si>
  <si>
    <t>Krona Suedeze</t>
  </si>
  <si>
    <t>Franga Zviceriane</t>
  </si>
  <si>
    <t>Lira Turke</t>
  </si>
  <si>
    <t>Hryvnia Ukrainase</t>
  </si>
  <si>
    <t>UAH</t>
  </si>
  <si>
    <t>Dollar Amerikan</t>
  </si>
  <si>
    <t>Krona Islandës</t>
  </si>
  <si>
    <t>ISK</t>
  </si>
  <si>
    <t>Krone Norvegjeze</t>
  </si>
  <si>
    <t>OPR</t>
  </si>
  <si>
    <t>OPR - Rreziku Operacional</t>
  </si>
  <si>
    <t>Vjetor</t>
  </si>
  <si>
    <t xml:space="preserve">Aktiviteti bankar </t>
  </si>
  <si>
    <t xml:space="preserve">Treguesi </t>
  </si>
  <si>
    <t xml:space="preserve">Kredi dhe paradhënie (Në rast të aplikimit të metodës standarte të avancuar)
</t>
  </si>
  <si>
    <t>VITI-3</t>
  </si>
  <si>
    <t>VITI-2</t>
  </si>
  <si>
    <t>VITI I FUNDIT</t>
  </si>
  <si>
    <t>071</t>
  </si>
  <si>
    <r>
      <t>1. TOTALI I AKTIVITETEVE BANKARE SUBJEKT I METOD</t>
    </r>
    <r>
      <rPr>
        <b/>
        <sz val="9"/>
        <rFont val="Calibri"/>
        <family val="2"/>
      </rPr>
      <t>Ë</t>
    </r>
    <r>
      <rPr>
        <b/>
        <sz val="9"/>
        <rFont val="Calibri"/>
        <family val="2"/>
        <scheme val="minor"/>
      </rPr>
      <t>S SË TREGUESIT BAZIK (BIA)</t>
    </r>
  </si>
  <si>
    <t xml:space="preserve">2. TOTALI I AKTIVITETEVE BANKARE SUBJEKT I METODAVE STANDARTE (STA) / STANDARTE ALTERNATIVE (ASA) </t>
  </si>
  <si>
    <t>Subjekt i metodës standarte:</t>
  </si>
  <si>
    <t>FINANCAT E KORPORATAVE (CF)</t>
  </si>
  <si>
    <t>TREGTIMI DHE SHITJET (TS)</t>
  </si>
  <si>
    <t>Broker me Pakice (RBr)</t>
  </si>
  <si>
    <t>BANKINGU TREGTAR(CB)</t>
  </si>
  <si>
    <t>BANKINGU ME PAKICË (RB)</t>
  </si>
  <si>
    <t>PAGESAT DHE SHLYERJET (PS)</t>
  </si>
  <si>
    <t>SHËRBIMET E AGJENCISË (AS)</t>
  </si>
  <si>
    <t>MENAXHIMI I ASETEVE (AM)</t>
  </si>
  <si>
    <t>Subjekt i metodës standarte të avancuar:</t>
  </si>
  <si>
    <t>BANKINGU TREGTAR (CB)</t>
  </si>
  <si>
    <t>BANKINGU ME PAKICE (RB)</t>
  </si>
  <si>
    <t xml:space="preserve">Përqasja AMA </t>
  </si>
  <si>
    <t>Periodiciteti</t>
  </si>
  <si>
    <t>Emri i formularit</t>
  </si>
  <si>
    <t>Nr.i formularit</t>
  </si>
  <si>
    <t>I</t>
  </si>
  <si>
    <t>Blloku</t>
  </si>
  <si>
    <t>Statistika Monetare</t>
  </si>
  <si>
    <t>*STATISTIKAT MONETARE</t>
  </si>
  <si>
    <t>F31</t>
  </si>
  <si>
    <t>F31/1</t>
  </si>
  <si>
    <t>F31/2</t>
  </si>
  <si>
    <t>F31/3</t>
  </si>
  <si>
    <t>F31/4</t>
  </si>
  <si>
    <t>F32</t>
  </si>
  <si>
    <t>F17</t>
  </si>
  <si>
    <t>F44</t>
  </si>
  <si>
    <t>F45</t>
  </si>
  <si>
    <t>F46.ALL</t>
  </si>
  <si>
    <t>F46.USD</t>
  </si>
  <si>
    <t>F46.EUR</t>
  </si>
  <si>
    <t>F46.GBP</t>
  </si>
  <si>
    <t>F46.CHF</t>
  </si>
  <si>
    <t>F46.CAD</t>
  </si>
  <si>
    <t>F46.SEK</t>
  </si>
  <si>
    <t>F46.AUD</t>
  </si>
  <si>
    <t>F46.JPY</t>
  </si>
  <si>
    <t>F46.DKK</t>
  </si>
  <si>
    <t>F46.NOK</t>
  </si>
  <si>
    <t>F46.TRY</t>
  </si>
  <si>
    <t>F46.XAU</t>
  </si>
  <si>
    <t>F46.CNY</t>
  </si>
  <si>
    <t>F47.ALL</t>
  </si>
  <si>
    <t>F47.USD</t>
  </si>
  <si>
    <t>F47.EUR</t>
  </si>
  <si>
    <t>F47.GBP</t>
  </si>
  <si>
    <t>F47.CHF</t>
  </si>
  <si>
    <t>F47.CAD</t>
  </si>
  <si>
    <t>F47.SEK</t>
  </si>
  <si>
    <t>F47.AUD</t>
  </si>
  <si>
    <t>F47.JPY</t>
  </si>
  <si>
    <t>F47.DKK</t>
  </si>
  <si>
    <t>F47.NOK</t>
  </si>
  <si>
    <t>F47.TRY</t>
  </si>
  <si>
    <t>F47.XAU</t>
  </si>
  <si>
    <t>F47.CNY</t>
  </si>
  <si>
    <t>F48</t>
  </si>
  <si>
    <t>F100/1</t>
  </si>
  <si>
    <t>F60/1</t>
  </si>
  <si>
    <t>31/2</t>
  </si>
  <si>
    <t>31/4</t>
  </si>
  <si>
    <t xml:space="preserve">Bujqësia, Pyjet, Peshkimi </t>
  </si>
  <si>
    <t>D</t>
  </si>
  <si>
    <t xml:space="preserve">Energjia elektrike, furnizimi me gaz, avull dhe ajër i kondicionuar </t>
  </si>
  <si>
    <t>E</t>
  </si>
  <si>
    <t xml:space="preserve">Furnizimi me ujë, aktivitete të trajtimit dhe menaxhimit të mbeturinave, mbetjeve </t>
  </si>
  <si>
    <t xml:space="preserve"> Tregtia me shumicë dhe me pakicë; Riparimi i automjeteve dhe motoçikletave</t>
  </si>
  <si>
    <t>Transporti dhe magazinimi</t>
  </si>
  <si>
    <t>Akomodimi dhe shërbimi ushqimor</t>
  </si>
  <si>
    <t>J</t>
  </si>
  <si>
    <t>Informacioni dhe komunikacioni</t>
  </si>
  <si>
    <t>K</t>
  </si>
  <si>
    <t>Aktivitete financiare dhe të sigurimit</t>
  </si>
  <si>
    <t>L</t>
  </si>
  <si>
    <t>Aktivitete të pasurive të paluajtëshme</t>
  </si>
  <si>
    <t>M</t>
  </si>
  <si>
    <t>Aktivitete profesionale, shkencore dhe teknike</t>
  </si>
  <si>
    <t>N</t>
  </si>
  <si>
    <t>Shërbime administrative dhe mbështetëse</t>
  </si>
  <si>
    <t>O</t>
  </si>
  <si>
    <t>Administrimi publik dhe mbrojtja; Sigurimi social i detyrueshëm</t>
  </si>
  <si>
    <t>P</t>
  </si>
  <si>
    <t>Q</t>
  </si>
  <si>
    <t>Shëndetësia dhe aktivitete të punës sociale</t>
  </si>
  <si>
    <t>R</t>
  </si>
  <si>
    <t>Arte, argëtim dhe çlodhje</t>
  </si>
  <si>
    <t>S</t>
  </si>
  <si>
    <t>Aktivitete të tjera shërbimi</t>
  </si>
  <si>
    <t>T</t>
  </si>
  <si>
    <t>Aktivitetet të familjeve si punëdhënës; Aktivitete të prodhimit të mallrave e shërbimeve të pandryshueshme të familjeve për përdorimin e vet</t>
  </si>
  <si>
    <t>U</t>
  </si>
  <si>
    <t>Aktivitete të organizatave dhe organizmave ndërkombëtare</t>
  </si>
  <si>
    <t>F49</t>
  </si>
  <si>
    <t xml:space="preserve">Ecuria e portofolit të kredisë sipas klasave </t>
  </si>
  <si>
    <t>Protofoli i kredive në lekë</t>
  </si>
  <si>
    <t>Njësia e raportimit: Lekë</t>
  </si>
  <si>
    <t>Protofoli i kredisë</t>
  </si>
  <si>
    <t>Gjendja në fillim të periudhës</t>
  </si>
  <si>
    <t>Kreditë e reja</t>
  </si>
  <si>
    <t>Shlyerjet e kredive</t>
  </si>
  <si>
    <t>Kalimet nga klasa standard</t>
  </si>
  <si>
    <t>Kalimet nga klasa në ndjekje</t>
  </si>
  <si>
    <t>Kalimet nga klasa nënstandard</t>
  </si>
  <si>
    <t>Kalimet nga klasa e dyshimtë</t>
  </si>
  <si>
    <t>Kalimet nga klasa e humbur</t>
  </si>
  <si>
    <t>Fshirjet e kredive</t>
  </si>
  <si>
    <t>Gjendja në fund të periudhës</t>
  </si>
  <si>
    <t>Në Ndjekje</t>
  </si>
  <si>
    <t>Protofoli i kredive në EUR - brenda vendit</t>
  </si>
  <si>
    <t>Njësia e raportimit: EUR</t>
  </si>
  <si>
    <t>Protofoli i kredive në EUR - jashtë vendit - Shqipëria</t>
  </si>
  <si>
    <t>Protofoli i kredive në USD - brenda vendit</t>
  </si>
  <si>
    <t>Njësia e raportimit: USD</t>
  </si>
  <si>
    <t>Protofoli i kredive në USD - jashtë vendit</t>
  </si>
  <si>
    <t>Protofoli i kredive në monedha të tjera</t>
  </si>
  <si>
    <t>Protofoli i kredive në total*</t>
  </si>
  <si>
    <t>* për këtë portofol formulat në kolonën e fundit nuk janë vendosur për shkak të mospërputhjes që mund të kenë si pasojë e efektit të kursit të këmbimit</t>
  </si>
  <si>
    <t>Protofoli i kredive në EUR - jashtë vendit - Kosova</t>
  </si>
  <si>
    <t>Aland Islands</t>
  </si>
  <si>
    <t>Bonaire, Saint Eustatius and Saba</t>
  </si>
  <si>
    <t>Bouvet Island</t>
  </si>
  <si>
    <t>Curacao</t>
  </si>
  <si>
    <t>French Guiana</t>
  </si>
  <si>
    <t>French Southern Territories</t>
  </si>
  <si>
    <t>Guadeloupe</t>
  </si>
  <si>
    <t>Guernsey</t>
  </si>
  <si>
    <t>Heard Island and McDonald Islands</t>
  </si>
  <si>
    <t>HM</t>
  </si>
  <si>
    <t>Martinique (French)</t>
  </si>
  <si>
    <t>Palestine</t>
  </si>
  <si>
    <t>Reunion</t>
  </si>
  <si>
    <t>Sint Maarten</t>
  </si>
  <si>
    <t>South Georgia and the South Sandwich Islands</t>
  </si>
  <si>
    <t>South Sudan</t>
  </si>
  <si>
    <t>US Minor Outlying Islands</t>
  </si>
  <si>
    <t xml:space="preserve">              Interesi i përllogaritur për huatë pa afat marrë nga bankat, institucionet e kreditit dhe institucionet e tjera financiare jorezidente</t>
  </si>
  <si>
    <t xml:space="preserve">              Interesi i përllogaritur për huatë me afat marrë nga bankat, institucionet e kreditit dhe institucionet e tjera financiare jorezidente</t>
  </si>
  <si>
    <t xml:space="preserve">              Interesi i përllogaritur për huatë financiare marrë nga bankat, institucionet e kreditit dhe institucionet e tjera financiare jorezidente</t>
  </si>
  <si>
    <t>F16,16_1,16_2</t>
  </si>
  <si>
    <t>F46.TE TJERA</t>
  </si>
  <si>
    <t>F47.TE TJERA</t>
  </si>
  <si>
    <t>Kundravlefta ne lek disbursuar</t>
  </si>
  <si>
    <t>Ekspozimi në zërat e librit të tregtueshëm për persona</t>
  </si>
  <si>
    <t xml:space="preserve">Ekspozimi në zërat e librit të tregtueshëm për grupe të personave të lidhur </t>
  </si>
  <si>
    <t xml:space="preserve">Rreziku i pozicionit të tregtueshëm dhe të vendosjes në tituj të borxhit </t>
  </si>
  <si>
    <t>Rreziku i pozicionit të tregtueshëm dhe të vendosjes në tituj të kapitalit</t>
  </si>
  <si>
    <t>CR_SA_ (1)</t>
  </si>
  <si>
    <t>CR_SA_ (2)</t>
  </si>
  <si>
    <t>CR_SA_ (3)</t>
  </si>
  <si>
    <t>CR_SA_ (4)</t>
  </si>
  <si>
    <t>CR_SA_ (5)</t>
  </si>
  <si>
    <t>CR_SA_ (6)</t>
  </si>
  <si>
    <t>CR_SA_ (7)</t>
  </si>
  <si>
    <t>CR_SA_ (8)</t>
  </si>
  <si>
    <t>CR_SA_ (9)</t>
  </si>
  <si>
    <t>CR_SA_ (10)</t>
  </si>
  <si>
    <t>CR_SA_ (11)</t>
  </si>
  <si>
    <t>CR_SA_ (12)</t>
  </si>
  <si>
    <t>CR_SA_ (13)</t>
  </si>
  <si>
    <t>CR_SA_ (14)</t>
  </si>
  <si>
    <t>CR_SA_ (15)</t>
  </si>
  <si>
    <t>MKR_SA_ TDI_(monedha_te_tjera)</t>
  </si>
  <si>
    <t>=if(and($F$12&gt;$G$12;$F$12&gt;'F30'!$d$7*2%);$F14*8%;if(and($G$12&gt;$F$12;$G$12&gt;'F30'!$d$7*2%);$G14*8%;0)</t>
  </si>
  <si>
    <t>=if(and($F$12&gt;$G$12;$F$12&gt;'F30'!$d$7*2%);$F15*8%;if(and($G$12&gt;$F$12;$G$12&gt;'F30'!$d$7*2%);$G15*8%;0)</t>
  </si>
  <si>
    <t>Formularët e sistemit raportues të unifikuar (SRU)</t>
  </si>
  <si>
    <t>CRI</t>
  </si>
  <si>
    <t>PSE</t>
  </si>
  <si>
    <t>ISL</t>
  </si>
  <si>
    <t>XKX</t>
  </si>
  <si>
    <t>ALA</t>
  </si>
  <si>
    <t>BQ1</t>
  </si>
  <si>
    <t>BVT</t>
  </si>
  <si>
    <t>CUW</t>
  </si>
  <si>
    <t>GUF</t>
  </si>
  <si>
    <t>ATF</t>
  </si>
  <si>
    <t>GLP</t>
  </si>
  <si>
    <t>GGY</t>
  </si>
  <si>
    <t>MTQ</t>
  </si>
  <si>
    <t>REU</t>
  </si>
  <si>
    <t>SXM</t>
  </si>
  <si>
    <t>SGS</t>
  </si>
  <si>
    <t>SSD</t>
  </si>
  <si>
    <t>UMI</t>
  </si>
  <si>
    <t>Forma e Ristrukturimit 2</t>
  </si>
  <si>
    <t>Ndryshimi principalit</t>
  </si>
  <si>
    <t>Periudhë falje principali dhe/ose interes</t>
  </si>
  <si>
    <t>Pa kolateral</t>
  </si>
  <si>
    <t>Kolaterali 101</t>
  </si>
  <si>
    <t>Kolaterali 102</t>
  </si>
  <si>
    <t>Kolaterali 103</t>
  </si>
  <si>
    <t>Kolaterali 104</t>
  </si>
  <si>
    <t>Kolaterali 105</t>
  </si>
  <si>
    <t>Kolaterali 106</t>
  </si>
  <si>
    <t>Kolaterali 107</t>
  </si>
  <si>
    <t>Kolaterali 108</t>
  </si>
  <si>
    <t>Kolaterali 109</t>
  </si>
  <si>
    <t>Kolaterali 110</t>
  </si>
  <si>
    <t>Kolaterali 111</t>
  </si>
  <si>
    <t>Kolaterali 112</t>
  </si>
  <si>
    <t>Kolaterali 113</t>
  </si>
  <si>
    <t>Kolaterali 114</t>
  </si>
  <si>
    <t>Kolaterali 115</t>
  </si>
  <si>
    <t>Kolaterali 116</t>
  </si>
  <si>
    <t>Kolaterali 117</t>
  </si>
  <si>
    <t>Kolaterali 118</t>
  </si>
  <si>
    <t>Kolaterali 119</t>
  </si>
  <si>
    <t>Kolaterali 120</t>
  </si>
  <si>
    <t>Asgjë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</si>
</sst>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5" formatCode="#,##0&quot;Lek&quot;;\-#,##0&quot;Lek&quot;"/>
    <numFmt numFmtId="43" formatCode="_-* #,##0.00_L_e_k_-;\-* #,##0.00_L_e_k_-;_-* &quot;-&quot;??_L_e_k_-;_-@_-"/>
    <numFmt numFmtId="164" formatCode="_(* #,##0_);_(* \(#,##0\);_(* &quot;-&quot;_);_(@_)"/>
    <numFmt numFmtId="165" formatCode="_(* #,##0.00_);_(* \(#,##0.00\);_(* &quot;-&quot;??_);_(@_)"/>
    <numFmt numFmtId="166" formatCode="_-* #,##0_-;\-* #,##0_-;_-* &quot;-&quot;_-;_-@_-"/>
    <numFmt numFmtId="167" formatCode="_-* #,##0.00_-;\-* #,##0.00_-;_-* &quot;-&quot;??_-;_-@_-"/>
    <numFmt numFmtId="168" formatCode="#,##0.0_);\(#,##0.0\)"/>
    <numFmt numFmtId="169" formatCode="0.0"/>
    <numFmt numFmtId="170" formatCode="0.0_)"/>
    <numFmt numFmtId="171" formatCode="[$-409]d\-mmm\-yy;@"/>
    <numFmt numFmtId="172" formatCode="[$-409]d/mmm/yy;@"/>
    <numFmt numFmtId="173" formatCode="_-* #,##0.0_-;\-* #,##0.0_-;_-* &quot;-&quot;??_-;_-@_-"/>
    <numFmt numFmtId="174" formatCode="[$-409]dd\-mmm\-yy;@"/>
    <numFmt numFmtId="175" formatCode="_(* #,##0_);_(* \(#,##0\);_(* &quot;-&quot;??_);_(@_)"/>
    <numFmt numFmtId="176" formatCode="#,##0.00_ ;\-#,##0.00\ "/>
    <numFmt numFmtId="177" formatCode="_-* #,##0_-;\-* #,##0_-;_-* &quot;-&quot;??_-;_-@_-"/>
    <numFmt numFmtId="178" formatCode="yy/mm/dd;@"/>
    <numFmt numFmtId="179" formatCode="_-* #,##0.00_-;\-* #,##0.00_-;_-* \-??_-;_-@_-"/>
  </numFmts>
  <fonts count="22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Helv"/>
      <charset val="204"/>
    </font>
    <font>
      <sz val="11"/>
      <name val="Calibri"/>
      <family val="2"/>
    </font>
    <font>
      <sz val="11"/>
      <color indexed="8"/>
      <name val="Times New Roman"/>
      <family val="1"/>
    </font>
    <font>
      <sz val="11"/>
      <color indexed="17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name val="Calibri"/>
      <family val="2"/>
    </font>
    <font>
      <i/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9"/>
      <name val="Tahoma"/>
      <family val="2"/>
    </font>
    <font>
      <b/>
      <sz val="9"/>
      <name val="Calibri"/>
      <family val="2"/>
    </font>
    <font>
      <b/>
      <sz val="10"/>
      <name val="Arial"/>
      <family val="2"/>
    </font>
    <font>
      <sz val="9"/>
      <name val="Tahoma"/>
      <family val="2"/>
    </font>
    <font>
      <b/>
      <sz val="9"/>
      <color indexed="12"/>
      <name val="Tahoma"/>
      <family val="2"/>
    </font>
    <font>
      <b/>
      <sz val="10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9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rgb="FFFF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2"/>
      <name val="Tahoma"/>
      <family val="2"/>
    </font>
    <font>
      <sz val="11"/>
      <color theme="0" tint="-0.34998626667073579"/>
      <name val="Calibri"/>
      <family val="2"/>
    </font>
    <font>
      <sz val="11"/>
      <color theme="0" tint="-0.34998626667073579"/>
      <name val="Calibri"/>
      <family val="2"/>
      <scheme val="minor"/>
    </font>
    <font>
      <sz val="10"/>
      <color theme="0" tint="-0.14999847407452621"/>
      <name val="Tahoma"/>
      <family val="2"/>
    </font>
    <font>
      <b/>
      <sz val="11"/>
      <color theme="0" tint="-0.34998626667073579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9"/>
      <name val="Arial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i/>
      <sz val="10"/>
      <name val="Times New Roman"/>
      <family val="1"/>
    </font>
    <font>
      <i/>
      <sz val="10"/>
      <name val="Times New Roman"/>
      <family val="1"/>
    </font>
    <font>
      <b/>
      <i/>
      <sz val="10"/>
      <color indexed="18"/>
      <name val="Times New Roman"/>
      <family val="1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b/>
      <sz val="10"/>
      <color indexed="18"/>
      <name val="Times New Roman"/>
      <family val="1"/>
    </font>
    <font>
      <i/>
      <sz val="10"/>
      <color indexed="8"/>
      <name val="Times New Roman"/>
      <family val="1"/>
    </font>
    <font>
      <i/>
      <sz val="10"/>
      <color indexed="18"/>
      <name val="Times New Roman"/>
      <family val="1"/>
    </font>
    <font>
      <b/>
      <sz val="11"/>
      <color rgb="FFFF0000"/>
      <name val="Calibri"/>
      <family val="2"/>
      <scheme val="minor"/>
    </font>
    <font>
      <i/>
      <sz val="11"/>
      <color rgb="FF0000FF"/>
      <name val="Calibri"/>
      <family val="2"/>
    </font>
    <font>
      <vertAlign val="superscript"/>
      <sz val="11"/>
      <name val="Calibri"/>
      <family val="2"/>
    </font>
    <font>
      <sz val="10"/>
      <color rgb="FF0000FF"/>
      <name val="Calibri"/>
      <family val="2"/>
    </font>
    <font>
      <sz val="11"/>
      <color rgb="FF0000CC"/>
      <name val="Calibri"/>
      <family val="2"/>
      <scheme val="minor"/>
    </font>
    <font>
      <b/>
      <sz val="10"/>
      <color rgb="FF0000FF"/>
      <name val="Calibri"/>
      <family val="2"/>
    </font>
    <font>
      <sz val="11"/>
      <color rgb="FF0000FF"/>
      <name val="Calibri"/>
      <family val="2"/>
    </font>
    <font>
      <b/>
      <sz val="11"/>
      <color rgb="FF0000FF"/>
      <name val="Calibri"/>
      <family val="2"/>
    </font>
    <font>
      <b/>
      <sz val="10"/>
      <color rgb="FF0000FF"/>
      <name val="Tahoma"/>
      <family val="2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indexed="12"/>
      <name val="Calibri"/>
      <family val="2"/>
      <charset val="238"/>
      <scheme val="minor"/>
    </font>
    <font>
      <b/>
      <sz val="11"/>
      <color indexed="12"/>
      <name val="Calibri"/>
      <family val="2"/>
      <charset val="238"/>
      <scheme val="minor"/>
    </font>
    <font>
      <sz val="10"/>
      <name val="Calibri"/>
      <family val="2"/>
    </font>
    <font>
      <sz val="10"/>
      <color rgb="FFFF0000"/>
      <name val="Calibri"/>
      <family val="2"/>
      <scheme val="minor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Calibri"/>
      <family val="2"/>
      <scheme val="minor"/>
    </font>
    <font>
      <b/>
      <i/>
      <sz val="10"/>
      <name val="Times New Roman"/>
      <family val="1"/>
      <charset val="238"/>
    </font>
    <font>
      <sz val="11"/>
      <name val="Verdana"/>
      <family val="2"/>
    </font>
    <font>
      <sz val="10"/>
      <name val="Times New Roman"/>
      <family val="1"/>
      <charset val="238"/>
    </font>
    <font>
      <b/>
      <sz val="11"/>
      <name val="Verdana"/>
      <family val="2"/>
    </font>
    <font>
      <sz val="11"/>
      <color theme="1"/>
      <name val="Verdana"/>
      <family val="2"/>
    </font>
    <font>
      <b/>
      <u/>
      <sz val="10"/>
      <name val="Times New Roman"/>
      <family val="1"/>
      <charset val="238"/>
    </font>
    <font>
      <sz val="11"/>
      <color indexed="8"/>
      <name val="Verdana"/>
      <family val="2"/>
    </font>
    <font>
      <sz val="10"/>
      <color indexed="8"/>
      <name val="Times New Roman"/>
      <family val="1"/>
      <charset val="238"/>
    </font>
    <font>
      <sz val="10"/>
      <name val="Verdana"/>
      <family val="2"/>
    </font>
    <font>
      <sz val="10"/>
      <color indexed="8"/>
      <name val="Verdana"/>
      <family val="2"/>
    </font>
    <font>
      <b/>
      <sz val="14"/>
      <color indexed="8"/>
      <name val="Verdana"/>
      <family val="2"/>
    </font>
    <font>
      <b/>
      <sz val="10"/>
      <color indexed="8"/>
      <name val="Times New Roman"/>
      <family val="1"/>
      <charset val="238"/>
    </font>
    <font>
      <sz val="9"/>
      <color indexed="81"/>
      <name val="Tahoma"/>
      <family val="2"/>
      <charset val="238"/>
    </font>
    <font>
      <sz val="9"/>
      <name val="Times New Roman"/>
      <family val="1"/>
    </font>
    <font>
      <b/>
      <sz val="9"/>
      <name val="Times New Roman"/>
      <family val="1"/>
    </font>
    <font>
      <sz val="12"/>
      <name val="Arial"/>
      <family val="2"/>
      <charset val="238"/>
    </font>
    <font>
      <i/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9"/>
      <name val="Times New Roman"/>
      <family val="1"/>
      <charset val="238"/>
    </font>
    <font>
      <sz val="10"/>
      <color theme="1"/>
      <name val="Calibri"/>
      <family val="2"/>
      <scheme val="minor"/>
    </font>
    <font>
      <i/>
      <sz val="11"/>
      <color indexed="8"/>
      <name val="Calibri"/>
      <family val="2"/>
    </font>
    <font>
      <b/>
      <i/>
      <sz val="8"/>
      <name val="Verdana"/>
      <family val="2"/>
    </font>
    <font>
      <sz val="9"/>
      <color theme="1"/>
      <name val="Arial"/>
      <family val="2"/>
    </font>
    <font>
      <b/>
      <i/>
      <sz val="8"/>
      <color indexed="9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1"/>
      <name val="Times New Roman"/>
      <family val="1"/>
    </font>
    <font>
      <sz val="11"/>
      <color theme="1"/>
      <name val="Number"/>
      <charset val="238"/>
    </font>
    <font>
      <sz val="8"/>
      <name val="Arial"/>
      <family val="2"/>
      <charset val="238"/>
    </font>
    <font>
      <sz val="11"/>
      <name val="Times New Roman"/>
      <family val="1"/>
    </font>
    <font>
      <b/>
      <sz val="11"/>
      <name val="Times New Roman"/>
      <family val="1"/>
    </font>
    <font>
      <b/>
      <sz val="10"/>
      <name val="Arial"/>
      <family val="2"/>
      <charset val="238"/>
    </font>
    <font>
      <sz val="8"/>
      <name val="Times New Roman"/>
      <family val="1"/>
    </font>
    <font>
      <b/>
      <sz val="9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9"/>
      <name val="Verdana"/>
      <family val="2"/>
    </font>
    <font>
      <b/>
      <sz val="10"/>
      <color theme="1"/>
      <name val="Verdana"/>
      <family val="2"/>
    </font>
    <font>
      <b/>
      <sz val="10"/>
      <color indexed="9"/>
      <name val="Verdana"/>
      <family val="2"/>
    </font>
    <font>
      <sz val="10"/>
      <color indexed="9"/>
      <name val="Verdana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sz val="9"/>
      <color theme="1"/>
      <name val="Calibri"/>
      <family val="2"/>
      <charset val="238"/>
      <scheme val="minor"/>
    </font>
    <font>
      <b/>
      <u/>
      <sz val="14"/>
      <color theme="1"/>
      <name val="Calibri"/>
      <family val="2"/>
      <scheme val="minor"/>
    </font>
    <font>
      <b/>
      <i/>
      <sz val="10"/>
      <color theme="3" tint="-0.249977111117893"/>
      <name val="Verdana"/>
      <family val="2"/>
    </font>
    <font>
      <b/>
      <i/>
      <sz val="10"/>
      <color rgb="FFFF0000"/>
      <name val="Verdana"/>
      <family val="2"/>
      <charset val="238"/>
    </font>
    <font>
      <b/>
      <i/>
      <sz val="8"/>
      <color rgb="FFFF0000"/>
      <name val="Verdana"/>
      <family val="2"/>
      <charset val="238"/>
    </font>
    <font>
      <sz val="8"/>
      <name val="Verdana"/>
      <family val="2"/>
    </font>
    <font>
      <b/>
      <sz val="12"/>
      <color theme="1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10"/>
      <color indexed="10"/>
      <name val="Verdana"/>
      <family val="2"/>
    </font>
    <font>
      <sz val="12"/>
      <name val="Verdana"/>
      <family val="2"/>
    </font>
    <font>
      <sz val="9"/>
      <name val="Calibri "/>
    </font>
    <font>
      <b/>
      <sz val="9"/>
      <name val="Calibri "/>
    </font>
    <font>
      <sz val="9"/>
      <color indexed="10"/>
      <name val="Calibri "/>
    </font>
    <font>
      <i/>
      <sz val="9"/>
      <name val="Calibri "/>
    </font>
    <font>
      <strike/>
      <sz val="9"/>
      <name val="Calibri "/>
    </font>
    <font>
      <b/>
      <sz val="14"/>
      <name val="Calibri"/>
      <family val="2"/>
      <scheme val="minor"/>
    </font>
    <font>
      <b/>
      <i/>
      <sz val="20"/>
      <name val="Calibri"/>
      <family val="2"/>
      <scheme val="minor"/>
    </font>
    <font>
      <b/>
      <i/>
      <sz val="14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trike/>
      <sz val="10"/>
      <name val="Calibri"/>
      <family val="2"/>
      <scheme val="minor"/>
    </font>
    <font>
      <sz val="14"/>
      <name val="Verdana"/>
      <family val="2"/>
    </font>
    <font>
      <sz val="10"/>
      <color indexed="64"/>
      <name val="Arial"/>
      <family val="2"/>
      <charset val="238"/>
    </font>
    <font>
      <i/>
      <sz val="11"/>
      <name val="Verdana"/>
      <family val="2"/>
    </font>
    <font>
      <b/>
      <i/>
      <sz val="11"/>
      <name val="Verdana"/>
      <family val="2"/>
    </font>
    <font>
      <b/>
      <i/>
      <strike/>
      <sz val="11"/>
      <name val="Verdana"/>
      <family val="2"/>
    </font>
    <font>
      <sz val="11"/>
      <color rgb="FF000000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indexed="10"/>
      <name val="Calibri"/>
      <family val="2"/>
      <scheme val="minor"/>
    </font>
    <font>
      <i/>
      <sz val="9"/>
      <name val="Calibri"/>
      <family val="2"/>
      <scheme val="minor"/>
    </font>
    <font>
      <strike/>
      <sz val="9"/>
      <name val="Calibri"/>
      <family val="2"/>
      <scheme val="minor"/>
    </font>
    <font>
      <b/>
      <sz val="10"/>
      <color indexed="8"/>
      <name val="Verdana"/>
      <family val="2"/>
    </font>
    <font>
      <b/>
      <sz val="28"/>
      <color indexed="8"/>
      <name val="Verdana"/>
      <family val="2"/>
    </font>
    <font>
      <sz val="26"/>
      <name val="Verdana"/>
      <family val="2"/>
    </font>
    <font>
      <b/>
      <sz val="24"/>
      <color indexed="8"/>
      <name val="Verdana"/>
      <family val="2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8"/>
      <color indexed="8"/>
      <name val="Verdana"/>
      <family val="2"/>
    </font>
    <font>
      <sz val="15"/>
      <color indexed="8"/>
      <name val="Verdana"/>
      <family val="2"/>
    </font>
    <font>
      <b/>
      <i/>
      <sz val="9"/>
      <color indexed="8"/>
      <name val="Calibri"/>
      <family val="2"/>
      <scheme val="minor"/>
    </font>
    <font>
      <b/>
      <sz val="22"/>
      <color indexed="8"/>
      <name val="Verdana"/>
      <family val="2"/>
    </font>
    <font>
      <sz val="17"/>
      <color indexed="8"/>
      <name val="Verdana"/>
      <family val="2"/>
    </font>
    <font>
      <u/>
      <sz val="10"/>
      <color indexed="12"/>
      <name val="Arial"/>
      <family val="2"/>
    </font>
    <font>
      <u/>
      <sz val="6.5"/>
      <color indexed="12"/>
      <name val="Arial"/>
      <family val="2"/>
    </font>
    <font>
      <b/>
      <sz val="12"/>
      <name val="Verdana"/>
      <family val="2"/>
    </font>
    <font>
      <b/>
      <sz val="14"/>
      <color indexed="10"/>
      <name val="Verdana"/>
      <family val="2"/>
    </font>
    <font>
      <b/>
      <sz val="14"/>
      <name val="Verdana"/>
      <family val="2"/>
    </font>
    <font>
      <i/>
      <sz val="10"/>
      <name val="Verdana"/>
      <family val="2"/>
    </font>
    <font>
      <b/>
      <i/>
      <sz val="10"/>
      <name val="Verdana"/>
      <family val="2"/>
    </font>
    <font>
      <b/>
      <i/>
      <sz val="10"/>
      <name val="Calibri"/>
      <family val="2"/>
      <scheme val="minor"/>
    </font>
    <font>
      <b/>
      <sz val="16"/>
      <name val="Verdana"/>
      <family val="2"/>
    </font>
    <font>
      <sz val="11"/>
      <name val="Arial"/>
      <family val="2"/>
    </font>
    <font>
      <i/>
      <sz val="10"/>
      <name val="Calibri"/>
      <family val="2"/>
      <scheme val="minor"/>
    </font>
    <font>
      <sz val="12"/>
      <color indexed="10"/>
      <name val="Verdana"/>
      <family val="2"/>
    </font>
    <font>
      <sz val="12"/>
      <color rgb="FFFF0000"/>
      <name val="Verdana"/>
      <family val="2"/>
    </font>
    <font>
      <b/>
      <sz val="12"/>
      <color rgb="FFFF0000"/>
      <name val="Verdana"/>
      <family val="2"/>
    </font>
    <font>
      <sz val="12"/>
      <name val="Arial"/>
      <family val="2"/>
    </font>
    <font>
      <b/>
      <sz val="12"/>
      <color indexed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i/>
      <u/>
      <sz val="9"/>
      <name val="Calibri"/>
      <family val="2"/>
      <scheme val="minor"/>
    </font>
    <font>
      <sz val="10"/>
      <name val="Arial CE"/>
      <charset val="238"/>
    </font>
    <font>
      <sz val="11"/>
      <color indexed="8"/>
      <name val="Calibri"/>
      <family val="2"/>
      <charset val="238"/>
    </font>
    <font>
      <b/>
      <sz val="15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MS Sans Serif"/>
      <family val="2"/>
    </font>
    <font>
      <sz val="10"/>
      <name val="Tahoma"/>
      <family val="2"/>
      <charset val="238"/>
    </font>
    <font>
      <sz val="12"/>
      <name val="Times New Roman"/>
      <family val="1"/>
      <charset val="238"/>
    </font>
    <font>
      <sz val="12"/>
      <name val="Times New Roman"/>
      <family val="1"/>
    </font>
    <font>
      <b/>
      <sz val="10"/>
      <color rgb="FFFF0000"/>
      <name val="Times New Roman"/>
      <family val="1"/>
    </font>
    <font>
      <sz val="10"/>
      <color rgb="FFFF0000"/>
      <name val="Arial"/>
      <family val="2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u/>
      <sz val="12"/>
      <color theme="10"/>
      <name val="Times New Roman"/>
      <family val="1"/>
      <charset val="238"/>
    </font>
    <font>
      <u/>
      <sz val="12"/>
      <color indexed="12"/>
      <name val="Times New Roman"/>
      <family val="1"/>
      <charset val="238"/>
    </font>
    <font>
      <b/>
      <sz val="17"/>
      <color theme="3" tint="0.39997558519241921"/>
      <name val="Times New Roman"/>
      <family val="1"/>
      <charset val="238"/>
    </font>
  </fonts>
  <fills count="59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lightUp">
        <fgColor indexed="23"/>
        <bgColor rgb="FFFF0000"/>
      </patternFill>
    </fill>
    <fill>
      <patternFill patternType="solid">
        <fgColor indexed="5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</fills>
  <borders count="18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D5DFE8"/>
      </left>
      <right/>
      <top/>
      <bottom/>
      <diagonal/>
    </border>
    <border>
      <left style="medium">
        <color rgb="FFE0E0E0"/>
      </left>
      <right/>
      <top/>
      <bottom style="medium">
        <color rgb="FFE0E0E0"/>
      </bottom>
      <diagonal/>
    </border>
    <border>
      <left style="medium">
        <color rgb="FFD5DFE8"/>
      </left>
      <right/>
      <top style="medium">
        <color rgb="FFD5DFE8"/>
      </top>
      <bottom/>
      <diagonal/>
    </border>
    <border>
      <left style="medium">
        <color rgb="FFD5DFE8"/>
      </left>
      <right style="medium">
        <color rgb="FFD5DFE8"/>
      </right>
      <top style="medium">
        <color rgb="FFD5DFE8"/>
      </top>
      <bottom/>
      <diagonal/>
    </border>
    <border>
      <left style="medium">
        <color rgb="FFD5DFE8"/>
      </left>
      <right style="medium">
        <color rgb="FFD5DFE8"/>
      </right>
      <top/>
      <bottom/>
      <diagonal/>
    </border>
    <border>
      <left style="medium">
        <color rgb="FFE0E0E0"/>
      </left>
      <right style="medium">
        <color rgb="FFD5DFE8"/>
      </right>
      <top/>
      <bottom style="medium">
        <color rgb="FFE0E0E0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9"/>
      </left>
      <right/>
      <top style="medium">
        <color indexed="64"/>
      </top>
      <bottom/>
      <diagonal/>
    </border>
    <border>
      <left style="medium">
        <color indexed="9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3"/>
      </left>
      <right style="medium">
        <color theme="3"/>
      </right>
      <top style="medium">
        <color theme="9" tint="-0.499984740745262"/>
      </top>
      <bottom style="medium">
        <color theme="3"/>
      </bottom>
      <diagonal/>
    </border>
    <border>
      <left style="medium">
        <color theme="3"/>
      </left>
      <right style="thin">
        <color theme="3"/>
      </right>
      <top style="medium">
        <color theme="7" tint="-0.499984740745262"/>
      </top>
      <bottom style="medium">
        <color theme="3"/>
      </bottom>
      <diagonal/>
    </border>
    <border>
      <left style="thin">
        <color theme="3"/>
      </left>
      <right style="thin">
        <color theme="3"/>
      </right>
      <top style="medium">
        <color theme="7" tint="-0.499984740745262"/>
      </top>
      <bottom style="medium">
        <color theme="3"/>
      </bottom>
      <diagonal/>
    </border>
    <border>
      <left style="thin">
        <color indexed="56"/>
      </left>
      <right style="medium">
        <color indexed="56"/>
      </right>
      <top style="hair">
        <color indexed="56"/>
      </top>
      <bottom style="hair">
        <color indexed="56"/>
      </bottom>
      <diagonal/>
    </border>
    <border>
      <left style="medium">
        <color indexed="56"/>
      </left>
      <right style="thin">
        <color indexed="56"/>
      </right>
      <top style="hair">
        <color indexed="56"/>
      </top>
      <bottom style="hair">
        <color indexed="56"/>
      </bottom>
      <diagonal/>
    </border>
    <border>
      <left style="thin">
        <color indexed="56"/>
      </left>
      <right style="medium">
        <color indexed="56"/>
      </right>
      <top/>
      <bottom style="hair">
        <color indexed="56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medium">
        <color auto="1"/>
      </right>
      <top style="double">
        <color auto="1"/>
      </top>
      <bottom/>
      <diagonal/>
    </border>
    <border>
      <left style="medium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medium">
        <color auto="1"/>
      </right>
      <top style="double">
        <color auto="1"/>
      </top>
      <bottom style="double">
        <color indexed="64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double">
        <color indexed="64"/>
      </bottom>
      <diagonal/>
    </border>
    <border>
      <left style="medium">
        <color auto="1"/>
      </left>
      <right style="double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auto="1"/>
      </left>
      <right style="double">
        <color auto="1"/>
      </right>
      <top/>
      <bottom/>
      <diagonal/>
    </border>
    <border>
      <left style="medium">
        <color auto="1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 style="thin">
        <color indexed="64"/>
      </top>
      <bottom style="double">
        <color indexed="64"/>
      </bottom>
      <diagonal/>
    </border>
    <border>
      <left style="medium">
        <color auto="1"/>
      </left>
      <right/>
      <top style="double">
        <color auto="1"/>
      </top>
      <bottom style="double">
        <color indexed="64"/>
      </bottom>
      <diagonal/>
    </border>
    <border>
      <left/>
      <right/>
      <top style="double">
        <color auto="1"/>
      </top>
      <bottom style="double">
        <color indexed="64"/>
      </bottom>
      <diagonal/>
    </border>
    <border>
      <left/>
      <right style="medium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double">
        <color auto="1"/>
      </right>
      <top style="thin">
        <color indexed="64"/>
      </top>
      <bottom/>
      <diagonal/>
    </border>
  </borders>
  <cellStyleXfs count="1501">
    <xf numFmtId="0" fontId="0" fillId="0" borderId="0"/>
    <xf numFmtId="168" fontId="1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7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7" fontId="12" fillId="0" borderId="0" applyFont="0" applyFill="0" applyBorder="0" applyAlignment="0" applyProtection="0"/>
    <xf numFmtId="167" fontId="14" fillId="3" borderId="1">
      <alignment horizontal="center" wrapText="1"/>
    </xf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1" fillId="0" borderId="0"/>
    <xf numFmtId="0" fontId="17" fillId="0" borderId="0"/>
    <xf numFmtId="0" fontId="11" fillId="0" borderId="0"/>
    <xf numFmtId="0" fontId="18" fillId="0" borderId="0"/>
    <xf numFmtId="40" fontId="15" fillId="4" borderId="0">
      <alignment horizontal="right"/>
    </xf>
    <xf numFmtId="0" fontId="13" fillId="0" borderId="0"/>
    <xf numFmtId="0" fontId="29" fillId="0" borderId="0"/>
    <xf numFmtId="0" fontId="11" fillId="0" borderId="0"/>
    <xf numFmtId="0" fontId="10" fillId="0" borderId="0"/>
    <xf numFmtId="0" fontId="11" fillId="0" borderId="0"/>
    <xf numFmtId="16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38" fontId="39" fillId="0" borderId="19">
      <protection locked="0"/>
    </xf>
    <xf numFmtId="0" fontId="38" fillId="0" borderId="0"/>
    <xf numFmtId="0" fontId="37" fillId="0" borderId="0"/>
    <xf numFmtId="0" fontId="11" fillId="0" borderId="0"/>
    <xf numFmtId="0" fontId="21" fillId="0" borderId="0"/>
    <xf numFmtId="0" fontId="37" fillId="0" borderId="0"/>
    <xf numFmtId="0" fontId="37" fillId="0" borderId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37" fillId="0" borderId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67" fontId="11" fillId="0" borderId="0"/>
    <xf numFmtId="0" fontId="40" fillId="0" borderId="0"/>
    <xf numFmtId="0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1" fillId="0" borderId="0"/>
    <xf numFmtId="0" fontId="37" fillId="0" borderId="0"/>
    <xf numFmtId="0" fontId="21" fillId="0" borderId="0"/>
    <xf numFmtId="0" fontId="11" fillId="0" borderId="0"/>
    <xf numFmtId="0" fontId="11" fillId="0" borderId="0"/>
    <xf numFmtId="0" fontId="38" fillId="0" borderId="0"/>
    <xf numFmtId="0" fontId="37" fillId="0" borderId="0"/>
    <xf numFmtId="0" fontId="11" fillId="0" borderId="0"/>
    <xf numFmtId="0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7" fillId="0" borderId="0"/>
    <xf numFmtId="0" fontId="11" fillId="0" borderId="0"/>
    <xf numFmtId="0" fontId="37" fillId="0" borderId="0"/>
    <xf numFmtId="0" fontId="37" fillId="0" borderId="0"/>
    <xf numFmtId="165" fontId="37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37" fillId="0" borderId="0"/>
    <xf numFmtId="0" fontId="38" fillId="0" borderId="0"/>
    <xf numFmtId="0" fontId="11" fillId="0" borderId="0"/>
    <xf numFmtId="165" fontId="38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/>
    <xf numFmtId="0" fontId="37" fillId="0" borderId="0"/>
    <xf numFmtId="0" fontId="38" fillId="0" borderId="0"/>
    <xf numFmtId="165" fontId="37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38" fillId="0" borderId="0"/>
    <xf numFmtId="165" fontId="37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38" fillId="0" borderId="0"/>
    <xf numFmtId="165" fontId="37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38" fillId="0" borderId="0"/>
    <xf numFmtId="43" fontId="40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167" fontId="11" fillId="0" borderId="0"/>
    <xf numFmtId="167" fontId="11" fillId="0" borderId="0"/>
    <xf numFmtId="167" fontId="11" fillId="0" borderId="0"/>
    <xf numFmtId="0" fontId="11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1" fillId="0" borderId="0"/>
    <xf numFmtId="167" fontId="8" fillId="0" borderId="0" applyFont="0" applyFill="0" applyBorder="0" applyAlignment="0" applyProtection="0"/>
    <xf numFmtId="0" fontId="11" fillId="0" borderId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8" fontId="8" fillId="0" borderId="0" applyFont="0" applyFill="0" applyBorder="0" applyAlignment="0" applyProtection="0"/>
    <xf numFmtId="167" fontId="11" fillId="0" borderId="0"/>
    <xf numFmtId="0" fontId="38" fillId="0" borderId="0" applyFont="0" applyFill="0" applyBorder="0" applyAlignment="0" applyProtection="0"/>
    <xf numFmtId="167" fontId="11" fillId="0" borderId="0"/>
    <xf numFmtId="167" fontId="11" fillId="0" borderId="0"/>
    <xf numFmtId="0" fontId="8" fillId="0" borderId="0"/>
    <xf numFmtId="171" fontId="10" fillId="0" borderId="0"/>
    <xf numFmtId="167" fontId="11" fillId="0" borderId="0"/>
    <xf numFmtId="0" fontId="8" fillId="12" borderId="0" applyNumberFormat="0" applyBorder="0" applyAlignment="0" applyProtection="0"/>
    <xf numFmtId="168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42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8" fillId="13" borderId="0" applyNumberFormat="0" applyBorder="0" applyAlignment="0" applyProtection="0"/>
    <xf numFmtId="0" fontId="11" fillId="0" borderId="0"/>
    <xf numFmtId="0" fontId="11" fillId="0" borderId="0"/>
    <xf numFmtId="0" fontId="8" fillId="2" borderId="0" applyNumberFormat="0" applyBorder="0" applyAlignment="0" applyProtection="0"/>
    <xf numFmtId="0" fontId="11" fillId="0" borderId="0"/>
    <xf numFmtId="167" fontId="11" fillId="0" borderId="0"/>
    <xf numFmtId="167" fontId="11" fillId="0" borderId="0"/>
    <xf numFmtId="0" fontId="42" fillId="19" borderId="0" applyNumberFormat="0" applyBorder="0" applyAlignment="0" applyProtection="0"/>
    <xf numFmtId="167" fontId="11" fillId="0" borderId="0"/>
    <xf numFmtId="0" fontId="8" fillId="11" borderId="0" applyNumberFormat="0" applyBorder="0" applyAlignment="0" applyProtection="0"/>
    <xf numFmtId="0" fontId="8" fillId="18" borderId="0" applyNumberFormat="0" applyBorder="0" applyAlignment="0" applyProtection="0"/>
    <xf numFmtId="167" fontId="11" fillId="0" borderId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167" fontId="11" fillId="0" borderId="0"/>
    <xf numFmtId="0" fontId="8" fillId="12" borderId="0" applyNumberFormat="0" applyBorder="0" applyAlignment="0" applyProtection="0"/>
    <xf numFmtId="171" fontId="10" fillId="0" borderId="0"/>
    <xf numFmtId="0" fontId="8" fillId="0" borderId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42" fillId="3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0" borderId="0" applyNumberFormat="0" applyBorder="0" applyAlignment="0" applyProtection="0"/>
    <xf numFmtId="0" fontId="42" fillId="3" borderId="0" applyNumberFormat="0" applyBorder="0" applyAlignment="0" applyProtection="0"/>
    <xf numFmtId="0" fontId="42" fillId="25" borderId="0" applyNumberFormat="0" applyBorder="0" applyAlignment="0" applyProtection="0"/>
    <xf numFmtId="0" fontId="43" fillId="11" borderId="0" applyNumberFormat="0" applyBorder="0" applyAlignment="0" applyProtection="0"/>
    <xf numFmtId="0" fontId="44" fillId="26" borderId="20" applyNumberFormat="0" applyAlignment="0" applyProtection="0"/>
    <xf numFmtId="0" fontId="45" fillId="27" borderId="21" applyNumberFormat="0" applyAlignment="0" applyProtection="0"/>
    <xf numFmtId="16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3" applyNumberFormat="0" applyFill="0" applyAlignment="0" applyProtection="0"/>
    <xf numFmtId="0" fontId="49" fillId="0" borderId="24" applyNumberFormat="0" applyFill="0" applyAlignment="0" applyProtection="0"/>
    <xf numFmtId="0" fontId="49" fillId="0" borderId="0" applyNumberFormat="0" applyFill="0" applyBorder="0" applyAlignment="0" applyProtection="0"/>
    <xf numFmtId="0" fontId="50" fillId="14" borderId="20" applyNumberFormat="0" applyAlignment="0" applyProtection="0"/>
    <xf numFmtId="0" fontId="51" fillId="0" borderId="25" applyNumberFormat="0" applyFill="0" applyAlignment="0" applyProtection="0"/>
    <xf numFmtId="0" fontId="52" fillId="28" borderId="0" applyNumberFormat="0" applyBorder="0" applyAlignment="0" applyProtection="0"/>
    <xf numFmtId="171" fontId="8" fillId="0" borderId="0"/>
    <xf numFmtId="171" fontId="10" fillId="0" borderId="0"/>
    <xf numFmtId="0" fontId="8" fillId="0" borderId="0"/>
    <xf numFmtId="171" fontId="8" fillId="0" borderId="0"/>
    <xf numFmtId="171" fontId="11" fillId="0" borderId="0"/>
    <xf numFmtId="171" fontId="8" fillId="0" borderId="0"/>
    <xf numFmtId="0" fontId="8" fillId="0" borderId="0"/>
    <xf numFmtId="0" fontId="11" fillId="29" borderId="26" applyNumberFormat="0" applyFont="0" applyAlignment="0" applyProtection="0"/>
    <xf numFmtId="0" fontId="53" fillId="26" borderId="1" applyNumberFormat="0" applyAlignment="0" applyProtection="0"/>
    <xf numFmtId="171" fontId="13" fillId="0" borderId="0"/>
    <xf numFmtId="0" fontId="54" fillId="0" borderId="0" applyNumberFormat="0" applyFill="0" applyBorder="0" applyAlignment="0" applyProtection="0"/>
    <xf numFmtId="0" fontId="9" fillId="0" borderId="27" applyNumberFormat="0" applyFill="0" applyAlignment="0" applyProtection="0"/>
    <xf numFmtId="0" fontId="41" fillId="0" borderId="0" applyNumberFormat="0" applyFill="0" applyBorder="0" applyAlignment="0" applyProtection="0"/>
    <xf numFmtId="169" fontId="11" fillId="0" borderId="0" applyFont="0" applyFill="0" applyBorder="0" applyAlignment="0" applyProtection="0"/>
    <xf numFmtId="168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8" fillId="12" borderId="0" applyNumberFormat="0" applyBorder="0" applyAlignment="0" applyProtection="0"/>
    <xf numFmtId="169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7" fontId="11" fillId="0" borderId="0" applyFont="0" applyFill="0" applyBorder="0" applyAlignment="0" applyProtection="0"/>
    <xf numFmtId="0" fontId="11" fillId="0" borderId="0"/>
    <xf numFmtId="0" fontId="8" fillId="15" borderId="0" applyNumberFormat="0" applyBorder="0" applyAlignment="0" applyProtection="0"/>
    <xf numFmtId="167" fontId="11" fillId="0" borderId="0"/>
    <xf numFmtId="167" fontId="11" fillId="0" borderId="0"/>
    <xf numFmtId="0" fontId="8" fillId="15" borderId="0" applyNumberFormat="0" applyBorder="0" applyAlignment="0" applyProtection="0"/>
    <xf numFmtId="167" fontId="11" fillId="0" borderId="0"/>
    <xf numFmtId="167" fontId="11" fillId="0" borderId="0" applyFont="0" applyFill="0" applyBorder="0" applyAlignment="0" applyProtection="0"/>
    <xf numFmtId="0" fontId="8" fillId="18" borderId="0" applyNumberFormat="0" applyBorder="0" applyAlignment="0" applyProtection="0"/>
    <xf numFmtId="167" fontId="11" fillId="0" borderId="0"/>
    <xf numFmtId="167" fontId="11" fillId="0" borderId="0" applyFont="0" applyFill="0" applyBorder="0" applyAlignment="0" applyProtection="0"/>
    <xf numFmtId="168" fontId="8" fillId="0" borderId="0" applyFont="0" applyFill="0" applyBorder="0" applyAlignment="0" applyProtection="0"/>
    <xf numFmtId="0" fontId="42" fillId="3" borderId="0" applyNumberFormat="0" applyBorder="0" applyAlignment="0" applyProtection="0"/>
    <xf numFmtId="167" fontId="11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71" fontId="10" fillId="0" borderId="0"/>
    <xf numFmtId="0" fontId="8" fillId="0" borderId="0"/>
    <xf numFmtId="0" fontId="8" fillId="17" borderId="0" applyNumberFormat="0" applyBorder="0" applyAlignment="0" applyProtection="0"/>
    <xf numFmtId="0" fontId="8" fillId="16" borderId="0" applyNumberFormat="0" applyBorder="0" applyAlignment="0" applyProtection="0"/>
    <xf numFmtId="0" fontId="11" fillId="0" borderId="0"/>
    <xf numFmtId="0" fontId="11" fillId="0" borderId="0"/>
    <xf numFmtId="0" fontId="8" fillId="14" borderId="0" applyNumberFormat="0" applyBorder="0" applyAlignment="0" applyProtection="0"/>
    <xf numFmtId="0" fontId="11" fillId="0" borderId="0"/>
    <xf numFmtId="167" fontId="11" fillId="0" borderId="0"/>
    <xf numFmtId="167" fontId="11" fillId="0" borderId="0"/>
    <xf numFmtId="0" fontId="42" fillId="20" borderId="0" applyNumberFormat="0" applyBorder="0" applyAlignment="0" applyProtection="0"/>
    <xf numFmtId="167" fontId="11" fillId="0" borderId="0"/>
    <xf numFmtId="0" fontId="8" fillId="13" borderId="0" applyNumberFormat="0" applyBorder="0" applyAlignment="0" applyProtection="0"/>
    <xf numFmtId="0" fontId="42" fillId="17" borderId="0" applyNumberFormat="0" applyBorder="0" applyAlignment="0" applyProtection="0"/>
    <xf numFmtId="167" fontId="11" fillId="0" borderId="0"/>
    <xf numFmtId="0" fontId="8" fillId="12" borderId="0" applyNumberFormat="0" applyBorder="0" applyAlignment="0" applyProtection="0"/>
    <xf numFmtId="0" fontId="8" fillId="11" borderId="0" applyNumberFormat="0" applyBorder="0" applyAlignment="0" applyProtection="0"/>
    <xf numFmtId="0" fontId="42" fillId="16" borderId="0" applyNumberFormat="0" applyBorder="0" applyAlignment="0" applyProtection="0"/>
    <xf numFmtId="167" fontId="11" fillId="0" borderId="0"/>
    <xf numFmtId="0" fontId="8" fillId="2" borderId="0" applyNumberFormat="0" applyBorder="0" applyAlignment="0" applyProtection="0"/>
    <xf numFmtId="0" fontId="8" fillId="10" borderId="0" applyNumberFormat="0" applyBorder="0" applyAlignment="0" applyProtection="0"/>
    <xf numFmtId="0" fontId="42" fillId="19" borderId="0" applyNumberFormat="0" applyBorder="0" applyAlignment="0" applyProtection="0"/>
    <xf numFmtId="171" fontId="10" fillId="0" borderId="0"/>
    <xf numFmtId="0" fontId="8" fillId="0" borderId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0" borderId="0" applyNumberFormat="0" applyBorder="0" applyAlignment="0" applyProtection="0"/>
    <xf numFmtId="0" fontId="42" fillId="3" borderId="0" applyNumberFormat="0" applyBorder="0" applyAlignment="0" applyProtection="0"/>
    <xf numFmtId="0" fontId="42" fillId="25" borderId="0" applyNumberFormat="0" applyBorder="0" applyAlignment="0" applyProtection="0"/>
    <xf numFmtId="0" fontId="43" fillId="11" borderId="0" applyNumberFormat="0" applyBorder="0" applyAlignment="0" applyProtection="0"/>
    <xf numFmtId="0" fontId="44" fillId="26" borderId="20" applyNumberFormat="0" applyAlignment="0" applyProtection="0"/>
    <xf numFmtId="0" fontId="45" fillId="27" borderId="21" applyNumberFormat="0" applyAlignment="0" applyProtection="0"/>
    <xf numFmtId="16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3" applyNumberFormat="0" applyFill="0" applyAlignment="0" applyProtection="0"/>
    <xf numFmtId="0" fontId="49" fillId="0" borderId="24" applyNumberFormat="0" applyFill="0" applyAlignment="0" applyProtection="0"/>
    <xf numFmtId="0" fontId="49" fillId="0" borderId="0" applyNumberFormat="0" applyFill="0" applyBorder="0" applyAlignment="0" applyProtection="0"/>
    <xf numFmtId="0" fontId="50" fillId="14" borderId="20" applyNumberFormat="0" applyAlignment="0" applyProtection="0"/>
    <xf numFmtId="0" fontId="51" fillId="0" borderId="25" applyNumberFormat="0" applyFill="0" applyAlignment="0" applyProtection="0"/>
    <xf numFmtId="0" fontId="52" fillId="28" borderId="0" applyNumberFormat="0" applyBorder="0" applyAlignment="0" applyProtection="0"/>
    <xf numFmtId="171" fontId="8" fillId="0" borderId="0"/>
    <xf numFmtId="171" fontId="10" fillId="0" borderId="0"/>
    <xf numFmtId="0" fontId="8" fillId="0" borderId="0"/>
    <xf numFmtId="171" fontId="8" fillId="0" borderId="0"/>
    <xf numFmtId="171" fontId="11" fillId="0" borderId="0"/>
    <xf numFmtId="171" fontId="8" fillId="0" borderId="0"/>
    <xf numFmtId="0" fontId="8" fillId="0" borderId="0"/>
    <xf numFmtId="0" fontId="11" fillId="29" borderId="26" applyNumberFormat="0" applyFont="0" applyAlignment="0" applyProtection="0"/>
    <xf numFmtId="0" fontId="53" fillId="26" borderId="1" applyNumberFormat="0" applyAlignment="0" applyProtection="0"/>
    <xf numFmtId="171" fontId="13" fillId="0" borderId="0"/>
    <xf numFmtId="0" fontId="54" fillId="0" borderId="0" applyNumberFormat="0" applyFill="0" applyBorder="0" applyAlignment="0" applyProtection="0"/>
    <xf numFmtId="0" fontId="9" fillId="0" borderId="27" applyNumberFormat="0" applyFill="0" applyAlignment="0" applyProtection="0"/>
    <xf numFmtId="0" fontId="41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42" fillId="3" borderId="0" applyNumberFormat="0" applyBorder="0" applyAlignment="0" applyProtection="0"/>
    <xf numFmtId="0" fontId="42" fillId="21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0" borderId="0" applyNumberFormat="0" applyBorder="0" applyAlignment="0" applyProtection="0"/>
    <xf numFmtId="0" fontId="42" fillId="3" borderId="0" applyNumberFormat="0" applyBorder="0" applyAlignment="0" applyProtection="0"/>
    <xf numFmtId="0" fontId="42" fillId="25" borderId="0" applyNumberFormat="0" applyBorder="0" applyAlignment="0" applyProtection="0"/>
    <xf numFmtId="0" fontId="43" fillId="11" borderId="0" applyNumberFormat="0" applyBorder="0" applyAlignment="0" applyProtection="0"/>
    <xf numFmtId="0" fontId="44" fillId="26" borderId="20" applyNumberFormat="0" applyAlignment="0" applyProtection="0"/>
    <xf numFmtId="0" fontId="45" fillId="27" borderId="21" applyNumberFormat="0" applyAlignment="0" applyProtection="0"/>
    <xf numFmtId="16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16" fillId="2" borderId="0" applyNumberFormat="0" applyBorder="0" applyAlignment="0" applyProtection="0"/>
    <xf numFmtId="0" fontId="47" fillId="0" borderId="22" applyNumberFormat="0" applyFill="0" applyAlignment="0" applyProtection="0"/>
    <xf numFmtId="0" fontId="48" fillId="0" borderId="23" applyNumberFormat="0" applyFill="0" applyAlignment="0" applyProtection="0"/>
    <xf numFmtId="0" fontId="49" fillId="0" borderId="24" applyNumberFormat="0" applyFill="0" applyAlignment="0" applyProtection="0"/>
    <xf numFmtId="0" fontId="49" fillId="0" borderId="0" applyNumberFormat="0" applyFill="0" applyBorder="0" applyAlignment="0" applyProtection="0"/>
    <xf numFmtId="0" fontId="50" fillId="14" borderId="20" applyNumberFormat="0" applyAlignment="0" applyProtection="0"/>
    <xf numFmtId="0" fontId="51" fillId="0" borderId="25" applyNumberFormat="0" applyFill="0" applyAlignment="0" applyProtection="0"/>
    <xf numFmtId="0" fontId="52" fillId="28" borderId="0" applyNumberFormat="0" applyBorder="0" applyAlignment="0" applyProtection="0"/>
    <xf numFmtId="171" fontId="8" fillId="0" borderId="0"/>
    <xf numFmtId="171" fontId="10" fillId="0" borderId="0"/>
    <xf numFmtId="0" fontId="8" fillId="0" borderId="0"/>
    <xf numFmtId="171" fontId="8" fillId="0" borderId="0"/>
    <xf numFmtId="171" fontId="11" fillId="0" borderId="0"/>
    <xf numFmtId="171" fontId="8" fillId="0" borderId="0"/>
    <xf numFmtId="0" fontId="8" fillId="0" borderId="0"/>
    <xf numFmtId="0" fontId="11" fillId="29" borderId="26" applyNumberFormat="0" applyFont="0" applyAlignment="0" applyProtection="0"/>
    <xf numFmtId="0" fontId="53" fillId="26" borderId="1" applyNumberFormat="0" applyAlignment="0" applyProtection="0"/>
    <xf numFmtId="171" fontId="13" fillId="0" borderId="0"/>
    <xf numFmtId="0" fontId="54" fillId="0" borderId="0" applyNumberFormat="0" applyFill="0" applyBorder="0" applyAlignment="0" applyProtection="0"/>
    <xf numFmtId="0" fontId="9" fillId="0" borderId="27" applyNumberFormat="0" applyFill="0" applyAlignment="0" applyProtection="0"/>
    <xf numFmtId="0" fontId="41" fillId="0" borderId="0" applyNumberFormat="0" applyFill="0" applyBorder="0" applyAlignment="0" applyProtection="0"/>
    <xf numFmtId="0" fontId="8" fillId="14" borderId="0" applyNumberFormat="0" applyBorder="0" applyAlignment="0" applyProtection="0"/>
    <xf numFmtId="0" fontId="9" fillId="0" borderId="27" applyNumberFormat="0" applyFill="0" applyAlignment="0" applyProtection="0"/>
    <xf numFmtId="0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165" fontId="37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42" fillId="24" borderId="0" applyNumberFormat="0" applyBorder="0" applyAlignment="0" applyProtection="0"/>
    <xf numFmtId="171" fontId="11" fillId="0" borderId="0"/>
    <xf numFmtId="0" fontId="44" fillId="26" borderId="20" applyNumberFormat="0" applyAlignment="0" applyProtection="0"/>
    <xf numFmtId="0" fontId="42" fillId="3" borderId="0" applyNumberFormat="0" applyBorder="0" applyAlignment="0" applyProtection="0"/>
    <xf numFmtId="0" fontId="42" fillId="20" borderId="0" applyNumberFormat="0" applyBorder="0" applyAlignment="0" applyProtection="0"/>
    <xf numFmtId="0" fontId="47" fillId="0" borderId="22" applyNumberFormat="0" applyFill="0" applyAlignment="0" applyProtection="0"/>
    <xf numFmtId="0" fontId="49" fillId="0" borderId="0" applyNumberFormat="0" applyFill="0" applyBorder="0" applyAlignment="0" applyProtection="0"/>
    <xf numFmtId="171" fontId="10" fillId="0" borderId="0"/>
    <xf numFmtId="0" fontId="43" fillId="11" borderId="0" applyNumberFormat="0" applyBorder="0" applyAlignment="0" applyProtection="0"/>
    <xf numFmtId="0" fontId="8" fillId="10" borderId="0" applyNumberFormat="0" applyBorder="0" applyAlignment="0" applyProtection="0"/>
    <xf numFmtId="0" fontId="16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25" borderId="0" applyNumberFormat="0" applyBorder="0" applyAlignment="0" applyProtection="0"/>
    <xf numFmtId="0" fontId="46" fillId="0" borderId="0" applyNumberFormat="0" applyFill="0" applyBorder="0" applyAlignment="0" applyProtection="0"/>
    <xf numFmtId="0" fontId="52" fillId="28" borderId="0" applyNumberFormat="0" applyBorder="0" applyAlignment="0" applyProtection="0"/>
    <xf numFmtId="171" fontId="8" fillId="0" borderId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51" fillId="0" borderId="25" applyNumberFormat="0" applyFill="0" applyAlignment="0" applyProtection="0"/>
    <xf numFmtId="0" fontId="42" fillId="22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2" borderId="0" applyNumberFormat="0" applyBorder="0" applyAlignment="0" applyProtection="0"/>
    <xf numFmtId="0" fontId="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11" fillId="29" borderId="26" applyNumberFormat="0" applyFont="0" applyAlignment="0" applyProtection="0"/>
    <xf numFmtId="0" fontId="41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42" fillId="16" borderId="0" applyNumberFormat="0" applyBorder="0" applyAlignment="0" applyProtection="0"/>
    <xf numFmtId="0" fontId="8" fillId="15" borderId="0" applyNumberFormat="0" applyBorder="0" applyAlignment="0" applyProtection="0"/>
    <xf numFmtId="171" fontId="13" fillId="0" borderId="0"/>
    <xf numFmtId="171" fontId="8" fillId="0" borderId="0"/>
    <xf numFmtId="0" fontId="45" fillId="27" borderId="21" applyNumberFormat="0" applyAlignment="0" applyProtection="0"/>
    <xf numFmtId="0" fontId="50" fillId="14" borderId="20" applyNumberFormat="0" applyAlignment="0" applyProtection="0"/>
    <xf numFmtId="0" fontId="8" fillId="16" borderId="0" applyNumberFormat="0" applyBorder="0" applyAlignment="0" applyProtection="0"/>
    <xf numFmtId="0" fontId="48" fillId="0" borderId="23" applyNumberFormat="0" applyFill="0" applyAlignment="0" applyProtection="0"/>
    <xf numFmtId="171" fontId="8" fillId="0" borderId="0"/>
    <xf numFmtId="0" fontId="8" fillId="15" borderId="0" applyNumberFormat="0" applyBorder="0" applyAlignment="0" applyProtection="0"/>
    <xf numFmtId="167" fontId="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42" fillId="19" borderId="0" applyNumberFormat="0" applyBorder="0" applyAlignment="0" applyProtection="0"/>
    <xf numFmtId="0" fontId="42" fillId="17" borderId="0" applyNumberFormat="0" applyBorder="0" applyAlignment="0" applyProtection="0"/>
    <xf numFmtId="0" fontId="49" fillId="0" borderId="24" applyNumberFormat="0" applyFill="0" applyAlignment="0" applyProtection="0"/>
    <xf numFmtId="0" fontId="42" fillId="23" borderId="0" applyNumberFormat="0" applyBorder="0" applyAlignment="0" applyProtection="0"/>
    <xf numFmtId="0" fontId="8" fillId="0" borderId="0"/>
    <xf numFmtId="0" fontId="54" fillId="0" borderId="0" applyNumberFormat="0" applyFill="0" applyBorder="0" applyAlignment="0" applyProtection="0"/>
    <xf numFmtId="0" fontId="53" fillId="26" borderId="1" applyNumberFormat="0" applyAlignment="0" applyProtection="0"/>
    <xf numFmtId="16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3" fontId="8" fillId="0" borderId="0"/>
    <xf numFmtId="0" fontId="1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1" fillId="0" borderId="0"/>
    <xf numFmtId="16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7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21" fillId="0" borderId="0"/>
    <xf numFmtId="167" fontId="1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5" fontId="8" fillId="0" borderId="0" applyFont="0" applyFill="0" applyBorder="0" applyAlignment="0" applyProtection="0"/>
    <xf numFmtId="0" fontId="6" fillId="0" borderId="0"/>
    <xf numFmtId="0" fontId="6" fillId="0" borderId="0"/>
    <xf numFmtId="167" fontId="8" fillId="0" borderId="0" applyFont="0" applyFill="0" applyBorder="0" applyAlignment="0" applyProtection="0"/>
    <xf numFmtId="3" fontId="11" fillId="32" borderId="2" applyFont="0">
      <alignment horizontal="right" vertical="center"/>
      <protection locked="0"/>
    </xf>
    <xf numFmtId="3" fontId="11" fillId="4" borderId="2" applyFont="0">
      <alignment horizontal="right" vertical="center"/>
    </xf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11" fillId="0" borderId="0"/>
    <xf numFmtId="0" fontId="98" fillId="0" borderId="0"/>
    <xf numFmtId="0" fontId="98" fillId="0" borderId="0"/>
    <xf numFmtId="0" fontId="98" fillId="0" borderId="0"/>
    <xf numFmtId="0" fontId="11" fillId="0" borderId="0"/>
    <xf numFmtId="0" fontId="13" fillId="0" borderId="0"/>
    <xf numFmtId="43" fontId="21" fillId="0" borderId="0" applyFont="0" applyFill="0" applyBorder="0" applyAlignment="0" applyProtection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1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98" fillId="0" borderId="0"/>
    <xf numFmtId="0" fontId="11" fillId="0" borderId="0"/>
    <xf numFmtId="0" fontId="21" fillId="0" borderId="0"/>
    <xf numFmtId="0" fontId="98" fillId="0" borderId="0"/>
    <xf numFmtId="0" fontId="8" fillId="0" borderId="0"/>
    <xf numFmtId="0" fontId="8" fillId="0" borderId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7" fontId="37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7" fontId="8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7" fontId="2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3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37" fillId="0" borderId="0" quotePrefix="1">
      <protection locked="0"/>
    </xf>
    <xf numFmtId="167" fontId="8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7" fontId="8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37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7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37" fillId="0" borderId="0" quotePrefix="1">
      <protection locked="0"/>
    </xf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7" fontId="8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7" fontId="14" fillId="3" borderId="1">
      <alignment horizontal="center" wrapText="1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0" borderId="0"/>
    <xf numFmtId="0" fontId="37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67" fontId="11" fillId="0" borderId="0"/>
    <xf numFmtId="167" fontId="11" fillId="0" borderId="0"/>
    <xf numFmtId="167" fontId="11" fillId="0" borderId="0"/>
    <xf numFmtId="167" fontId="11" fillId="0" borderId="0"/>
    <xf numFmtId="0" fontId="16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9" fontId="37" fillId="0" borderId="0" applyFont="0" applyFill="0" applyBorder="0" applyAlignment="0" applyProtection="0"/>
    <xf numFmtId="0" fontId="11" fillId="0" borderId="0"/>
    <xf numFmtId="0" fontId="11" fillId="0" borderId="0"/>
    <xf numFmtId="0" fontId="37" fillId="0" borderId="0"/>
    <xf numFmtId="0" fontId="11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42" fillId="3" borderId="0" applyNumberFormat="0" applyBorder="0" applyAlignment="0" applyProtection="0"/>
    <xf numFmtId="0" fontId="42" fillId="21" borderId="0" applyNumberFormat="0" applyBorder="0" applyAlignment="0" applyProtection="0"/>
    <xf numFmtId="0" fontId="42" fillId="19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20" borderId="0" applyNumberFormat="0" applyBorder="0" applyAlignment="0" applyProtection="0"/>
    <xf numFmtId="0" fontId="42" fillId="3" borderId="0" applyNumberFormat="0" applyBorder="0" applyAlignment="0" applyProtection="0"/>
    <xf numFmtId="0" fontId="42" fillId="21" borderId="0" applyNumberFormat="0" applyBorder="0" applyAlignment="0" applyProtection="0"/>
    <xf numFmtId="0" fontId="50" fillId="14" borderId="20" applyNumberFormat="0" applyAlignment="0" applyProtection="0"/>
    <xf numFmtId="0" fontId="16" fillId="2" borderId="0" applyNumberFormat="0" applyBorder="0" applyAlignment="0" applyProtection="0"/>
    <xf numFmtId="0" fontId="44" fillId="26" borderId="20" applyNumberFormat="0" applyAlignment="0" applyProtection="0"/>
    <xf numFmtId="0" fontId="45" fillId="27" borderId="21" applyNumberFormat="0" applyAlignment="0" applyProtection="0"/>
    <xf numFmtId="0" fontId="51" fillId="0" borderId="134" applyNumberFormat="0" applyFill="0" applyAlignment="0" applyProtection="0"/>
    <xf numFmtId="0" fontId="54" fillId="0" borderId="0" applyNumberFormat="0" applyFill="0" applyBorder="0" applyAlignment="0" applyProtection="0"/>
    <xf numFmtId="0" fontId="47" fillId="0" borderId="22" applyNumberFormat="0" applyFill="0" applyAlignment="0" applyProtection="0"/>
    <xf numFmtId="0" fontId="48" fillId="0" borderId="23" applyNumberFormat="0" applyFill="0" applyAlignment="0" applyProtection="0"/>
    <xf numFmtId="0" fontId="49" fillId="0" borderId="135" applyNumberFormat="0" applyFill="0" applyAlignment="0" applyProtection="0"/>
    <xf numFmtId="0" fontId="49" fillId="0" borderId="0" applyNumberFormat="0" applyFill="0" applyBorder="0" applyAlignment="0" applyProtection="0"/>
    <xf numFmtId="0" fontId="45" fillId="27" borderId="21" applyNumberFormat="0" applyAlignment="0" applyProtection="0"/>
    <xf numFmtId="0" fontId="49" fillId="0" borderId="0" applyNumberFormat="0" applyFill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0" borderId="0" applyNumberFormat="0" applyBorder="0" applyAlignment="0" applyProtection="0"/>
    <xf numFmtId="0" fontId="42" fillId="3" borderId="0" applyNumberFormat="0" applyBorder="0" applyAlignment="0" applyProtection="0"/>
    <xf numFmtId="0" fontId="42" fillId="25" borderId="0" applyNumberFormat="0" applyBorder="0" applyAlignment="0" applyProtection="0"/>
    <xf numFmtId="0" fontId="50" fillId="14" borderId="20" applyNumberFormat="0" applyAlignment="0" applyProtection="0"/>
    <xf numFmtId="0" fontId="41" fillId="0" borderId="0" applyNumberFormat="0" applyFill="0" applyBorder="0" applyAlignment="0" applyProtection="0"/>
    <xf numFmtId="0" fontId="11" fillId="30" borderId="2" applyNumberFormat="0" applyFont="0" applyBorder="0" applyProtection="0">
      <alignment horizontal="center" vertical="center"/>
    </xf>
    <xf numFmtId="3" fontId="11" fillId="49" borderId="2" applyFont="0" applyProtection="0">
      <alignment horizontal="right" vertical="center"/>
    </xf>
    <xf numFmtId="0" fontId="11" fillId="49" borderId="4" applyNumberFormat="0" applyFont="0" applyBorder="0" applyProtection="0">
      <alignment horizontal="left" vertical="center"/>
    </xf>
    <xf numFmtId="0" fontId="187" fillId="0" borderId="0" applyNumberFormat="0" applyFill="0" applyBorder="0" applyAlignment="0" applyProtection="0">
      <alignment vertical="top"/>
      <protection locked="0"/>
    </xf>
    <xf numFmtId="0" fontId="51" fillId="0" borderId="134" applyNumberFormat="0" applyFill="0" applyAlignment="0" applyProtection="0"/>
    <xf numFmtId="0" fontId="187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43" fillId="11" borderId="0" applyNumberFormat="0" applyBorder="0" applyAlignment="0" applyProtection="0"/>
    <xf numFmtId="0" fontId="11" fillId="29" borderId="26" applyNumberFormat="0" applyFont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0" borderId="0" applyNumberFormat="0" applyBorder="0" applyAlignment="0" applyProtection="0"/>
    <xf numFmtId="0" fontId="42" fillId="3" borderId="0" applyNumberFormat="0" applyBorder="0" applyAlignment="0" applyProtection="0"/>
    <xf numFmtId="0" fontId="42" fillId="25" borderId="0" applyNumberFormat="0" applyBorder="0" applyAlignment="0" applyProtection="0"/>
    <xf numFmtId="0" fontId="16" fillId="2" borderId="0" applyNumberFormat="0" applyBorder="0" applyAlignment="0" applyProtection="0"/>
    <xf numFmtId="0" fontId="53" fillId="26" borderId="1" applyNumberFormat="0" applyAlignment="0" applyProtection="0"/>
    <xf numFmtId="0" fontId="187" fillId="0" borderId="0" applyNumberFormat="0" applyFill="0" applyBorder="0" applyAlignment="0" applyProtection="0">
      <alignment vertical="top"/>
      <protection locked="0"/>
    </xf>
    <xf numFmtId="0" fontId="188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/>
    <xf numFmtId="179" fontId="11" fillId="0" borderId="0" applyFill="0" applyBorder="0" applyAlignment="0" applyProtection="0"/>
    <xf numFmtId="179" fontId="11" fillId="0" borderId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11" fillId="29" borderId="26" applyNumberFormat="0" applyFont="0" applyAlignment="0" applyProtection="0"/>
    <xf numFmtId="0" fontId="9" fillId="0" borderId="27" applyNumberFormat="0" applyFill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3" fillId="11" borderId="0" applyNumberFormat="0" applyBorder="0" applyAlignment="0" applyProtection="0"/>
    <xf numFmtId="0" fontId="53" fillId="26" borderId="1" applyNumberFormat="0" applyAlignment="0" applyProtection="0"/>
    <xf numFmtId="0" fontId="52" fillId="28" borderId="0" applyNumberFormat="0" applyBorder="0" applyAlignment="0" applyProtection="0"/>
    <xf numFmtId="0" fontId="11" fillId="0" borderId="0"/>
    <xf numFmtId="0" fontId="8" fillId="0" borderId="0"/>
    <xf numFmtId="0" fontId="11" fillId="0" borderId="0"/>
    <xf numFmtId="0" fontId="44" fillId="26" borderId="20" applyNumberFormat="0" applyAlignment="0" applyProtection="0"/>
    <xf numFmtId="0" fontId="4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7" fillId="0" borderId="22" applyNumberFormat="0" applyFill="0" applyAlignment="0" applyProtection="0"/>
    <xf numFmtId="0" fontId="48" fillId="0" borderId="23" applyNumberFormat="0" applyFill="0" applyAlignment="0" applyProtection="0"/>
    <xf numFmtId="0" fontId="49" fillId="0" borderId="135" applyNumberFormat="0" applyFill="0" applyAlignment="0" applyProtection="0"/>
    <xf numFmtId="0" fontId="54" fillId="0" borderId="0" applyNumberFormat="0" applyFill="0" applyBorder="0" applyAlignment="0" applyProtection="0"/>
    <xf numFmtId="0" fontId="11" fillId="0" borderId="0"/>
    <xf numFmtId="0" fontId="11" fillId="0" borderId="0"/>
    <xf numFmtId="0" fontId="37" fillId="0" borderId="0"/>
    <xf numFmtId="0" fontId="11" fillId="0" borderId="0"/>
    <xf numFmtId="0" fontId="210" fillId="0" borderId="0"/>
    <xf numFmtId="0" fontId="210" fillId="0" borderId="0"/>
    <xf numFmtId="0" fontId="210" fillId="0" borderId="0"/>
    <xf numFmtId="0" fontId="5" fillId="0" borderId="0"/>
    <xf numFmtId="0" fontId="211" fillId="0" borderId="0"/>
    <xf numFmtId="0" fontId="37" fillId="0" borderId="0"/>
    <xf numFmtId="165" fontId="8" fillId="0" borderId="0" applyFont="0" applyFill="0" applyBorder="0" applyAlignment="0" applyProtection="0"/>
    <xf numFmtId="3" fontId="11" fillId="32" borderId="35" applyFont="0">
      <alignment horizontal="right" vertical="center"/>
      <protection locked="0"/>
    </xf>
    <xf numFmtId="3" fontId="11" fillId="4" borderId="35" applyFont="0">
      <alignment horizontal="right" vertical="center"/>
    </xf>
    <xf numFmtId="167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49" fillId="0" borderId="135" applyNumberFormat="0" applyFill="0" applyAlignment="0" applyProtection="0"/>
    <xf numFmtId="0" fontId="51" fillId="0" borderId="134" applyNumberFormat="0" applyFill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49" fillId="0" borderId="135" applyNumberFormat="0" applyFill="0" applyAlignment="0" applyProtection="0"/>
    <xf numFmtId="0" fontId="51" fillId="0" borderId="134" applyNumberFormat="0" applyFill="0" applyAlignment="0" applyProtection="0"/>
    <xf numFmtId="0" fontId="49" fillId="0" borderId="135" applyNumberFormat="0" applyFill="0" applyAlignment="0" applyProtection="0"/>
    <xf numFmtId="0" fontId="51" fillId="0" borderId="134" applyNumberFormat="0" applyFill="0" applyAlignment="0" applyProtection="0"/>
    <xf numFmtId="167" fontId="8" fillId="0" borderId="0" applyFont="0" applyFill="0" applyBorder="0" applyAlignment="0" applyProtection="0"/>
    <xf numFmtId="0" fontId="51" fillId="0" borderId="134" applyNumberFormat="0" applyFill="0" applyAlignment="0" applyProtection="0"/>
    <xf numFmtId="0" fontId="49" fillId="0" borderId="135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14" fillId="0" borderId="0"/>
    <xf numFmtId="0" fontId="215" fillId="0" borderId="0"/>
    <xf numFmtId="0" fontId="216" fillId="0" borderId="0"/>
    <xf numFmtId="0" fontId="30" fillId="0" borderId="0"/>
    <xf numFmtId="165" fontId="217" fillId="0" borderId="0" applyFont="0" applyFill="0" applyBorder="0" applyAlignment="0" applyProtection="0"/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165" fontId="37" fillId="0" borderId="0" quotePrefix="1">
      <protection locked="0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7" fillId="0" borderId="0">
      <alignment vertical="top"/>
    </xf>
    <xf numFmtId="0" fontId="1" fillId="0" borderId="0"/>
    <xf numFmtId="0" fontId="1" fillId="0" borderId="0"/>
    <xf numFmtId="3" fontId="11" fillId="4" borderId="161" applyFont="0">
      <alignment horizontal="right" vertical="center"/>
    </xf>
    <xf numFmtId="3" fontId="11" fillId="32" borderId="161" applyFont="0">
      <alignment horizontal="right" vertical="center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3446">
    <xf numFmtId="0" fontId="0" fillId="0" borderId="0" xfId="0"/>
    <xf numFmtId="0" fontId="0" fillId="0" borderId="0" xfId="0" applyFont="1" applyFill="1"/>
    <xf numFmtId="0" fontId="0" fillId="0" borderId="0" xfId="0" applyFont="1"/>
    <xf numFmtId="4" fontId="0" fillId="0" borderId="0" xfId="0" applyNumberFormat="1" applyFont="1"/>
    <xf numFmtId="2" fontId="0" fillId="0" borderId="0" xfId="0" applyNumberFormat="1" applyFont="1"/>
    <xf numFmtId="2" fontId="19" fillId="0" borderId="3" xfId="0" applyNumberFormat="1" applyFont="1" applyFill="1" applyBorder="1" applyAlignment="1">
      <alignment wrapText="1"/>
    </xf>
    <xf numFmtId="0" fontId="19" fillId="0" borderId="0" xfId="0" applyFont="1" applyFill="1" applyAlignment="1">
      <alignment horizontal="left"/>
    </xf>
    <xf numFmtId="0" fontId="20" fillId="0" borderId="7" xfId="0" applyFont="1" applyFill="1" applyBorder="1" applyAlignment="1">
      <alignment horizontal="left" indent="2"/>
    </xf>
    <xf numFmtId="0" fontId="19" fillId="0" borderId="3" xfId="0" applyFont="1" applyFill="1" applyBorder="1" applyAlignment="1">
      <alignment horizontal="left"/>
    </xf>
    <xf numFmtId="4" fontId="0" fillId="0" borderId="0" xfId="0" applyNumberFormat="1" applyFont="1" applyFill="1"/>
    <xf numFmtId="0" fontId="8" fillId="0" borderId="0" xfId="0" applyFont="1"/>
    <xf numFmtId="0" fontId="14" fillId="0" borderId="7" xfId="0" applyFont="1" applyFill="1" applyBorder="1" applyAlignment="1">
      <alignment horizontal="left"/>
    </xf>
    <xf numFmtId="2" fontId="14" fillId="0" borderId="0" xfId="19" applyNumberFormat="1" applyFont="1" applyFill="1" applyBorder="1"/>
    <xf numFmtId="2" fontId="14" fillId="0" borderId="7" xfId="0" applyNumberFormat="1" applyFont="1" applyFill="1" applyBorder="1" applyAlignment="1">
      <alignment horizontal="left" indent="1"/>
    </xf>
    <xf numFmtId="2" fontId="14" fillId="0" borderId="0" xfId="0" applyNumberFormat="1" applyFont="1"/>
    <xf numFmtId="0" fontId="14" fillId="0" borderId="0" xfId="0" applyFont="1" applyFill="1"/>
    <xf numFmtId="0" fontId="14" fillId="0" borderId="0" xfId="0" applyFont="1"/>
    <xf numFmtId="0" fontId="14" fillId="0" borderId="0" xfId="19" applyFont="1" applyFill="1" applyBorder="1"/>
    <xf numFmtId="0" fontId="14" fillId="0" borderId="7" xfId="0" applyFont="1" applyFill="1" applyBorder="1"/>
    <xf numFmtId="0" fontId="14" fillId="0" borderId="3" xfId="0" applyFont="1" applyFill="1" applyBorder="1" applyAlignment="1">
      <alignment horizontal="left"/>
    </xf>
    <xf numFmtId="0" fontId="25" fillId="0" borderId="0" xfId="0" applyFont="1" applyFill="1"/>
    <xf numFmtId="0" fontId="26" fillId="0" borderId="0" xfId="0" applyFont="1" applyFill="1"/>
    <xf numFmtId="0" fontId="24" fillId="0" borderId="7" xfId="0" applyFont="1" applyFill="1" applyBorder="1"/>
    <xf numFmtId="0" fontId="24" fillId="0" borderId="6" xfId="0" applyFont="1" applyFill="1" applyBorder="1" applyAlignment="1">
      <alignment horizontal="center"/>
    </xf>
    <xf numFmtId="0" fontId="26" fillId="0" borderId="0" xfId="0" applyFont="1" applyAlignment="1">
      <alignment horizontal="left"/>
    </xf>
    <xf numFmtId="0" fontId="27" fillId="0" borderId="0" xfId="0" applyFont="1"/>
    <xf numFmtId="0" fontId="25" fillId="0" borderId="6" xfId="0" applyFont="1" applyFill="1" applyBorder="1" applyAlignment="1">
      <alignment horizontal="center"/>
    </xf>
    <xf numFmtId="0" fontId="27" fillId="0" borderId="0" xfId="0" applyFont="1" applyAlignment="1">
      <alignment horizontal="left"/>
    </xf>
    <xf numFmtId="0" fontId="25" fillId="0" borderId="0" xfId="19" applyFont="1" applyFill="1" applyBorder="1"/>
    <xf numFmtId="170" fontId="24" fillId="0" borderId="3" xfId="0" applyNumberFormat="1" applyFont="1" applyFill="1" applyBorder="1" applyAlignment="1" applyProtection="1">
      <alignment horizontal="left" wrapText="1"/>
    </xf>
    <xf numFmtId="4" fontId="25" fillId="6" borderId="7" xfId="0" applyNumberFormat="1" applyFont="1" applyFill="1" applyBorder="1"/>
    <xf numFmtId="2" fontId="25" fillId="6" borderId="8" xfId="0" applyNumberFormat="1" applyFont="1" applyFill="1" applyBorder="1"/>
    <xf numFmtId="0" fontId="14" fillId="0" borderId="0" xfId="0" applyFont="1" applyFill="1" applyAlignment="1">
      <alignment horizontal="left"/>
    </xf>
    <xf numFmtId="0" fontId="25" fillId="0" borderId="0" xfId="0" applyFont="1"/>
    <xf numFmtId="0" fontId="30" fillId="0" borderId="0" xfId="27" applyFont="1"/>
    <xf numFmtId="49" fontId="30" fillId="0" borderId="0" xfId="27" applyNumberFormat="1" applyFont="1"/>
    <xf numFmtId="0" fontId="30" fillId="0" borderId="0" xfId="27" applyFont="1" applyFill="1"/>
    <xf numFmtId="0" fontId="34" fillId="0" borderId="0" xfId="27" applyFont="1" applyFill="1" applyBorder="1" applyAlignment="1"/>
    <xf numFmtId="165" fontId="14" fillId="0" borderId="5" xfId="2" applyNumberFormat="1" applyFont="1" applyFill="1" applyBorder="1" applyAlignment="1">
      <alignment horizontal="left"/>
    </xf>
    <xf numFmtId="165" fontId="14" fillId="0" borderId="6" xfId="2" applyNumberFormat="1" applyFont="1" applyFill="1" applyBorder="1" applyAlignment="1">
      <alignment horizontal="left"/>
    </xf>
    <xf numFmtId="165" fontId="0" fillId="0" borderId="0" xfId="0" applyNumberFormat="1" applyFont="1" applyFill="1"/>
    <xf numFmtId="4" fontId="25" fillId="0" borderId="0" xfId="0" applyNumberFormat="1" applyFont="1" applyFill="1" applyAlignment="1">
      <alignment horizontal="left"/>
    </xf>
    <xf numFmtId="4" fontId="25" fillId="0" borderId="0" xfId="0" applyNumberFormat="1" applyFont="1" applyFill="1"/>
    <xf numFmtId="4" fontId="24" fillId="0" borderId="3" xfId="0" applyNumberFormat="1" applyFont="1" applyFill="1" applyBorder="1" applyAlignment="1">
      <alignment wrapText="1"/>
    </xf>
    <xf numFmtId="4" fontId="24" fillId="0" borderId="3" xfId="0" applyNumberFormat="1" applyFont="1" applyFill="1" applyBorder="1"/>
    <xf numFmtId="49" fontId="25" fillId="0" borderId="0" xfId="0" applyNumberFormat="1" applyFont="1" applyFill="1" applyAlignment="1">
      <alignment horizontal="left"/>
    </xf>
    <xf numFmtId="37" fontId="30" fillId="0" borderId="0" xfId="27" applyNumberFormat="1" applyFont="1"/>
    <xf numFmtId="37" fontId="30" fillId="0" borderId="0" xfId="27" applyNumberFormat="1" applyFont="1" applyBorder="1"/>
    <xf numFmtId="37" fontId="30" fillId="0" borderId="0" xfId="27" applyNumberFormat="1" applyFont="1" applyFill="1"/>
    <xf numFmtId="37" fontId="31" fillId="0" borderId="18" xfId="27" applyNumberFormat="1" applyFont="1" applyFill="1" applyBorder="1" applyAlignment="1">
      <alignment horizontal="center" wrapText="1"/>
    </xf>
    <xf numFmtId="171" fontId="30" fillId="0" borderId="0" xfId="27" applyNumberFormat="1" applyFont="1"/>
    <xf numFmtId="37" fontId="30" fillId="0" borderId="0" xfId="61" applyNumberFormat="1" applyFont="1"/>
    <xf numFmtId="171" fontId="30" fillId="0" borderId="0" xfId="147" applyNumberFormat="1" applyFont="1" applyFill="1"/>
    <xf numFmtId="171" fontId="30" fillId="0" borderId="0" xfId="166" applyNumberFormat="1" applyFont="1" applyFill="1"/>
    <xf numFmtId="39" fontId="14" fillId="6" borderId="7" xfId="456" applyNumberFormat="1" applyFont="1" applyFill="1" applyBorder="1"/>
    <xf numFmtId="2" fontId="8" fillId="0" borderId="0" xfId="0" applyNumberFormat="1" applyFont="1"/>
    <xf numFmtId="2" fontId="25" fillId="0" borderId="0" xfId="0" applyNumberFormat="1" applyFont="1"/>
    <xf numFmtId="4" fontId="25" fillId="6" borderId="3" xfId="0" applyNumberFormat="1" applyFont="1" applyFill="1" applyBorder="1"/>
    <xf numFmtId="0" fontId="56" fillId="0" borderId="0" xfId="0" applyFont="1" applyFill="1"/>
    <xf numFmtId="37" fontId="57" fillId="0" borderId="0" xfId="27" applyNumberFormat="1" applyFont="1"/>
    <xf numFmtId="0" fontId="58" fillId="0" borderId="0" xfId="0" applyFont="1"/>
    <xf numFmtId="0" fontId="59" fillId="0" borderId="0" xfId="0" applyFont="1" applyFill="1"/>
    <xf numFmtId="37" fontId="60" fillId="0" borderId="0" xfId="27" applyNumberFormat="1" applyFont="1"/>
    <xf numFmtId="2" fontId="0" fillId="6" borderId="7" xfId="456" applyNumberFormat="1" applyFont="1" applyFill="1" applyBorder="1"/>
    <xf numFmtId="2" fontId="25" fillId="6" borderId="8" xfId="456" applyNumberFormat="1" applyFont="1" applyFill="1" applyBorder="1"/>
    <xf numFmtId="2" fontId="59" fillId="0" borderId="0" xfId="0" applyNumberFormat="1" applyFont="1"/>
    <xf numFmtId="1" fontId="59" fillId="0" borderId="0" xfId="0" applyNumberFormat="1" applyFont="1"/>
    <xf numFmtId="0" fontId="61" fillId="0" borderId="0" xfId="0" applyFont="1" applyFill="1"/>
    <xf numFmtId="0" fontId="55" fillId="0" borderId="0" xfId="0" applyFont="1"/>
    <xf numFmtId="3" fontId="56" fillId="0" borderId="0" xfId="0" applyNumberFormat="1" applyFont="1" applyFill="1"/>
    <xf numFmtId="37" fontId="30" fillId="0" borderId="0" xfId="27" applyNumberFormat="1" applyFont="1" applyFill="1" applyBorder="1"/>
    <xf numFmtId="0" fontId="0" fillId="0" borderId="0" xfId="0" applyFill="1" applyBorder="1"/>
    <xf numFmtId="0" fontId="11" fillId="0" borderId="0" xfId="27" applyFont="1"/>
    <xf numFmtId="0" fontId="11" fillId="0" borderId="0" xfId="27" applyFont="1" applyAlignment="1">
      <alignment vertical="top"/>
    </xf>
    <xf numFmtId="0" fontId="11" fillId="0" borderId="0" xfId="27" applyFont="1" applyFill="1" applyAlignment="1">
      <alignment vertical="top" wrapText="1"/>
    </xf>
    <xf numFmtId="0" fontId="11" fillId="0" borderId="0" xfId="27" applyFont="1" applyFill="1"/>
    <xf numFmtId="0" fontId="11" fillId="0" borderId="0" xfId="27" applyFont="1" applyFill="1" applyAlignment="1">
      <alignment vertical="top"/>
    </xf>
    <xf numFmtId="0" fontId="11" fillId="0" borderId="0" xfId="0" applyFont="1" applyFill="1" applyAlignment="1">
      <alignment vertical="top" wrapText="1"/>
    </xf>
    <xf numFmtId="2" fontId="25" fillId="0" borderId="0" xfId="457" applyNumberFormat="1" applyFont="1" applyFill="1" applyBorder="1" applyAlignment="1">
      <alignment horizontal="left"/>
    </xf>
    <xf numFmtId="39" fontId="14" fillId="0" borderId="0" xfId="457" applyNumberFormat="1" applyFont="1" applyFill="1" applyBorder="1" applyAlignment="1">
      <alignment horizontal="left"/>
    </xf>
    <xf numFmtId="37" fontId="11" fillId="0" borderId="0" xfId="460" applyNumberFormat="1" applyFont="1"/>
    <xf numFmtId="39" fontId="14" fillId="5" borderId="7" xfId="457" applyNumberFormat="1" applyFont="1" applyFill="1" applyBorder="1" applyAlignment="1">
      <alignment horizontal="right"/>
    </xf>
    <xf numFmtId="39" fontId="14" fillId="5" borderId="3" xfId="457" applyNumberFormat="1" applyFont="1" applyFill="1" applyBorder="1" applyAlignment="1">
      <alignment horizontal="right"/>
    </xf>
    <xf numFmtId="169" fontId="24" fillId="0" borderId="3" xfId="0" applyNumberFormat="1" applyFont="1" applyFill="1" applyBorder="1" applyAlignment="1">
      <alignment wrapText="1"/>
    </xf>
    <xf numFmtId="0" fontId="20" fillId="0" borderId="7" xfId="0" applyFont="1" applyFill="1" applyBorder="1" applyAlignment="1">
      <alignment horizontal="left"/>
    </xf>
    <xf numFmtId="165" fontId="20" fillId="0" borderId="5" xfId="2" applyNumberFormat="1" applyFont="1" applyFill="1" applyBorder="1" applyAlignment="1">
      <alignment horizontal="left"/>
    </xf>
    <xf numFmtId="40" fontId="24" fillId="0" borderId="7" xfId="0" applyNumberFormat="1" applyFont="1" applyFill="1" applyBorder="1" applyAlignment="1"/>
    <xf numFmtId="0" fontId="25" fillId="0" borderId="0" xfId="0" applyFont="1" applyFill="1" applyAlignment="1">
      <alignment horizontal="left"/>
    </xf>
    <xf numFmtId="0" fontId="25" fillId="0" borderId="0" xfId="0" applyFont="1" applyFill="1" applyBorder="1"/>
    <xf numFmtId="0" fontId="24" fillId="0" borderId="0" xfId="0" applyFont="1" applyFill="1" applyBorder="1"/>
    <xf numFmtId="0" fontId="39" fillId="0" borderId="0" xfId="0" applyFont="1" applyFill="1" applyBorder="1" applyAlignment="1">
      <alignment vertical="top" wrapText="1"/>
    </xf>
    <xf numFmtId="0" fontId="30" fillId="0" borderId="0" xfId="27" applyFont="1" applyFill="1" applyAlignment="1">
      <alignment horizontal="center"/>
    </xf>
    <xf numFmtId="37" fontId="11" fillId="0" borderId="0" xfId="460" applyNumberFormat="1" applyFont="1" applyFill="1"/>
    <xf numFmtId="0" fontId="14" fillId="0" borderId="7" xfId="0" applyFont="1" applyFill="1" applyBorder="1" applyAlignment="1">
      <alignment horizontal="left" wrapText="1"/>
    </xf>
    <xf numFmtId="4" fontId="0" fillId="0" borderId="0" xfId="0" applyNumberFormat="1"/>
    <xf numFmtId="0" fontId="9" fillId="0" borderId="0" xfId="0" applyFont="1"/>
    <xf numFmtId="0" fontId="62" fillId="0" borderId="0" xfId="0" applyFont="1"/>
    <xf numFmtId="0" fontId="62" fillId="0" borderId="0" xfId="0" applyFont="1" applyBorder="1" applyAlignment="1">
      <alignment horizontal="right"/>
    </xf>
    <xf numFmtId="0" fontId="62" fillId="0" borderId="0" xfId="0" applyFont="1" applyBorder="1"/>
    <xf numFmtId="39" fontId="25" fillId="0" borderId="0" xfId="457" applyNumberFormat="1" applyFont="1" applyFill="1" applyBorder="1" applyAlignment="1">
      <alignment horizontal="left"/>
    </xf>
    <xf numFmtId="0" fontId="23" fillId="0" borderId="3" xfId="0" applyFont="1" applyFill="1" applyBorder="1" applyAlignment="1">
      <alignment wrapText="1"/>
    </xf>
    <xf numFmtId="4" fontId="25" fillId="6" borderId="5" xfId="0" applyNumberFormat="1" applyFont="1" applyFill="1" applyBorder="1"/>
    <xf numFmtId="4" fontId="25" fillId="5" borderId="7" xfId="0" applyNumberFormat="1" applyFont="1" applyFill="1" applyBorder="1"/>
    <xf numFmtId="4" fontId="25" fillId="5" borderId="3" xfId="0" applyNumberFormat="1" applyFont="1" applyFill="1" applyBorder="1"/>
    <xf numFmtId="4" fontId="25" fillId="6" borderId="6" xfId="0" applyNumberFormat="1" applyFont="1" applyFill="1" applyBorder="1"/>
    <xf numFmtId="0" fontId="25" fillId="0" borderId="0" xfId="0" applyFont="1" applyAlignment="1">
      <alignment horizontal="left"/>
    </xf>
    <xf numFmtId="0" fontId="63" fillId="0" borderId="30" xfId="0" applyFont="1" applyBorder="1" applyAlignment="1">
      <alignment horizontal="left" vertical="center" wrapText="1"/>
    </xf>
    <xf numFmtId="0" fontId="64" fillId="0" borderId="28" xfId="0" applyFont="1" applyBorder="1" applyAlignment="1">
      <alignment horizontal="left" vertical="center" wrapText="1"/>
    </xf>
    <xf numFmtId="0" fontId="64" fillId="0" borderId="32" xfId="0" applyFont="1" applyBorder="1" applyAlignment="1">
      <alignment horizontal="left" vertical="center" wrapText="1"/>
    </xf>
    <xf numFmtId="0" fontId="64" fillId="0" borderId="29" xfId="0" applyFont="1" applyBorder="1" applyAlignment="1">
      <alignment horizontal="center" vertical="top" wrapText="1"/>
    </xf>
    <xf numFmtId="0" fontId="64" fillId="0" borderId="33" xfId="0" applyFont="1" applyBorder="1" applyAlignment="1">
      <alignment horizontal="center" vertical="top" wrapText="1"/>
    </xf>
    <xf numFmtId="4" fontId="10" fillId="5" borderId="3" xfId="30" applyNumberFormat="1" applyFont="1" applyFill="1" applyBorder="1"/>
    <xf numFmtId="4" fontId="10" fillId="32" borderId="6" xfId="30" applyNumberFormat="1" applyFont="1" applyFill="1" applyBorder="1" applyProtection="1">
      <protection locked="0"/>
    </xf>
    <xf numFmtId="4" fontId="10" fillId="5" borderId="6" xfId="30" applyNumberFormat="1" applyFont="1" applyFill="1" applyBorder="1"/>
    <xf numFmtId="49" fontId="10" fillId="31" borderId="6" xfId="30" applyNumberFormat="1" applyFont="1" applyFill="1" applyBorder="1" applyProtection="1">
      <protection locked="0"/>
    </xf>
    <xf numFmtId="0" fontId="73" fillId="0" borderId="3" xfId="0" applyFont="1" applyFill="1" applyBorder="1" applyAlignment="1">
      <alignment horizontal="right"/>
    </xf>
    <xf numFmtId="0" fontId="10" fillId="0" borderId="0" xfId="0" applyFont="1"/>
    <xf numFmtId="0" fontId="10" fillId="0" borderId="5" xfId="0" applyFont="1" applyFill="1" applyBorder="1"/>
    <xf numFmtId="0" fontId="10" fillId="0" borderId="6" xfId="0" applyFont="1" applyFill="1" applyBorder="1"/>
    <xf numFmtId="0" fontId="73" fillId="0" borderId="5" xfId="0" applyFont="1" applyFill="1" applyBorder="1"/>
    <xf numFmtId="0" fontId="72" fillId="0" borderId="0" xfId="0" applyFont="1" applyBorder="1"/>
    <xf numFmtId="0" fontId="10" fillId="30" borderId="5" xfId="0" applyFont="1" applyFill="1" applyBorder="1"/>
    <xf numFmtId="0" fontId="73" fillId="30" borderId="3" xfId="0" applyFont="1" applyFill="1" applyBorder="1" applyAlignment="1">
      <alignment horizontal="center"/>
    </xf>
    <xf numFmtId="37" fontId="10" fillId="30" borderId="6" xfId="0" applyNumberFormat="1" applyFont="1" applyFill="1" applyBorder="1" applyAlignment="1">
      <alignment horizontal="centerContinuous"/>
    </xf>
    <xf numFmtId="37" fontId="10" fillId="30" borderId="0" xfId="0" applyNumberFormat="1" applyFont="1" applyFill="1" applyBorder="1" applyAlignment="1">
      <alignment horizontal="centerContinuous"/>
    </xf>
    <xf numFmtId="37" fontId="10" fillId="30" borderId="8" xfId="0" applyNumberFormat="1" applyFont="1" applyFill="1" applyBorder="1" applyAlignment="1">
      <alignment horizontal="centerContinuous"/>
    </xf>
    <xf numFmtId="37" fontId="10" fillId="30" borderId="8" xfId="0" applyNumberFormat="1" applyFont="1" applyFill="1" applyBorder="1" applyAlignment="1">
      <alignment horizontal="center"/>
    </xf>
    <xf numFmtId="0" fontId="10" fillId="30" borderId="3" xfId="0" applyFont="1" applyFill="1" applyBorder="1" applyAlignment="1">
      <alignment horizontal="center"/>
    </xf>
    <xf numFmtId="0" fontId="10" fillId="30" borderId="7" xfId="0" applyFont="1" applyFill="1" applyBorder="1" applyAlignment="1">
      <alignment horizontal="right"/>
    </xf>
    <xf numFmtId="37" fontId="10" fillId="30" borderId="8" xfId="0" applyNumberFormat="1" applyFont="1" applyFill="1" applyBorder="1" applyAlignment="1">
      <alignment horizontal="center" wrapText="1"/>
    </xf>
    <xf numFmtId="37" fontId="10" fillId="30" borderId="7" xfId="0" applyNumberFormat="1" applyFont="1" applyFill="1" applyBorder="1" applyAlignment="1">
      <alignment horizontal="center"/>
    </xf>
    <xf numFmtId="37" fontId="10" fillId="30" borderId="3" xfId="0" applyNumberFormat="1" applyFont="1" applyFill="1" applyBorder="1" applyAlignment="1">
      <alignment horizontal="center" wrapText="1"/>
    </xf>
    <xf numFmtId="37" fontId="10" fillId="30" borderId="3" xfId="0" applyNumberFormat="1" applyFont="1" applyFill="1" applyBorder="1"/>
    <xf numFmtId="168" fontId="25" fillId="0" borderId="0" xfId="0" applyNumberFormat="1" applyFont="1"/>
    <xf numFmtId="40" fontId="19" fillId="0" borderId="5" xfId="23" applyNumberFormat="1" applyFont="1" applyFill="1" applyBorder="1"/>
    <xf numFmtId="2" fontId="0" fillId="0" borderId="0" xfId="457" applyNumberFormat="1" applyFont="1"/>
    <xf numFmtId="0" fontId="11" fillId="0" borderId="0" xfId="19"/>
    <xf numFmtId="2" fontId="14" fillId="0" borderId="0" xfId="457" applyNumberFormat="1" applyFont="1"/>
    <xf numFmtId="0" fontId="14" fillId="0" borderId="0" xfId="65" applyFont="1" applyFill="1" applyBorder="1"/>
    <xf numFmtId="2" fontId="8" fillId="0" borderId="0" xfId="457" applyNumberFormat="1" applyFont="1"/>
    <xf numFmtId="0" fontId="14" fillId="0" borderId="7" xfId="19" applyFont="1" applyFill="1" applyBorder="1" applyAlignment="1">
      <alignment horizontal="left"/>
    </xf>
    <xf numFmtId="0" fontId="14" fillId="0" borderId="7" xfId="19" applyFont="1" applyFill="1" applyBorder="1"/>
    <xf numFmtId="0" fontId="14" fillId="0" borderId="3" xfId="19" applyFont="1" applyFill="1" applyBorder="1"/>
    <xf numFmtId="40" fontId="14" fillId="0" borderId="0" xfId="23" applyNumberFormat="1" applyFont="1" applyFill="1" applyBorder="1"/>
    <xf numFmtId="0" fontId="56" fillId="0" borderId="0" xfId="19" applyFont="1" applyFill="1"/>
    <xf numFmtId="0" fontId="11" fillId="0" borderId="0" xfId="19" applyFont="1"/>
    <xf numFmtId="165" fontId="0" fillId="0" borderId="0" xfId="472" applyFont="1"/>
    <xf numFmtId="0" fontId="11" fillId="0" borderId="0" xfId="19" applyFill="1"/>
    <xf numFmtId="169" fontId="8" fillId="0" borderId="0" xfId="457" applyNumberFormat="1" applyFont="1" applyAlignment="1">
      <alignment horizontal="left" vertical="top"/>
    </xf>
    <xf numFmtId="0" fontId="14" fillId="0" borderId="7" xfId="19" applyFont="1" applyFill="1" applyBorder="1" applyAlignment="1">
      <alignment horizontal="left" indent="1"/>
    </xf>
    <xf numFmtId="0" fontId="78" fillId="0" borderId="7" xfId="19" applyFont="1" applyFill="1" applyBorder="1"/>
    <xf numFmtId="39" fontId="11" fillId="0" borderId="0" xfId="19" applyNumberFormat="1"/>
    <xf numFmtId="0" fontId="25" fillId="0" borderId="0" xfId="19" applyFont="1" applyFill="1"/>
    <xf numFmtId="0" fontId="14" fillId="0" borderId="0" xfId="19" applyFont="1" applyFill="1" applyBorder="1" applyAlignment="1">
      <alignment wrapText="1"/>
    </xf>
    <xf numFmtId="0" fontId="81" fillId="0" borderId="0" xfId="19" applyFont="1" applyFill="1"/>
    <xf numFmtId="2" fontId="81" fillId="0" borderId="0" xfId="457" applyNumberFormat="1" applyFont="1"/>
    <xf numFmtId="0" fontId="78" fillId="0" borderId="7" xfId="19" applyFont="1" applyFill="1" applyBorder="1" applyAlignment="1">
      <alignment horizontal="left"/>
    </xf>
    <xf numFmtId="0" fontId="14" fillId="0" borderId="3" xfId="19" applyFont="1" applyFill="1" applyBorder="1" applyAlignment="1">
      <alignment horizontal="left" indent="1"/>
    </xf>
    <xf numFmtId="0" fontId="80" fillId="0" borderId="5" xfId="19" applyFont="1" applyFill="1" applyBorder="1" applyAlignment="1">
      <alignment wrapText="1"/>
    </xf>
    <xf numFmtId="0" fontId="83" fillId="0" borderId="5" xfId="19" applyFont="1" applyFill="1" applyBorder="1" applyAlignment="1">
      <alignment wrapText="1"/>
    </xf>
    <xf numFmtId="0" fontId="33" fillId="0" borderId="0" xfId="0" applyFont="1" applyFill="1" applyAlignment="1">
      <alignment vertical="top" wrapText="1"/>
    </xf>
    <xf numFmtId="0" fontId="24" fillId="34" borderId="7" xfId="0" applyFont="1" applyFill="1" applyBorder="1"/>
    <xf numFmtId="2" fontId="25" fillId="33" borderId="8" xfId="456" applyNumberFormat="1" applyFont="1" applyFill="1" applyBorder="1"/>
    <xf numFmtId="0" fontId="24" fillId="34" borderId="7" xfId="0" applyFont="1" applyFill="1" applyBorder="1" applyAlignment="1">
      <alignment horizontal="center" wrapText="1"/>
    </xf>
    <xf numFmtId="0" fontId="77" fillId="34" borderId="7" xfId="0" applyFont="1" applyFill="1" applyBorder="1"/>
    <xf numFmtId="4" fontId="25" fillId="0" borderId="0" xfId="457" applyNumberFormat="1" applyFont="1" applyFill="1" applyBorder="1" applyAlignment="1">
      <alignment horizontal="left"/>
    </xf>
    <xf numFmtId="165" fontId="27" fillId="0" borderId="0" xfId="457" applyFont="1" applyFill="1"/>
    <xf numFmtId="49" fontId="30" fillId="0" borderId="0" xfId="27" applyNumberFormat="1" applyFont="1" applyFill="1"/>
    <xf numFmtId="49" fontId="30" fillId="0" borderId="0" xfId="27" applyNumberFormat="1" applyFont="1" applyFill="1" applyAlignment="1">
      <alignment wrapText="1"/>
    </xf>
    <xf numFmtId="0" fontId="66" fillId="0" borderId="0" xfId="0" applyFont="1" applyFill="1"/>
    <xf numFmtId="39" fontId="66" fillId="0" borderId="0" xfId="0" applyNumberFormat="1" applyFont="1" applyFill="1"/>
    <xf numFmtId="0" fontId="24" fillId="0" borderId="7" xfId="0" applyFont="1" applyFill="1" applyBorder="1" applyAlignment="1">
      <alignment wrapText="1"/>
    </xf>
    <xf numFmtId="49" fontId="30" fillId="0" borderId="0" xfId="27" applyNumberFormat="1" applyFont="1" applyAlignment="1">
      <alignment vertical="top" wrapText="1"/>
    </xf>
    <xf numFmtId="0" fontId="30" fillId="0" borderId="0" xfId="27" applyFont="1" applyAlignment="1">
      <alignment vertical="top" wrapText="1"/>
    </xf>
    <xf numFmtId="49" fontId="36" fillId="0" borderId="0" xfId="27" applyNumberFormat="1" applyFont="1" applyBorder="1" applyAlignment="1">
      <alignment horizontal="left" vertical="top" wrapText="1"/>
    </xf>
    <xf numFmtId="49" fontId="30" fillId="0" borderId="0" xfId="27" applyNumberFormat="1" applyFont="1" applyAlignment="1">
      <alignment horizontal="right"/>
    </xf>
    <xf numFmtId="0" fontId="30" fillId="0" borderId="0" xfId="27" applyFont="1" applyAlignment="1">
      <alignment horizontal="right"/>
    </xf>
    <xf numFmtId="0" fontId="11" fillId="0" borderId="0" xfId="27" applyFont="1" applyAlignment="1">
      <alignment horizontal="right"/>
    </xf>
    <xf numFmtId="2" fontId="25" fillId="6" borderId="3" xfId="456" applyNumberFormat="1" applyFont="1" applyFill="1" applyBorder="1"/>
    <xf numFmtId="37" fontId="34" fillId="0" borderId="0" xfId="27" applyNumberFormat="1" applyFont="1" applyFill="1" applyBorder="1" applyAlignment="1">
      <alignment horizontal="center" wrapText="1"/>
    </xf>
    <xf numFmtId="0" fontId="30" fillId="0" borderId="0" xfId="27" applyFont="1" applyFill="1" applyBorder="1"/>
    <xf numFmtId="171" fontId="30" fillId="0" borderId="0" xfId="167" applyNumberFormat="1" applyFont="1" applyFill="1" applyBorder="1"/>
    <xf numFmtId="37" fontId="30" fillId="0" borderId="0" xfId="61" applyNumberFormat="1" applyFont="1" applyFill="1" applyBorder="1"/>
    <xf numFmtId="0" fontId="25" fillId="0" borderId="0" xfId="603" applyFont="1" applyFill="1" applyBorder="1"/>
    <xf numFmtId="2" fontId="25" fillId="0" borderId="0" xfId="456" applyNumberFormat="1" applyFont="1" applyFill="1" applyBorder="1"/>
    <xf numFmtId="0" fontId="19" fillId="0" borderId="37" xfId="0" applyFont="1" applyFill="1" applyBorder="1" applyAlignment="1">
      <alignment horizontal="left"/>
    </xf>
    <xf numFmtId="2" fontId="25" fillId="6" borderId="7" xfId="456" applyNumberFormat="1" applyFont="1" applyFill="1" applyBorder="1"/>
    <xf numFmtId="1" fontId="30" fillId="0" borderId="0" xfId="147" applyNumberFormat="1" applyFont="1" applyFill="1"/>
    <xf numFmtId="37" fontId="34" fillId="9" borderId="3" xfId="27" applyNumberFormat="1" applyFont="1" applyFill="1" applyBorder="1" applyAlignment="1">
      <alignment horizontal="center" wrapText="1"/>
    </xf>
    <xf numFmtId="1" fontId="30" fillId="0" borderId="0" xfId="166" applyNumberFormat="1" applyFont="1" applyFill="1"/>
    <xf numFmtId="37" fontId="34" fillId="9" borderId="7" xfId="27" applyNumberFormat="1" applyFont="1" applyFill="1" applyBorder="1" applyAlignment="1">
      <alignment horizontal="center" wrapText="1"/>
    </xf>
    <xf numFmtId="1" fontId="30" fillId="0" borderId="0" xfId="167" applyNumberFormat="1" applyFont="1" applyFill="1"/>
    <xf numFmtId="0" fontId="68" fillId="0" borderId="0" xfId="0" applyFont="1" applyAlignment="1">
      <alignment wrapText="1"/>
    </xf>
    <xf numFmtId="0" fontId="68" fillId="0" borderId="0" xfId="0" applyFont="1" applyFill="1"/>
    <xf numFmtId="0" fontId="25" fillId="0" borderId="0" xfId="599" applyFont="1"/>
    <xf numFmtId="0" fontId="21" fillId="0" borderId="0" xfId="599"/>
    <xf numFmtId="0" fontId="10" fillId="30" borderId="7" xfId="599" applyFont="1" applyFill="1" applyBorder="1" applyAlignment="1">
      <alignment horizontal="right"/>
    </xf>
    <xf numFmtId="0" fontId="73" fillId="30" borderId="6" xfId="599" applyFont="1" applyFill="1" applyBorder="1" applyAlignment="1">
      <alignment horizontal="center"/>
    </xf>
    <xf numFmtId="0" fontId="10" fillId="30" borderId="3" xfId="599" applyFont="1" applyFill="1" applyBorder="1" applyAlignment="1">
      <alignment horizontal="center"/>
    </xf>
    <xf numFmtId="0" fontId="73" fillId="0" borderId="3" xfId="599" applyFont="1" applyFill="1" applyBorder="1" applyAlignment="1">
      <alignment horizontal="right"/>
    </xf>
    <xf numFmtId="4" fontId="10" fillId="5" borderId="6" xfId="600" applyNumberFormat="1" applyFont="1" applyFill="1" applyBorder="1"/>
    <xf numFmtId="4" fontId="10" fillId="5" borderId="3" xfId="600" applyNumberFormat="1" applyFont="1" applyFill="1" applyBorder="1"/>
    <xf numFmtId="0" fontId="10" fillId="0" borderId="0" xfId="599" applyFont="1"/>
    <xf numFmtId="4" fontId="10" fillId="32" borderId="6" xfId="600" applyNumberFormat="1" applyFont="1" applyFill="1" applyBorder="1" applyProtection="1">
      <protection locked="0"/>
    </xf>
    <xf numFmtId="4" fontId="10" fillId="32" borderId="3" xfId="600" applyNumberFormat="1" applyFont="1" applyFill="1" applyBorder="1" applyProtection="1">
      <protection locked="0"/>
    </xf>
    <xf numFmtId="4" fontId="10" fillId="31" borderId="6" xfId="600" applyNumberFormat="1" applyFont="1" applyFill="1" applyBorder="1" applyProtection="1">
      <protection locked="0"/>
    </xf>
    <xf numFmtId="0" fontId="62" fillId="0" borderId="0" xfId="599" applyFont="1"/>
    <xf numFmtId="0" fontId="62" fillId="0" borderId="0" xfId="599" applyFont="1" applyFill="1" applyBorder="1" applyAlignment="1">
      <alignment horizontal="right"/>
    </xf>
    <xf numFmtId="0" fontId="62" fillId="0" borderId="0" xfId="599" applyFont="1" applyBorder="1"/>
    <xf numFmtId="0" fontId="73" fillId="36" borderId="5" xfId="599" applyFont="1" applyFill="1" applyBorder="1"/>
    <xf numFmtId="0" fontId="73" fillId="30" borderId="3" xfId="599" applyFont="1" applyFill="1" applyBorder="1" applyAlignment="1">
      <alignment horizontal="center"/>
    </xf>
    <xf numFmtId="0" fontId="73" fillId="36" borderId="3" xfId="599" applyFont="1" applyFill="1" applyBorder="1" applyAlignment="1">
      <alignment horizontal="center"/>
    </xf>
    <xf numFmtId="0" fontId="73" fillId="0" borderId="5" xfId="599" applyFont="1" applyFill="1" applyBorder="1"/>
    <xf numFmtId="4" fontId="10" fillId="36" borderId="6" xfId="600" applyNumberFormat="1" applyFont="1" applyFill="1" applyBorder="1"/>
    <xf numFmtId="4" fontId="10" fillId="36" borderId="3" xfId="600" applyNumberFormat="1" applyFont="1" applyFill="1" applyBorder="1"/>
    <xf numFmtId="4" fontId="10" fillId="34" borderId="6" xfId="600" applyNumberFormat="1" applyFont="1" applyFill="1" applyBorder="1" applyProtection="1">
      <protection locked="0"/>
    </xf>
    <xf numFmtId="4" fontId="10" fillId="34" borderId="3" xfId="600" applyNumberFormat="1" applyFont="1" applyFill="1" applyBorder="1" applyProtection="1">
      <protection locked="0"/>
    </xf>
    <xf numFmtId="4" fontId="10" fillId="34" borderId="3" xfId="600" applyNumberFormat="1" applyFont="1" applyFill="1" applyBorder="1"/>
    <xf numFmtId="0" fontId="72" fillId="0" borderId="0" xfId="599" applyFont="1" applyBorder="1"/>
    <xf numFmtId="37" fontId="86" fillId="0" borderId="0" xfId="0" applyNumberFormat="1" applyFont="1" applyFill="1"/>
    <xf numFmtId="4" fontId="62" fillId="33" borderId="7" xfId="604" applyNumberFormat="1" applyFont="1" applyFill="1" applyBorder="1"/>
    <xf numFmtId="175" fontId="89" fillId="6" borderId="8" xfId="604" applyNumberFormat="1" applyFont="1" applyFill="1" applyBorder="1"/>
    <xf numFmtId="5" fontId="62" fillId="6" borderId="7" xfId="604" applyFont="1" applyFill="1" applyBorder="1" applyProtection="1">
      <protection locked="0"/>
    </xf>
    <xf numFmtId="173" fontId="62" fillId="0" borderId="0" xfId="449" applyFont="1" applyBorder="1"/>
    <xf numFmtId="175" fontId="62" fillId="6" borderId="8" xfId="604" applyNumberFormat="1" applyFont="1" applyFill="1" applyBorder="1" applyProtection="1">
      <protection locked="0"/>
    </xf>
    <xf numFmtId="2" fontId="62" fillId="6" borderId="7" xfId="449" applyNumberFormat="1" applyFont="1" applyFill="1" applyBorder="1" applyProtection="1">
      <protection locked="0"/>
    </xf>
    <xf numFmtId="173" fontId="62" fillId="0" borderId="7" xfId="449" applyFont="1" applyBorder="1"/>
    <xf numFmtId="175" fontId="62" fillId="6" borderId="8" xfId="604" applyNumberFormat="1" applyFont="1" applyFill="1" applyBorder="1"/>
    <xf numFmtId="2" fontId="62" fillId="6" borderId="8" xfId="449" applyNumberFormat="1" applyFont="1" applyFill="1" applyBorder="1"/>
    <xf numFmtId="5" fontId="62" fillId="6" borderId="8" xfId="604" applyFont="1" applyFill="1" applyBorder="1" applyProtection="1">
      <protection locked="0"/>
    </xf>
    <xf numFmtId="173" fontId="62" fillId="0" borderId="3" xfId="449" applyFont="1" applyBorder="1"/>
    <xf numFmtId="4" fontId="25" fillId="0" borderId="0" xfId="0" applyNumberFormat="1" applyFont="1"/>
    <xf numFmtId="37" fontId="25" fillId="0" borderId="0" xfId="0" applyNumberFormat="1" applyFont="1"/>
    <xf numFmtId="176" fontId="25" fillId="0" borderId="0" xfId="0" applyNumberFormat="1" applyFont="1"/>
    <xf numFmtId="39" fontId="25" fillId="0" borderId="0" xfId="0" applyNumberFormat="1" applyFont="1"/>
    <xf numFmtId="37" fontId="10" fillId="0" borderId="0" xfId="0" applyNumberFormat="1" applyFont="1"/>
    <xf numFmtId="37" fontId="10" fillId="0" borderId="0" xfId="0" applyNumberFormat="1" applyFont="1" applyBorder="1"/>
    <xf numFmtId="0" fontId="10" fillId="0" borderId="0" xfId="0" applyFont="1" applyBorder="1"/>
    <xf numFmtId="4" fontId="10" fillId="5" borderId="3" xfId="607" applyNumberFormat="1" applyFont="1" applyFill="1" applyBorder="1"/>
    <xf numFmtId="4" fontId="10" fillId="32" borderId="6" xfId="607" applyNumberFormat="1" applyFont="1" applyFill="1" applyBorder="1" applyProtection="1">
      <protection locked="0"/>
    </xf>
    <xf numFmtId="37" fontId="25" fillId="0" borderId="0" xfId="0" applyNumberFormat="1" applyFont="1" applyFill="1"/>
    <xf numFmtId="0" fontId="73" fillId="0" borderId="0" xfId="0" applyFont="1"/>
    <xf numFmtId="0" fontId="94" fillId="36" borderId="3" xfId="0" applyFont="1" applyFill="1" applyBorder="1"/>
    <xf numFmtId="37" fontId="94" fillId="30" borderId="8" xfId="0" applyNumberFormat="1" applyFont="1" applyFill="1" applyBorder="1" applyAlignment="1">
      <alignment horizontal="center"/>
    </xf>
    <xf numFmtId="37" fontId="94" fillId="30" borderId="8" xfId="0" applyNumberFormat="1" applyFont="1" applyFill="1" applyBorder="1" applyAlignment="1">
      <alignment horizontal="centerContinuous"/>
    </xf>
    <xf numFmtId="37" fontId="94" fillId="30" borderId="0" xfId="0" applyNumberFormat="1" applyFont="1" applyFill="1" applyBorder="1" applyAlignment="1">
      <alignment horizontal="centerContinuous"/>
    </xf>
    <xf numFmtId="37" fontId="94" fillId="30" borderId="6" xfId="0" applyNumberFormat="1" applyFont="1" applyFill="1" applyBorder="1" applyAlignment="1">
      <alignment horizontal="centerContinuous"/>
    </xf>
    <xf numFmtId="0" fontId="94" fillId="30" borderId="3" xfId="0" applyFont="1" applyFill="1" applyBorder="1" applyAlignment="1">
      <alignment horizontal="center"/>
    </xf>
    <xf numFmtId="0" fontId="94" fillId="36" borderId="7" xfId="0" applyFont="1" applyFill="1" applyBorder="1" applyAlignment="1">
      <alignment horizontal="center"/>
    </xf>
    <xf numFmtId="0" fontId="10" fillId="0" borderId="0" xfId="0" applyFont="1" applyBorder="1" applyAlignment="1">
      <alignment horizontal="right"/>
    </xf>
    <xf numFmtId="165" fontId="25" fillId="0" borderId="0" xfId="0" applyNumberFormat="1" applyFont="1"/>
    <xf numFmtId="49" fontId="10" fillId="31" borderId="6" xfId="607" applyNumberFormat="1" applyFont="1" applyFill="1" applyBorder="1" applyProtection="1">
      <protection locked="0"/>
    </xf>
    <xf numFmtId="4" fontId="10" fillId="5" borderId="6" xfId="607" applyNumberFormat="1" applyFont="1" applyFill="1" applyBorder="1"/>
    <xf numFmtId="37" fontId="94" fillId="30" borderId="3" xfId="0" applyNumberFormat="1" applyFont="1" applyFill="1" applyBorder="1"/>
    <xf numFmtId="37" fontId="94" fillId="30" borderId="3" xfId="0" applyNumberFormat="1" applyFont="1" applyFill="1" applyBorder="1" applyAlignment="1">
      <alignment horizontal="center" wrapText="1"/>
    </xf>
    <xf numFmtId="37" fontId="94" fillId="30" borderId="7" xfId="0" applyNumberFormat="1" applyFont="1" applyFill="1" applyBorder="1" applyAlignment="1">
      <alignment horizontal="center"/>
    </xf>
    <xf numFmtId="37" fontId="94" fillId="30" borderId="8" xfId="0" applyNumberFormat="1" applyFont="1" applyFill="1" applyBorder="1" applyAlignment="1">
      <alignment horizontal="center" wrapText="1"/>
    </xf>
    <xf numFmtId="37" fontId="95" fillId="0" borderId="0" xfId="0" applyNumberFormat="1" applyFont="1"/>
    <xf numFmtId="0" fontId="95" fillId="0" borderId="0" xfId="0" applyFont="1" applyFill="1"/>
    <xf numFmtId="4" fontId="10" fillId="5" borderId="7" xfId="607" applyNumberFormat="1" applyFont="1" applyFill="1" applyBorder="1"/>
    <xf numFmtId="4" fontId="73" fillId="32" borderId="7" xfId="607" applyNumberFormat="1" applyFont="1" applyFill="1" applyBorder="1" applyProtection="1">
      <protection locked="0"/>
    </xf>
    <xf numFmtId="0" fontId="73" fillId="0" borderId="7" xfId="0" applyFont="1" applyFill="1" applyBorder="1"/>
    <xf numFmtId="0" fontId="73" fillId="0" borderId="0" xfId="0" applyFont="1" applyFill="1"/>
    <xf numFmtId="4" fontId="10" fillId="32" borderId="7" xfId="607" applyNumberFormat="1" applyFont="1" applyFill="1" applyBorder="1" applyProtection="1">
      <protection locked="0"/>
    </xf>
    <xf numFmtId="0" fontId="10" fillId="0" borderId="7" xfId="0" applyFont="1" applyFill="1" applyBorder="1"/>
    <xf numFmtId="0" fontId="10" fillId="0" borderId="0" xfId="0" applyFont="1" applyFill="1"/>
    <xf numFmtId="4" fontId="10" fillId="5" borderId="7" xfId="607" applyNumberFormat="1" applyFont="1" applyFill="1" applyBorder="1" applyProtection="1"/>
    <xf numFmtId="4" fontId="10" fillId="5" borderId="5" xfId="607" applyNumberFormat="1" applyFont="1" applyFill="1" applyBorder="1" applyProtection="1"/>
    <xf numFmtId="0" fontId="70" fillId="0" borderId="7" xfId="0" applyFont="1" applyFill="1" applyBorder="1"/>
    <xf numFmtId="0" fontId="70" fillId="0" borderId="0" xfId="0" applyFont="1" applyFill="1"/>
    <xf numFmtId="4" fontId="10" fillId="0" borderId="7" xfId="607" applyNumberFormat="1" applyFont="1" applyFill="1" applyBorder="1"/>
    <xf numFmtId="173" fontId="10" fillId="0" borderId="5" xfId="607" applyNumberFormat="1" applyFont="1" applyFill="1" applyBorder="1"/>
    <xf numFmtId="0" fontId="73" fillId="0" borderId="3" xfId="0" applyFont="1" applyFill="1" applyBorder="1"/>
    <xf numFmtId="176" fontId="10" fillId="5" borderId="3" xfId="607" applyNumberFormat="1" applyFont="1" applyFill="1" applyBorder="1"/>
    <xf numFmtId="176" fontId="10" fillId="39" borderId="5" xfId="607" applyNumberFormat="1" applyFont="1" applyFill="1" applyBorder="1"/>
    <xf numFmtId="176" fontId="10" fillId="6" borderId="6" xfId="607" applyNumberFormat="1" applyFont="1" applyFill="1" applyBorder="1" applyProtection="1">
      <protection locked="0"/>
    </xf>
    <xf numFmtId="0" fontId="10" fillId="0" borderId="3" xfId="0" applyFont="1" applyFill="1" applyBorder="1"/>
    <xf numFmtId="176" fontId="10" fillId="5" borderId="7" xfId="607" applyNumberFormat="1" applyFont="1" applyFill="1" applyBorder="1"/>
    <xf numFmtId="176" fontId="10" fillId="6" borderId="0" xfId="607" applyNumberFormat="1" applyFont="1" applyFill="1" applyBorder="1"/>
    <xf numFmtId="176" fontId="10" fillId="6" borderId="0" xfId="607" applyNumberFormat="1" applyFont="1" applyFill="1" applyBorder="1" applyProtection="1">
      <protection locked="0"/>
    </xf>
    <xf numFmtId="176" fontId="10" fillId="6" borderId="5" xfId="607" applyNumberFormat="1" applyFont="1" applyFill="1" applyBorder="1" applyProtection="1">
      <protection locked="0"/>
    </xf>
    <xf numFmtId="176" fontId="10" fillId="5" borderId="8" xfId="607" applyNumberFormat="1" applyFont="1" applyFill="1" applyBorder="1"/>
    <xf numFmtId="176" fontId="10" fillId="39" borderId="8" xfId="607" applyNumberFormat="1" applyFont="1" applyFill="1" applyBorder="1"/>
    <xf numFmtId="176" fontId="10" fillId="39" borderId="0" xfId="607" applyNumberFormat="1" applyFont="1" applyFill="1" applyBorder="1"/>
    <xf numFmtId="0" fontId="94" fillId="0" borderId="7" xfId="0" applyFont="1" applyFill="1" applyBorder="1"/>
    <xf numFmtId="0" fontId="94" fillId="0" borderId="5" xfId="0" applyFont="1" applyFill="1" applyBorder="1"/>
    <xf numFmtId="176" fontId="10" fillId="5" borderId="0" xfId="607" applyNumberFormat="1" applyFont="1" applyFill="1" applyBorder="1"/>
    <xf numFmtId="176" fontId="10" fillId="5" borderId="5" xfId="607" applyNumberFormat="1" applyFont="1" applyFill="1" applyBorder="1"/>
    <xf numFmtId="0" fontId="96" fillId="0" borderId="5" xfId="0" applyFont="1" applyFill="1" applyBorder="1"/>
    <xf numFmtId="37" fontId="10" fillId="0" borderId="5" xfId="607" applyNumberFormat="1" applyFont="1" applyFill="1" applyBorder="1"/>
    <xf numFmtId="37" fontId="94" fillId="30" borderId="3" xfId="0" applyNumberFormat="1" applyFont="1" applyFill="1" applyBorder="1" applyAlignment="1">
      <alignment horizontal="center"/>
    </xf>
    <xf numFmtId="0" fontId="94" fillId="36" borderId="3" xfId="0" applyFont="1" applyFill="1" applyBorder="1" applyAlignment="1">
      <alignment horizontal="center" vertical="center"/>
    </xf>
    <xf numFmtId="0" fontId="94" fillId="36" borderId="5" xfId="0" applyFont="1" applyFill="1" applyBorder="1" applyAlignment="1">
      <alignment horizontal="center"/>
    </xf>
    <xf numFmtId="0" fontId="94" fillId="36" borderId="5" xfId="0" applyFont="1" applyFill="1" applyBorder="1" applyAlignment="1">
      <alignment horizontal="center" vertical="center"/>
    </xf>
    <xf numFmtId="176" fontId="10" fillId="5" borderId="6" xfId="607" applyNumberFormat="1" applyFont="1" applyFill="1" applyBorder="1" applyProtection="1"/>
    <xf numFmtId="176" fontId="10" fillId="5" borderId="3" xfId="607" applyNumberFormat="1" applyFont="1" applyFill="1" applyBorder="1" applyProtection="1"/>
    <xf numFmtId="176" fontId="10" fillId="32" borderId="8" xfId="607" applyNumberFormat="1" applyFont="1" applyFill="1" applyBorder="1" applyProtection="1">
      <protection locked="0"/>
    </xf>
    <xf numFmtId="176" fontId="10" fillId="32" borderId="5" xfId="607" applyNumberFormat="1" applyFont="1" applyFill="1" applyBorder="1" applyProtection="1">
      <protection locked="0"/>
    </xf>
    <xf numFmtId="176" fontId="10" fillId="32" borderId="6" xfId="607" applyNumberFormat="1" applyFont="1" applyFill="1" applyBorder="1" applyProtection="1">
      <protection locked="0"/>
    </xf>
    <xf numFmtId="176" fontId="10" fillId="5" borderId="8" xfId="607" applyNumberFormat="1" applyFont="1" applyFill="1" applyBorder="1" applyProtection="1"/>
    <xf numFmtId="176" fontId="10" fillId="5" borderId="5" xfId="607" applyNumberFormat="1" applyFont="1" applyFill="1" applyBorder="1" applyProtection="1"/>
    <xf numFmtId="176" fontId="10" fillId="6" borderId="8" xfId="607" applyNumberFormat="1" applyFont="1" applyFill="1" applyBorder="1" applyProtection="1">
      <protection locked="0"/>
    </xf>
    <xf numFmtId="0" fontId="94" fillId="36" borderId="0" xfId="0" applyFont="1" applyFill="1" applyBorder="1" applyAlignment="1">
      <alignment horizontal="center"/>
    </xf>
    <xf numFmtId="176" fontId="10" fillId="5" borderId="8" xfId="0" applyNumberFormat="1" applyFont="1" applyFill="1" applyBorder="1"/>
    <xf numFmtId="0" fontId="10" fillId="0" borderId="7" xfId="0" applyFont="1" applyBorder="1"/>
    <xf numFmtId="176" fontId="73" fillId="6" borderId="8" xfId="607" applyNumberFormat="1" applyFont="1" applyFill="1" applyBorder="1" applyProtection="1">
      <protection locked="0"/>
    </xf>
    <xf numFmtId="176" fontId="73" fillId="6" borderId="0" xfId="607" applyNumberFormat="1" applyFont="1" applyFill="1" applyBorder="1" applyProtection="1">
      <protection locked="0"/>
    </xf>
    <xf numFmtId="176" fontId="10" fillId="6" borderId="0" xfId="607" applyNumberFormat="1" applyFont="1" applyFill="1" applyProtection="1">
      <protection locked="0"/>
    </xf>
    <xf numFmtId="37" fontId="73" fillId="30" borderId="3" xfId="0" applyNumberFormat="1" applyFont="1" applyFill="1" applyBorder="1" applyAlignment="1">
      <alignment horizontal="center"/>
    </xf>
    <xf numFmtId="37" fontId="73" fillId="30" borderId="6" xfId="0" applyNumberFormat="1" applyFont="1" applyFill="1" applyBorder="1" applyAlignment="1">
      <alignment horizontal="center"/>
    </xf>
    <xf numFmtId="170" fontId="10" fillId="0" borderId="0" xfId="0" applyNumberFormat="1" applyFont="1" applyBorder="1"/>
    <xf numFmtId="4" fontId="10" fillId="6" borderId="6" xfId="607" applyNumberFormat="1" applyFont="1" applyFill="1" applyBorder="1"/>
    <xf numFmtId="4" fontId="10" fillId="6" borderId="6" xfId="607" applyNumberFormat="1" applyFont="1" applyFill="1" applyBorder="1" applyProtection="1">
      <protection locked="0"/>
    </xf>
    <xf numFmtId="0" fontId="10" fillId="0" borderId="3" xfId="0" applyFont="1" applyBorder="1" applyAlignment="1">
      <alignment horizontal="left"/>
    </xf>
    <xf numFmtId="0" fontId="10" fillId="0" borderId="3" xfId="0" applyFont="1" applyBorder="1"/>
    <xf numFmtId="4" fontId="10" fillId="5" borderId="8" xfId="607" applyNumberFormat="1" applyFont="1" applyFill="1" applyBorder="1"/>
    <xf numFmtId="4" fontId="10" fillId="5" borderId="0" xfId="607" applyNumberFormat="1" applyFont="1" applyFill="1" applyBorder="1"/>
    <xf numFmtId="4" fontId="10" fillId="5" borderId="5" xfId="607" applyNumberFormat="1" applyFont="1" applyFill="1" applyBorder="1"/>
    <xf numFmtId="4" fontId="10" fillId="6" borderId="8" xfId="607" applyNumberFormat="1" applyFont="1" applyFill="1" applyBorder="1"/>
    <xf numFmtId="4" fontId="10" fillId="6" borderId="0" xfId="607" applyNumberFormat="1" applyFont="1" applyFill="1" applyBorder="1"/>
    <xf numFmtId="4" fontId="10" fillId="6" borderId="5" xfId="607" applyNumberFormat="1" applyFont="1" applyFill="1" applyBorder="1"/>
    <xf numFmtId="4" fontId="10" fillId="6" borderId="0" xfId="607" applyNumberFormat="1" applyFont="1" applyFill="1" applyBorder="1" applyProtection="1">
      <protection locked="0"/>
    </xf>
    <xf numFmtId="4" fontId="10" fillId="6" borderId="5" xfId="607" applyNumberFormat="1" applyFont="1" applyFill="1" applyBorder="1" applyProtection="1">
      <protection locked="0"/>
    </xf>
    <xf numFmtId="0" fontId="73" fillId="30" borderId="3" xfId="0" applyFont="1" applyFill="1" applyBorder="1"/>
    <xf numFmtId="0" fontId="73" fillId="30" borderId="6" xfId="0" applyFont="1" applyFill="1" applyBorder="1"/>
    <xf numFmtId="0" fontId="73" fillId="30" borderId="6" xfId="0" quotePrefix="1" applyFont="1" applyFill="1" applyBorder="1"/>
    <xf numFmtId="16" fontId="73" fillId="30" borderId="6" xfId="0" quotePrefix="1" applyNumberFormat="1" applyFont="1" applyFill="1" applyBorder="1"/>
    <xf numFmtId="0" fontId="73" fillId="30" borderId="6" xfId="0" applyFont="1" applyFill="1" applyBorder="1" applyAlignment="1">
      <alignment horizontal="center"/>
    </xf>
    <xf numFmtId="0" fontId="73" fillId="30" borderId="7" xfId="0" applyFont="1" applyFill="1" applyBorder="1" applyAlignment="1">
      <alignment horizontal="center"/>
    </xf>
    <xf numFmtId="4" fontId="10" fillId="32" borderId="7" xfId="0" applyNumberFormat="1" applyFont="1" applyFill="1" applyBorder="1" applyProtection="1">
      <protection locked="0"/>
    </xf>
    <xf numFmtId="4" fontId="10" fillId="32" borderId="0" xfId="607" applyNumberFormat="1" applyFont="1" applyFill="1" applyBorder="1" applyProtection="1">
      <protection locked="0"/>
    </xf>
    <xf numFmtId="49" fontId="10" fillId="40" borderId="7" xfId="0" applyNumberFormat="1" applyFont="1" applyFill="1" applyBorder="1" applyProtection="1">
      <protection locked="0"/>
    </xf>
    <xf numFmtId="49" fontId="10" fillId="40" borderId="7" xfId="0" applyNumberFormat="1" applyFont="1" applyFill="1" applyBorder="1"/>
    <xf numFmtId="4" fontId="10" fillId="6" borderId="7" xfId="0" applyNumberFormat="1" applyFont="1" applyFill="1" applyBorder="1"/>
    <xf numFmtId="4" fontId="10" fillId="6" borderId="7" xfId="607" applyNumberFormat="1" applyFont="1" applyFill="1" applyBorder="1"/>
    <xf numFmtId="4" fontId="10" fillId="6" borderId="0" xfId="607" applyNumberFormat="1" applyFont="1" applyFill="1" applyBorder="1" applyAlignment="1" applyProtection="1">
      <alignment horizontal="right"/>
      <protection locked="0"/>
    </xf>
    <xf numFmtId="4" fontId="10" fillId="6" borderId="0" xfId="607" applyNumberFormat="1" applyFont="1" applyFill="1" applyProtection="1">
      <protection locked="0"/>
    </xf>
    <xf numFmtId="37" fontId="73" fillId="30" borderId="7" xfId="0" applyNumberFormat="1" applyFont="1" applyFill="1" applyBorder="1"/>
    <xf numFmtId="37" fontId="73" fillId="30" borderId="8" xfId="0" applyNumberFormat="1" applyFont="1" applyFill="1" applyBorder="1"/>
    <xf numFmtId="37" fontId="14" fillId="0" borderId="0" xfId="0" applyNumberFormat="1" applyFont="1"/>
    <xf numFmtId="37" fontId="25" fillId="0" borderId="0" xfId="0" applyNumberFormat="1" applyFont="1" applyAlignment="1">
      <alignment horizontal="left"/>
    </xf>
    <xf numFmtId="4" fontId="10" fillId="32" borderId="5" xfId="607" applyNumberFormat="1" applyFont="1" applyFill="1" applyBorder="1" applyProtection="1">
      <protection locked="0"/>
    </xf>
    <xf numFmtId="4" fontId="10" fillId="6" borderId="7" xfId="607" applyNumberFormat="1" applyFont="1" applyFill="1" applyBorder="1" applyProtection="1">
      <protection locked="0"/>
    </xf>
    <xf numFmtId="4" fontId="73" fillId="6" borderId="5" xfId="607" applyNumberFormat="1" applyFont="1" applyFill="1" applyBorder="1" applyProtection="1">
      <protection locked="0"/>
    </xf>
    <xf numFmtId="37" fontId="94" fillId="30" borderId="7" xfId="0" applyNumberFormat="1" applyFont="1" applyFill="1" applyBorder="1"/>
    <xf numFmtId="0" fontId="94" fillId="30" borderId="7" xfId="0" applyFont="1" applyFill="1" applyBorder="1"/>
    <xf numFmtId="0" fontId="97" fillId="0" borderId="0" xfId="0" applyFont="1" applyAlignment="1">
      <alignment vertical="center"/>
    </xf>
    <xf numFmtId="0" fontId="97" fillId="0" borderId="0" xfId="0" applyFont="1" applyAlignment="1">
      <alignment horizontal="center" vertical="center"/>
    </xf>
    <xf numFmtId="0" fontId="97" fillId="0" borderId="0" xfId="0" applyFont="1" applyFill="1" applyAlignment="1">
      <alignment vertical="center"/>
    </xf>
    <xf numFmtId="0" fontId="98" fillId="0" borderId="0" xfId="0" applyFont="1" applyAlignment="1">
      <alignment horizontal="center" vertical="center"/>
    </xf>
    <xf numFmtId="0" fontId="98" fillId="0" borderId="0" xfId="0" applyFont="1" applyAlignment="1">
      <alignment vertical="center"/>
    </xf>
    <xf numFmtId="4" fontId="98" fillId="0" borderId="0" xfId="0" applyNumberFormat="1" applyFont="1" applyAlignment="1">
      <alignment horizontal="center" vertical="center"/>
    </xf>
    <xf numFmtId="4" fontId="98" fillId="6" borderId="39" xfId="0" applyNumberFormat="1" applyFont="1" applyFill="1" applyBorder="1" applyAlignment="1">
      <alignment horizontal="center" vertical="center" wrapText="1"/>
    </xf>
    <xf numFmtId="0" fontId="98" fillId="0" borderId="40" xfId="0" applyFont="1" applyFill="1" applyBorder="1" applyAlignment="1">
      <alignment horizontal="left" vertical="center" wrapText="1"/>
    </xf>
    <xf numFmtId="0" fontId="94" fillId="0" borderId="40" xfId="0" applyFont="1" applyFill="1" applyBorder="1" applyAlignment="1">
      <alignment horizontal="center" vertical="center"/>
    </xf>
    <xf numFmtId="49" fontId="94" fillId="35" borderId="41" xfId="0" quotePrefix="1" applyNumberFormat="1" applyFont="1" applyFill="1" applyBorder="1" applyAlignment="1">
      <alignment horizontal="center" vertical="center"/>
    </xf>
    <xf numFmtId="0" fontId="97" fillId="0" borderId="0" xfId="0" applyFont="1" applyFill="1" applyAlignment="1">
      <alignment vertical="center" wrapText="1"/>
    </xf>
    <xf numFmtId="0" fontId="99" fillId="0" borderId="0" xfId="0" applyFont="1" applyFill="1" applyAlignment="1">
      <alignment vertical="center"/>
    </xf>
    <xf numFmtId="0" fontId="100" fillId="0" borderId="0" xfId="0" applyFont="1" applyFill="1" applyAlignment="1">
      <alignment vertical="center"/>
    </xf>
    <xf numFmtId="0" fontId="97" fillId="0" borderId="0" xfId="0" applyFont="1" applyFill="1" applyAlignment="1">
      <alignment horizontal="center" vertical="center" wrapText="1"/>
    </xf>
    <xf numFmtId="0" fontId="94" fillId="35" borderId="42" xfId="0" applyFont="1" applyFill="1" applyBorder="1" applyAlignment="1">
      <alignment horizontal="center" vertical="center" wrapText="1"/>
    </xf>
    <xf numFmtId="0" fontId="94" fillId="35" borderId="43" xfId="0" applyFont="1" applyFill="1" applyBorder="1" applyAlignment="1">
      <alignment horizontal="center" vertical="center" wrapText="1"/>
    </xf>
    <xf numFmtId="0" fontId="94" fillId="42" borderId="43" xfId="0" applyFont="1" applyFill="1" applyBorder="1" applyAlignment="1">
      <alignment horizontal="center" vertical="center" wrapText="1"/>
    </xf>
    <xf numFmtId="0" fontId="94" fillId="35" borderId="44" xfId="0" applyFont="1" applyFill="1" applyBorder="1" applyAlignment="1">
      <alignment horizontal="center" vertical="center" wrapText="1"/>
    </xf>
    <xf numFmtId="0" fontId="94" fillId="35" borderId="34" xfId="0" applyFont="1" applyFill="1" applyBorder="1" applyAlignment="1">
      <alignment horizontal="center" vertical="center" wrapText="1"/>
    </xf>
    <xf numFmtId="0" fontId="94" fillId="35" borderId="0" xfId="0" applyFont="1" applyFill="1" applyBorder="1" applyAlignment="1">
      <alignment horizontal="left" vertical="center" wrapText="1" indent="2"/>
    </xf>
    <xf numFmtId="0" fontId="98" fillId="35" borderId="0" xfId="0" applyFont="1" applyFill="1" applyBorder="1" applyAlignment="1">
      <alignment horizontal="center" vertical="center"/>
    </xf>
    <xf numFmtId="0" fontId="94" fillId="35" borderId="36" xfId="0" applyFont="1" applyFill="1" applyBorder="1" applyAlignment="1">
      <alignment horizontal="left" vertical="center" wrapText="1" indent="2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center" vertical="center" wrapText="1"/>
    </xf>
    <xf numFmtId="0" fontId="102" fillId="42" borderId="0" xfId="0" applyFont="1" applyFill="1" applyAlignment="1">
      <alignment horizontal="center" vertical="center" wrapText="1"/>
    </xf>
    <xf numFmtId="0" fontId="102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103" fillId="0" borderId="0" xfId="0" applyFont="1" applyAlignment="1">
      <alignment vertical="center"/>
    </xf>
    <xf numFmtId="0" fontId="102" fillId="42" borderId="0" xfId="0" applyFont="1" applyFill="1" applyAlignment="1">
      <alignment vertical="center"/>
    </xf>
    <xf numFmtId="10" fontId="104" fillId="42" borderId="0" xfId="610" applyNumberFormat="1" applyFont="1" applyFill="1" applyBorder="1" applyAlignment="1" applyProtection="1">
      <alignment horizontal="center" vertical="center" wrapText="1"/>
      <protection locked="0"/>
    </xf>
    <xf numFmtId="4" fontId="94" fillId="6" borderId="39" xfId="0" applyNumberFormat="1" applyFont="1" applyFill="1" applyBorder="1" applyAlignment="1" applyProtection="1">
      <alignment horizontal="center" vertical="center" wrapText="1"/>
    </xf>
    <xf numFmtId="0" fontId="94" fillId="0" borderId="40" xfId="0" applyFont="1" applyFill="1" applyBorder="1" applyAlignment="1" applyProtection="1">
      <alignment horizontal="left" vertical="center" wrapText="1"/>
    </xf>
    <xf numFmtId="0" fontId="98" fillId="0" borderId="40" xfId="0" applyFont="1" applyFill="1" applyBorder="1" applyAlignment="1">
      <alignment horizontal="left" vertical="center"/>
    </xf>
    <xf numFmtId="0" fontId="98" fillId="35" borderId="41" xfId="0" applyFont="1" applyFill="1" applyBorder="1" applyAlignment="1">
      <alignment horizontal="center" vertical="center"/>
    </xf>
    <xf numFmtId="0" fontId="99" fillId="42" borderId="0" xfId="0" applyFont="1" applyFill="1" applyBorder="1" applyAlignment="1" applyProtection="1">
      <alignment vertical="center"/>
    </xf>
    <xf numFmtId="0" fontId="94" fillId="35" borderId="37" xfId="0" applyFont="1" applyFill="1" applyBorder="1" applyAlignment="1" applyProtection="1">
      <alignment vertical="center"/>
    </xf>
    <xf numFmtId="4" fontId="98" fillId="6" borderId="45" xfId="0" applyNumberFormat="1" applyFont="1" applyFill="1" applyBorder="1" applyAlignment="1" applyProtection="1">
      <alignment horizontal="center" vertical="center" wrapText="1"/>
    </xf>
    <xf numFmtId="3" fontId="105" fillId="42" borderId="0" xfId="0" applyNumberFormat="1" applyFont="1" applyFill="1" applyBorder="1" applyAlignment="1">
      <alignment horizontal="center" vertical="center" wrapText="1"/>
    </xf>
    <xf numFmtId="4" fontId="98" fillId="6" borderId="46" xfId="0" applyNumberFormat="1" applyFont="1" applyFill="1" applyBorder="1" applyAlignment="1">
      <alignment horizontal="center" vertical="center" wrapText="1"/>
    </xf>
    <xf numFmtId="4" fontId="98" fillId="36" borderId="45" xfId="0" applyNumberFormat="1" applyFont="1" applyFill="1" applyBorder="1" applyAlignment="1">
      <alignment horizontal="center" vertical="center" wrapText="1"/>
    </xf>
    <xf numFmtId="0" fontId="99" fillId="42" borderId="0" xfId="0" applyFont="1" applyFill="1" applyBorder="1" applyAlignment="1" applyProtection="1">
      <alignment horizontal="center" vertical="center"/>
    </xf>
    <xf numFmtId="0" fontId="99" fillId="42" borderId="0" xfId="0" applyFont="1" applyFill="1" applyBorder="1" applyAlignment="1">
      <alignment horizontal="center" vertical="top" wrapText="1"/>
    </xf>
    <xf numFmtId="0" fontId="94" fillId="35" borderId="43" xfId="0" applyFont="1" applyFill="1" applyBorder="1" applyAlignment="1">
      <alignment horizontal="center" vertical="top" wrapText="1"/>
    </xf>
    <xf numFmtId="0" fontId="94" fillId="35" borderId="44" xfId="0" applyFont="1" applyFill="1" applyBorder="1" applyAlignment="1">
      <alignment horizontal="center" vertical="top" wrapText="1"/>
    </xf>
    <xf numFmtId="0" fontId="102" fillId="42" borderId="0" xfId="0" applyFont="1" applyFill="1" applyBorder="1" applyAlignment="1">
      <alignment vertical="center"/>
    </xf>
    <xf numFmtId="0" fontId="106" fillId="42" borderId="0" xfId="0" applyFont="1" applyFill="1" applyBorder="1" applyAlignment="1">
      <alignment horizontal="center" vertical="center"/>
    </xf>
    <xf numFmtId="0" fontId="106" fillId="42" borderId="0" xfId="0" applyFont="1" applyFill="1" applyBorder="1" applyAlignment="1">
      <alignment horizontal="left" vertical="center" indent="3"/>
    </xf>
    <xf numFmtId="37" fontId="10" fillId="0" borderId="0" xfId="607" applyNumberFormat="1" applyFont="1" applyFill="1" applyBorder="1" applyAlignment="1">
      <alignment horizontal="right"/>
    </xf>
    <xf numFmtId="37" fontId="10" fillId="0" borderId="0" xfId="607" applyNumberFormat="1" applyFont="1" applyFill="1" applyBorder="1"/>
    <xf numFmtId="167" fontId="10" fillId="0" borderId="0" xfId="607" applyNumberFormat="1" applyFont="1" applyFill="1" applyBorder="1"/>
    <xf numFmtId="37" fontId="25" fillId="0" borderId="0" xfId="0" applyNumberFormat="1" applyFont="1" applyFill="1" applyBorder="1"/>
    <xf numFmtId="0" fontId="10" fillId="0" borderId="0" xfId="0" applyFont="1" applyFill="1" applyBorder="1"/>
    <xf numFmtId="167" fontId="69" fillId="0" borderId="0" xfId="607" applyNumberFormat="1" applyFont="1" applyFill="1" applyBorder="1"/>
    <xf numFmtId="4" fontId="73" fillId="0" borderId="0" xfId="607" applyNumberFormat="1" applyFont="1" applyFill="1" applyBorder="1"/>
    <xf numFmtId="39" fontId="73" fillId="0" borderId="0" xfId="607" applyNumberFormat="1" applyFont="1" applyFill="1" applyBorder="1" applyAlignment="1">
      <alignment horizontal="right"/>
    </xf>
    <xf numFmtId="39" fontId="73" fillId="0" borderId="0" xfId="607" applyNumberFormat="1" applyFont="1" applyFill="1" applyBorder="1"/>
    <xf numFmtId="4" fontId="10" fillId="5" borderId="47" xfId="607" applyNumberFormat="1" applyFont="1" applyFill="1" applyBorder="1"/>
    <xf numFmtId="167" fontId="10" fillId="0" borderId="48" xfId="607" applyNumberFormat="1" applyFont="1" applyFill="1" applyBorder="1" applyAlignment="1">
      <alignment horizontal="right"/>
    </xf>
    <xf numFmtId="167" fontId="10" fillId="0" borderId="48" xfId="607" applyNumberFormat="1" applyFont="1" applyFill="1" applyBorder="1"/>
    <xf numFmtId="167" fontId="10" fillId="0" borderId="49" xfId="607" applyNumberFormat="1" applyFont="1" applyFill="1" applyBorder="1"/>
    <xf numFmtId="0" fontId="10" fillId="0" borderId="47" xfId="0" applyFont="1" applyBorder="1"/>
    <xf numFmtId="0" fontId="55" fillId="0" borderId="0" xfId="0" applyFont="1" applyFill="1"/>
    <xf numFmtId="0" fontId="10" fillId="0" borderId="50" xfId="0" applyFont="1" applyBorder="1"/>
    <xf numFmtId="167" fontId="10" fillId="0" borderId="52" xfId="607" applyNumberFormat="1" applyFont="1" applyFill="1" applyBorder="1"/>
    <xf numFmtId="167" fontId="10" fillId="0" borderId="53" xfId="607" applyNumberFormat="1" applyFont="1" applyFill="1" applyBorder="1"/>
    <xf numFmtId="0" fontId="10" fillId="0" borderId="51" xfId="0" applyFont="1" applyBorder="1"/>
    <xf numFmtId="4" fontId="10" fillId="0" borderId="0" xfId="607" applyNumberFormat="1" applyFont="1" applyBorder="1"/>
    <xf numFmtId="0" fontId="10" fillId="0" borderId="11" xfId="0" applyFont="1" applyBorder="1"/>
    <xf numFmtId="4" fontId="10" fillId="5" borderId="11" xfId="607" applyNumberFormat="1" applyFont="1" applyFill="1" applyBorder="1" applyProtection="1"/>
    <xf numFmtId="4" fontId="10" fillId="5" borderId="36" xfId="607" applyNumberFormat="1" applyFont="1" applyFill="1" applyBorder="1" applyAlignment="1" applyProtection="1"/>
    <xf numFmtId="4" fontId="10" fillId="0" borderId="36" xfId="607" applyNumberFormat="1" applyFont="1" applyFill="1" applyBorder="1"/>
    <xf numFmtId="0" fontId="10" fillId="0" borderId="51" xfId="0" quotePrefix="1" applyFont="1" applyFill="1" applyBorder="1" applyAlignment="1">
      <alignment horizontal="center"/>
    </xf>
    <xf numFmtId="0" fontId="10" fillId="0" borderId="54" xfId="0" quotePrefix="1" applyFont="1" applyFill="1" applyBorder="1" applyAlignment="1">
      <alignment horizontal="center"/>
    </xf>
    <xf numFmtId="0" fontId="10" fillId="0" borderId="10" xfId="0" applyFont="1" applyBorder="1"/>
    <xf numFmtId="0" fontId="10" fillId="30" borderId="12" xfId="0" applyFont="1" applyFill="1" applyBorder="1"/>
    <xf numFmtId="0" fontId="10" fillId="30" borderId="11" xfId="0" applyFont="1" applyFill="1" applyBorder="1"/>
    <xf numFmtId="0" fontId="73" fillId="30" borderId="10" xfId="0" applyFont="1" applyFill="1" applyBorder="1" applyAlignment="1">
      <alignment horizontal="center" vertical="center"/>
    </xf>
    <xf numFmtId="0" fontId="10" fillId="30" borderId="10" xfId="0" applyFont="1" applyFill="1" applyBorder="1"/>
    <xf numFmtId="167" fontId="73" fillId="5" borderId="47" xfId="607" quotePrefix="1" applyFont="1" applyFill="1" applyBorder="1" applyAlignment="1" applyProtection="1">
      <alignment horizontal="center"/>
    </xf>
    <xf numFmtId="167" fontId="10" fillId="0" borderId="48" xfId="607" applyNumberFormat="1" applyFont="1" applyBorder="1"/>
    <xf numFmtId="0" fontId="10" fillId="0" borderId="48" xfId="0" applyFont="1" applyBorder="1"/>
    <xf numFmtId="167" fontId="10" fillId="0" borderId="48" xfId="607" applyNumberFormat="1" applyFont="1" applyBorder="1" applyAlignment="1">
      <alignment horizontal="right"/>
    </xf>
    <xf numFmtId="167" fontId="73" fillId="5" borderId="50" xfId="607" quotePrefix="1" applyFont="1" applyFill="1" applyBorder="1" applyAlignment="1" applyProtection="1">
      <alignment horizontal="center"/>
    </xf>
    <xf numFmtId="167" fontId="10" fillId="0" borderId="52" xfId="607" applyNumberFormat="1" applyFont="1" applyBorder="1"/>
    <xf numFmtId="0" fontId="10" fillId="0" borderId="52" xfId="0" applyFont="1" applyBorder="1"/>
    <xf numFmtId="4" fontId="10" fillId="32" borderId="11" xfId="607" applyNumberFormat="1" applyFont="1" applyFill="1" applyBorder="1"/>
    <xf numFmtId="4" fontId="10" fillId="5" borderId="45" xfId="607" applyNumberFormat="1" applyFont="1" applyFill="1" applyBorder="1" applyAlignment="1" applyProtection="1"/>
    <xf numFmtId="4" fontId="10" fillId="5" borderId="55" xfId="607" applyNumberFormat="1" applyFont="1" applyFill="1" applyBorder="1" applyAlignment="1" applyProtection="1"/>
    <xf numFmtId="4" fontId="10" fillId="5" borderId="45" xfId="607" applyNumberFormat="1" applyFont="1" applyFill="1" applyBorder="1" applyProtection="1"/>
    <xf numFmtId="4" fontId="10" fillId="5" borderId="55" xfId="607" applyNumberFormat="1" applyFont="1" applyFill="1" applyBorder="1" applyProtection="1"/>
    <xf numFmtId="37" fontId="10" fillId="0" borderId="56" xfId="0" quotePrefix="1" applyNumberFormat="1" applyFont="1" applyBorder="1" applyAlignment="1">
      <alignment horizontal="center"/>
    </xf>
    <xf numFmtId="37" fontId="10" fillId="0" borderId="56" xfId="0" quotePrefix="1" applyNumberFormat="1" applyFont="1" applyFill="1" applyBorder="1" applyAlignment="1">
      <alignment horizontal="center"/>
    </xf>
    <xf numFmtId="37" fontId="10" fillId="0" borderId="46" xfId="0" quotePrefix="1" applyNumberFormat="1" applyFont="1" applyBorder="1" applyAlignment="1">
      <alignment horizontal="center"/>
    </xf>
    <xf numFmtId="37" fontId="10" fillId="0" borderId="44" xfId="0" quotePrefix="1" applyNumberFormat="1" applyFont="1" applyBorder="1" applyAlignment="1">
      <alignment horizontal="center"/>
    </xf>
    <xf numFmtId="0" fontId="73" fillId="30" borderId="13" xfId="0" applyFont="1" applyFill="1" applyBorder="1" applyAlignment="1">
      <alignment horizontal="center" vertical="center"/>
    </xf>
    <xf numFmtId="37" fontId="10" fillId="0" borderId="0" xfId="607" applyNumberFormat="1" applyFont="1" applyBorder="1"/>
    <xf numFmtId="37" fontId="10" fillId="0" borderId="0" xfId="0" applyNumberFormat="1" applyFont="1" applyFill="1" applyBorder="1"/>
    <xf numFmtId="4" fontId="10" fillId="0" borderId="0" xfId="0" applyNumberFormat="1" applyFont="1" applyFill="1" applyBorder="1"/>
    <xf numFmtId="4" fontId="94" fillId="5" borderId="16" xfId="607" applyNumberFormat="1" applyFont="1" applyFill="1" applyBorder="1"/>
    <xf numFmtId="4" fontId="94" fillId="5" borderId="62" xfId="607" applyNumberFormat="1" applyFont="1" applyFill="1" applyBorder="1"/>
    <xf numFmtId="4" fontId="94" fillId="5" borderId="62" xfId="0" applyNumberFormat="1" applyFont="1" applyFill="1" applyBorder="1"/>
    <xf numFmtId="0" fontId="73" fillId="30" borderId="63" xfId="0" applyFont="1" applyFill="1" applyBorder="1" applyAlignment="1">
      <alignment horizontal="center"/>
    </xf>
    <xf numFmtId="0" fontId="73" fillId="30" borderId="12" xfId="0" applyFont="1" applyFill="1" applyBorder="1" applyAlignment="1">
      <alignment horizontal="right"/>
    </xf>
    <xf numFmtId="4" fontId="94" fillId="5" borderId="64" xfId="607" applyNumberFormat="1" applyFont="1" applyFill="1" applyBorder="1"/>
    <xf numFmtId="4" fontId="94" fillId="5" borderId="65" xfId="607" applyNumberFormat="1" applyFont="1" applyFill="1" applyBorder="1"/>
    <xf numFmtId="0" fontId="73" fillId="0" borderId="12" xfId="0" applyFont="1" applyBorder="1" applyAlignment="1">
      <alignment horizontal="right"/>
    </xf>
    <xf numFmtId="0" fontId="73" fillId="0" borderId="18" xfId="0" applyFont="1" applyBorder="1" applyAlignment="1">
      <alignment horizontal="right"/>
    </xf>
    <xf numFmtId="0" fontId="10" fillId="0" borderId="36" xfId="0" applyFont="1" applyBorder="1"/>
    <xf numFmtId="0" fontId="10" fillId="0" borderId="36" xfId="0" applyNumberFormat="1" applyFont="1" applyBorder="1" applyAlignment="1">
      <alignment horizontal="left" indent="1"/>
    </xf>
    <xf numFmtId="4" fontId="10" fillId="36" borderId="7" xfId="607" applyNumberFormat="1" applyFont="1" applyFill="1" applyBorder="1"/>
    <xf numFmtId="4" fontId="73" fillId="30" borderId="66" xfId="0" applyNumberFormat="1" applyFont="1" applyFill="1" applyBorder="1" applyAlignment="1">
      <alignment horizontal="center"/>
    </xf>
    <xf numFmtId="4" fontId="73" fillId="30" borderId="66" xfId="607" applyNumberFormat="1" applyFont="1" applyFill="1" applyBorder="1" applyAlignment="1">
      <alignment horizontal="center"/>
    </xf>
    <xf numFmtId="4" fontId="73" fillId="30" borderId="40" xfId="0" applyNumberFormat="1" applyFont="1" applyFill="1" applyBorder="1" applyAlignment="1">
      <alignment horizontal="center"/>
    </xf>
    <xf numFmtId="4" fontId="73" fillId="30" borderId="49" xfId="0" applyNumberFormat="1" applyFont="1" applyFill="1" applyBorder="1" applyAlignment="1">
      <alignment horizontal="center"/>
    </xf>
    <xf numFmtId="0" fontId="73" fillId="30" borderId="63" xfId="0" applyFont="1" applyFill="1" applyBorder="1" applyAlignment="1">
      <alignment horizontal="center" vertical="center"/>
    </xf>
    <xf numFmtId="0" fontId="10" fillId="30" borderId="18" xfId="0" applyFont="1" applyFill="1" applyBorder="1" applyAlignment="1">
      <alignment horizontal="center" vertical="center"/>
    </xf>
    <xf numFmtId="37" fontId="10" fillId="0" borderId="16" xfId="607" applyNumberFormat="1" applyFont="1" applyBorder="1"/>
    <xf numFmtId="0" fontId="73" fillId="0" borderId="14" xfId="0" applyFont="1" applyBorder="1"/>
    <xf numFmtId="4" fontId="73" fillId="5" borderId="64" xfId="607" applyNumberFormat="1" applyFont="1" applyFill="1" applyBorder="1" applyProtection="1"/>
    <xf numFmtId="4" fontId="73" fillId="5" borderId="65" xfId="607" applyNumberFormat="1" applyFont="1" applyFill="1" applyBorder="1" applyProtection="1"/>
    <xf numFmtId="4" fontId="10" fillId="32" borderId="8" xfId="607" applyNumberFormat="1" applyFont="1" applyFill="1" applyBorder="1" applyProtection="1">
      <protection locked="0"/>
    </xf>
    <xf numFmtId="0" fontId="10" fillId="0" borderId="55" xfId="0" applyFont="1" applyBorder="1"/>
    <xf numFmtId="4" fontId="10" fillId="0" borderId="0" xfId="0" applyNumberFormat="1" applyFont="1"/>
    <xf numFmtId="0" fontId="10" fillId="0" borderId="55" xfId="0" applyNumberFormat="1" applyFont="1" applyBorder="1" applyAlignment="1">
      <alignment horizontal="left" indent="2"/>
    </xf>
    <xf numFmtId="37" fontId="10" fillId="0" borderId="0" xfId="0" applyNumberFormat="1" applyFont="1" applyFill="1"/>
    <xf numFmtId="4" fontId="10" fillId="0" borderId="0" xfId="0" applyNumberFormat="1" applyFont="1" applyFill="1"/>
    <xf numFmtId="4" fontId="10" fillId="36" borderId="8" xfId="607" applyNumberFormat="1" applyFont="1" applyFill="1" applyBorder="1"/>
    <xf numFmtId="0" fontId="73" fillId="30" borderId="41" xfId="0" applyFont="1" applyFill="1" applyBorder="1" applyAlignment="1">
      <alignment horizontal="center"/>
    </xf>
    <xf numFmtId="37" fontId="10" fillId="30" borderId="9" xfId="0" applyNumberFormat="1" applyFont="1" applyFill="1" applyBorder="1"/>
    <xf numFmtId="37" fontId="10" fillId="30" borderId="14" xfId="0" applyNumberFormat="1" applyFont="1" applyFill="1" applyBorder="1"/>
    <xf numFmtId="37" fontId="10" fillId="30" borderId="14" xfId="607" applyNumberFormat="1" applyFont="1" applyFill="1" applyBorder="1"/>
    <xf numFmtId="0" fontId="73" fillId="30" borderId="60" xfId="0" applyFont="1" applyFill="1" applyBorder="1" applyAlignment="1">
      <alignment horizontal="center"/>
    </xf>
    <xf numFmtId="0" fontId="10" fillId="0" borderId="0" xfId="0" applyFont="1" applyFill="1" applyBorder="1" applyProtection="1">
      <protection locked="0"/>
    </xf>
    <xf numFmtId="37" fontId="10" fillId="0" borderId="0" xfId="0" applyNumberFormat="1" applyFont="1" applyAlignment="1">
      <alignment horizontal="right"/>
    </xf>
    <xf numFmtId="37" fontId="73" fillId="0" borderId="0" xfId="607" applyNumberFormat="1" applyFont="1" applyBorder="1"/>
    <xf numFmtId="4" fontId="73" fillId="5" borderId="64" xfId="607" applyNumberFormat="1" applyFont="1" applyFill="1" applyBorder="1"/>
    <xf numFmtId="4" fontId="73" fillId="5" borderId="65" xfId="607" applyNumberFormat="1" applyFont="1" applyFill="1" applyBorder="1"/>
    <xf numFmtId="0" fontId="73" fillId="0" borderId="58" xfId="0" applyFont="1" applyBorder="1"/>
    <xf numFmtId="4" fontId="73" fillId="5" borderId="16" xfId="607" applyNumberFormat="1" applyFont="1" applyFill="1" applyBorder="1"/>
    <xf numFmtId="4" fontId="73" fillId="5" borderId="68" xfId="607" applyNumberFormat="1" applyFont="1" applyFill="1" applyBorder="1"/>
    <xf numFmtId="4" fontId="73" fillId="5" borderId="62" xfId="607" applyNumberFormat="1" applyFont="1" applyFill="1" applyBorder="1"/>
    <xf numFmtId="0" fontId="73" fillId="0" borderId="63" xfId="0" applyFont="1" applyBorder="1"/>
    <xf numFmtId="0" fontId="10" fillId="0" borderId="0" xfId="0" applyFont="1" applyBorder="1" applyProtection="1">
      <protection locked="0"/>
    </xf>
    <xf numFmtId="0" fontId="10" fillId="0" borderId="55" xfId="0" applyFont="1" applyBorder="1" applyAlignment="1">
      <alignment wrapText="1"/>
    </xf>
    <xf numFmtId="164" fontId="10" fillId="0" borderId="0" xfId="611" applyFont="1" applyFill="1" applyBorder="1"/>
    <xf numFmtId="164" fontId="10" fillId="0" borderId="0" xfId="611" applyFont="1" applyFill="1" applyBorder="1" applyProtection="1">
      <protection locked="0"/>
    </xf>
    <xf numFmtId="37" fontId="73" fillId="30" borderId="17" xfId="607" applyNumberFormat="1" applyFont="1" applyFill="1" applyBorder="1" applyAlignment="1">
      <alignment horizontal="center" vertical="center"/>
    </xf>
    <xf numFmtId="4" fontId="73" fillId="30" borderId="69" xfId="0" applyNumberFormat="1" applyFont="1" applyFill="1" applyBorder="1" applyAlignment="1">
      <alignment horizontal="center"/>
    </xf>
    <xf numFmtId="4" fontId="73" fillId="30" borderId="69" xfId="607" applyNumberFormat="1" applyFont="1" applyFill="1" applyBorder="1" applyAlignment="1">
      <alignment horizontal="center"/>
    </xf>
    <xf numFmtId="4" fontId="73" fillId="30" borderId="62" xfId="0" applyNumberFormat="1" applyFont="1" applyFill="1" applyBorder="1" applyAlignment="1">
      <alignment horizontal="center"/>
    </xf>
    <xf numFmtId="0" fontId="73" fillId="0" borderId="15" xfId="0" applyFont="1" applyBorder="1"/>
    <xf numFmtId="0" fontId="10" fillId="0" borderId="36" xfId="0" applyFont="1" applyBorder="1" applyAlignment="1">
      <alignment wrapText="1"/>
    </xf>
    <xf numFmtId="37" fontId="94" fillId="0" borderId="0" xfId="607" applyNumberFormat="1" applyFont="1" applyFill="1" applyBorder="1" applyProtection="1"/>
    <xf numFmtId="37" fontId="73" fillId="0" borderId="0" xfId="607" applyNumberFormat="1" applyFont="1" applyFill="1" applyBorder="1"/>
    <xf numFmtId="4" fontId="10" fillId="32" borderId="45" xfId="607" applyNumberFormat="1" applyFont="1" applyFill="1" applyBorder="1" applyProtection="1">
      <protection locked="0"/>
    </xf>
    <xf numFmtId="4" fontId="73" fillId="5" borderId="71" xfId="607" applyNumberFormat="1" applyFont="1" applyFill="1" applyBorder="1" applyProtection="1"/>
    <xf numFmtId="4" fontId="73" fillId="5" borderId="62" xfId="607" applyNumberFormat="1" applyFont="1" applyFill="1" applyBorder="1" applyProtection="1"/>
    <xf numFmtId="0" fontId="10" fillId="0" borderId="55" xfId="0" applyFont="1" applyBorder="1" applyAlignment="1">
      <alignment horizontal="left" indent="1"/>
    </xf>
    <xf numFmtId="37" fontId="10" fillId="0" borderId="0" xfId="607" applyNumberFormat="1" applyFont="1"/>
    <xf numFmtId="167" fontId="10" fillId="0" borderId="0" xfId="0" applyNumberFormat="1" applyFont="1"/>
    <xf numFmtId="4" fontId="73" fillId="5" borderId="71" xfId="607" applyNumberFormat="1" applyFont="1" applyFill="1" applyBorder="1"/>
    <xf numFmtId="4" fontId="73" fillId="32" borderId="7" xfId="607" applyNumberFormat="1" applyFont="1" applyFill="1" applyBorder="1"/>
    <xf numFmtId="49" fontId="10" fillId="0" borderId="0" xfId="0" applyNumberFormat="1" applyFont="1" applyFill="1" applyAlignment="1">
      <alignment horizontal="right"/>
    </xf>
    <xf numFmtId="0" fontId="10" fillId="0" borderId="55" xfId="0" applyNumberFormat="1" applyFont="1" applyFill="1" applyBorder="1" applyAlignment="1">
      <alignment horizontal="left"/>
    </xf>
    <xf numFmtId="4" fontId="10" fillId="32" borderId="72" xfId="607" applyNumberFormat="1" applyFont="1" applyFill="1" applyBorder="1" applyProtection="1">
      <protection locked="0"/>
    </xf>
    <xf numFmtId="0" fontId="14" fillId="0" borderId="0" xfId="0" applyFont="1" applyAlignment="1">
      <alignment horizontal="left"/>
    </xf>
    <xf numFmtId="0" fontId="10" fillId="30" borderId="7" xfId="0" applyFont="1" applyFill="1" applyBorder="1" applyAlignment="1">
      <alignment horizontal="center"/>
    </xf>
    <xf numFmtId="0" fontId="10" fillId="30" borderId="0" xfId="0" applyFont="1" applyFill="1" applyBorder="1" applyAlignment="1">
      <alignment horizontal="center"/>
    </xf>
    <xf numFmtId="0" fontId="10" fillId="30" borderId="5" xfId="0" applyFont="1" applyFill="1" applyBorder="1" applyAlignment="1">
      <alignment horizontal="center"/>
    </xf>
    <xf numFmtId="4" fontId="10" fillId="32" borderId="5" xfId="0" applyNumberFormat="1" applyFont="1" applyFill="1" applyBorder="1" applyProtection="1">
      <protection locked="0"/>
    </xf>
    <xf numFmtId="4" fontId="10" fillId="32" borderId="0" xfId="0" applyNumberFormat="1" applyFont="1" applyFill="1" applyBorder="1" applyProtection="1">
      <protection locked="0"/>
    </xf>
    <xf numFmtId="4" fontId="73" fillId="41" borderId="5" xfId="607" applyNumberFormat="1" applyFont="1" applyFill="1" applyBorder="1"/>
    <xf numFmtId="4" fontId="73" fillId="41" borderId="0" xfId="607" applyNumberFormat="1" applyFont="1" applyFill="1" applyBorder="1"/>
    <xf numFmtId="4" fontId="73" fillId="41" borderId="8" xfId="607" applyNumberFormat="1" applyFont="1" applyFill="1" applyBorder="1"/>
    <xf numFmtId="4" fontId="73" fillId="41" borderId="6" xfId="607" applyNumberFormat="1" applyFont="1" applyFill="1" applyBorder="1"/>
    <xf numFmtId="169" fontId="10" fillId="0" borderId="0" xfId="0" applyNumberFormat="1" applyFont="1" applyBorder="1"/>
    <xf numFmtId="0" fontId="10" fillId="30" borderId="3" xfId="0" applyFont="1" applyFill="1" applyBorder="1"/>
    <xf numFmtId="4" fontId="73" fillId="41" borderId="7" xfId="607" applyNumberFormat="1" applyFont="1" applyFill="1" applyBorder="1"/>
    <xf numFmtId="4" fontId="10" fillId="32" borderId="8" xfId="0" applyNumberFormat="1" applyFont="1" applyFill="1" applyBorder="1" applyProtection="1">
      <protection locked="0"/>
    </xf>
    <xf numFmtId="4" fontId="73" fillId="41" borderId="3" xfId="607" applyNumberFormat="1" applyFont="1" applyFill="1" applyBorder="1"/>
    <xf numFmtId="0" fontId="10" fillId="30" borderId="8" xfId="0" applyFont="1" applyFill="1" applyBorder="1" applyAlignment="1">
      <alignment horizontal="center"/>
    </xf>
    <xf numFmtId="4" fontId="98" fillId="6" borderId="5" xfId="607" applyNumberFormat="1" applyFont="1" applyFill="1" applyBorder="1" applyProtection="1">
      <protection locked="0"/>
    </xf>
    <xf numFmtId="4" fontId="98" fillId="6" borderId="0" xfId="607" applyNumberFormat="1" applyFont="1" applyFill="1" applyBorder="1" applyProtection="1">
      <protection locked="0"/>
    </xf>
    <xf numFmtId="4" fontId="98" fillId="39" borderId="8" xfId="607" applyNumberFormat="1" applyFont="1" applyFill="1" applyBorder="1" applyProtection="1">
      <protection locked="0"/>
    </xf>
    <xf numFmtId="4" fontId="94" fillId="6" borderId="5" xfId="607" applyNumberFormat="1" applyFont="1" applyFill="1" applyBorder="1"/>
    <xf numFmtId="4" fontId="94" fillId="39" borderId="0" xfId="607" applyNumberFormat="1" applyFont="1" applyFill="1" applyBorder="1"/>
    <xf numFmtId="4" fontId="94" fillId="41" borderId="8" xfId="607" applyNumberFormat="1" applyFont="1" applyFill="1" applyBorder="1"/>
    <xf numFmtId="4" fontId="94" fillId="6" borderId="6" xfId="607" applyNumberFormat="1" applyFont="1" applyFill="1" applyBorder="1"/>
    <xf numFmtId="0" fontId="10" fillId="0" borderId="7" xfId="0" applyFont="1" applyBorder="1" applyAlignment="1">
      <alignment horizontal="left" wrapText="1"/>
    </xf>
    <xf numFmtId="0" fontId="10" fillId="0" borderId="7" xfId="0" applyFont="1" applyBorder="1" applyAlignment="1">
      <alignment horizontal="left"/>
    </xf>
    <xf numFmtId="4" fontId="10" fillId="32" borderId="3" xfId="0" applyNumberFormat="1" applyFont="1" applyFill="1" applyBorder="1" applyProtection="1">
      <protection locked="0"/>
    </xf>
    <xf numFmtId="0" fontId="10" fillId="30" borderId="6" xfId="0" applyFont="1" applyFill="1" applyBorder="1"/>
    <xf numFmtId="0" fontId="10" fillId="0" borderId="7" xfId="0" applyFont="1" applyBorder="1" applyAlignment="1"/>
    <xf numFmtId="4" fontId="10" fillId="5" borderId="7" xfId="0" applyNumberFormat="1" applyFont="1" applyFill="1" applyBorder="1"/>
    <xf numFmtId="49" fontId="10" fillId="40" borderId="7" xfId="0" applyNumberFormat="1" applyFont="1" applyFill="1" applyBorder="1" applyAlignment="1" applyProtection="1">
      <alignment horizontal="left"/>
      <protection locked="0"/>
    </xf>
    <xf numFmtId="0" fontId="10" fillId="0" borderId="0" xfId="0" applyFont="1" applyBorder="1" applyAlignment="1">
      <alignment vertical="top" wrapText="1"/>
    </xf>
    <xf numFmtId="4" fontId="10" fillId="5" borderId="5" xfId="0" applyNumberFormat="1" applyFont="1" applyFill="1" applyBorder="1"/>
    <xf numFmtId="4" fontId="10" fillId="5" borderId="0" xfId="0" applyNumberFormat="1" applyFont="1" applyFill="1" applyBorder="1"/>
    <xf numFmtId="4" fontId="10" fillId="5" borderId="8" xfId="0" applyNumberFormat="1" applyFont="1" applyFill="1" applyBorder="1"/>
    <xf numFmtId="0" fontId="73" fillId="0" borderId="0" xfId="0" applyFont="1" applyBorder="1"/>
    <xf numFmtId="173" fontId="73" fillId="30" borderId="73" xfId="607" applyNumberFormat="1" applyFont="1" applyFill="1" applyBorder="1" applyAlignment="1">
      <alignment horizontal="center"/>
    </xf>
    <xf numFmtId="173" fontId="73" fillId="30" borderId="36" xfId="607" applyNumberFormat="1" applyFont="1" applyFill="1" applyBorder="1" applyAlignment="1">
      <alignment horizontal="center"/>
    </xf>
    <xf numFmtId="173" fontId="73" fillId="30" borderId="0" xfId="607" applyNumberFormat="1" applyFont="1" applyFill="1" applyBorder="1" applyAlignment="1">
      <alignment horizontal="center"/>
    </xf>
    <xf numFmtId="173" fontId="10" fillId="30" borderId="13" xfId="607" applyNumberFormat="1" applyFont="1" applyFill="1" applyBorder="1" applyAlignment="1">
      <alignment horizontal="center" vertical="center" wrapText="1"/>
    </xf>
    <xf numFmtId="173" fontId="10" fillId="30" borderId="45" xfId="607" applyNumberFormat="1" applyFont="1" applyFill="1" applyBorder="1" applyAlignment="1">
      <alignment horizontal="center" vertical="center" wrapText="1"/>
    </xf>
    <xf numFmtId="173" fontId="10" fillId="30" borderId="38" xfId="607" applyNumberFormat="1" applyFont="1" applyFill="1" applyBorder="1" applyAlignment="1">
      <alignment horizontal="center" vertical="center" wrapText="1"/>
    </xf>
    <xf numFmtId="173" fontId="10" fillId="30" borderId="57" xfId="607" applyNumberFormat="1" applyFont="1" applyFill="1" applyBorder="1" applyAlignment="1">
      <alignment horizontal="center" vertical="center" wrapText="1"/>
    </xf>
    <xf numFmtId="177" fontId="73" fillId="0" borderId="13" xfId="607" applyNumberFormat="1" applyFont="1" applyFill="1" applyBorder="1"/>
    <xf numFmtId="173" fontId="73" fillId="0" borderId="10" xfId="607" applyNumberFormat="1" applyFont="1" applyFill="1" applyBorder="1"/>
    <xf numFmtId="4" fontId="10" fillId="32" borderId="34" xfId="607" applyNumberFormat="1" applyFont="1" applyFill="1" applyBorder="1" applyProtection="1">
      <protection locked="0"/>
    </xf>
    <xf numFmtId="4" fontId="10" fillId="32" borderId="13" xfId="607" applyNumberFormat="1" applyFont="1" applyFill="1" applyBorder="1" applyAlignment="1" applyProtection="1">
      <alignment horizontal="center"/>
      <protection locked="0"/>
    </xf>
    <xf numFmtId="4" fontId="10" fillId="32" borderId="13" xfId="0" applyNumberFormat="1" applyFont="1" applyFill="1" applyBorder="1" applyAlignment="1" applyProtection="1">
      <alignment horizontal="center"/>
      <protection locked="0"/>
    </xf>
    <xf numFmtId="4" fontId="10" fillId="32" borderId="11" xfId="0" applyNumberFormat="1" applyFont="1" applyFill="1" applyBorder="1" applyProtection="1">
      <protection locked="0"/>
    </xf>
    <xf numFmtId="4" fontId="10" fillId="32" borderId="11" xfId="607" applyNumberFormat="1" applyFont="1" applyFill="1" applyBorder="1" applyProtection="1">
      <protection locked="0"/>
    </xf>
    <xf numFmtId="4" fontId="10" fillId="5" borderId="11" xfId="0" applyNumberFormat="1" applyFont="1" applyFill="1" applyBorder="1"/>
    <xf numFmtId="4" fontId="10" fillId="32" borderId="34" xfId="0" applyNumberFormat="1" applyFont="1" applyFill="1" applyBorder="1" applyProtection="1">
      <protection locked="0"/>
    </xf>
    <xf numFmtId="177" fontId="73" fillId="0" borderId="36" xfId="607" applyNumberFormat="1" applyFont="1" applyFill="1" applyBorder="1"/>
    <xf numFmtId="173" fontId="73" fillId="0" borderId="11" xfId="607" applyNumberFormat="1" applyFont="1" applyFill="1" applyBorder="1"/>
    <xf numFmtId="4" fontId="10" fillId="32" borderId="36" xfId="607" applyNumberFormat="1" applyFont="1" applyFill="1" applyBorder="1" applyAlignment="1" applyProtection="1">
      <alignment horizontal="center"/>
      <protection locked="0"/>
    </xf>
    <xf numFmtId="4" fontId="10" fillId="32" borderId="36" xfId="0" applyNumberFormat="1" applyFont="1" applyFill="1" applyBorder="1" applyAlignment="1" applyProtection="1">
      <alignment horizontal="center"/>
      <protection locked="0"/>
    </xf>
    <xf numFmtId="173" fontId="73" fillId="0" borderId="36" xfId="607" applyNumberFormat="1" applyFont="1" applyFill="1" applyBorder="1" applyAlignment="1"/>
    <xf numFmtId="4" fontId="10" fillId="5" borderId="34" xfId="607" applyNumberFormat="1" applyFont="1" applyFill="1" applyBorder="1"/>
    <xf numFmtId="4" fontId="10" fillId="5" borderId="55" xfId="607" applyNumberFormat="1" applyFont="1" applyFill="1" applyBorder="1"/>
    <xf numFmtId="173" fontId="10" fillId="0" borderId="36" xfId="607" applyNumberFormat="1" applyFont="1" applyFill="1" applyBorder="1" applyAlignment="1">
      <alignment horizontal="right"/>
    </xf>
    <xf numFmtId="173" fontId="10" fillId="0" borderId="11" xfId="607" applyNumberFormat="1" applyFont="1" applyFill="1" applyBorder="1"/>
    <xf numFmtId="4" fontId="10" fillId="32" borderId="55" xfId="607" applyNumberFormat="1" applyFont="1" applyFill="1" applyBorder="1" applyAlignment="1" applyProtection="1">
      <alignment horizontal="center"/>
      <protection locked="0"/>
    </xf>
    <xf numFmtId="4" fontId="10" fillId="5" borderId="11" xfId="607" applyNumberFormat="1" applyFont="1" applyFill="1" applyBorder="1"/>
    <xf numFmtId="1" fontId="73" fillId="0" borderId="36" xfId="0" applyNumberFormat="1" applyFont="1" applyFill="1" applyBorder="1" applyAlignment="1">
      <alignment horizontal="right"/>
    </xf>
    <xf numFmtId="169" fontId="10" fillId="0" borderId="36" xfId="0" applyNumberFormat="1" applyFont="1" applyFill="1" applyBorder="1" applyAlignment="1">
      <alignment horizontal="right"/>
    </xf>
    <xf numFmtId="173" fontId="73" fillId="0" borderId="36" xfId="607" applyNumberFormat="1" applyFont="1" applyFill="1" applyBorder="1" applyAlignment="1">
      <alignment horizontal="right"/>
    </xf>
    <xf numFmtId="0" fontId="10" fillId="0" borderId="36" xfId="0" applyFont="1" applyFill="1" applyBorder="1" applyAlignment="1">
      <alignment horizontal="right"/>
    </xf>
    <xf numFmtId="169" fontId="73" fillId="0" borderId="36" xfId="0" applyNumberFormat="1" applyFont="1" applyFill="1" applyBorder="1" applyAlignment="1">
      <alignment horizontal="right"/>
    </xf>
    <xf numFmtId="177" fontId="73" fillId="0" borderId="36" xfId="607" applyNumberFormat="1" applyFont="1" applyFill="1" applyBorder="1" applyAlignment="1">
      <alignment horizontal="right"/>
    </xf>
    <xf numFmtId="177" fontId="73" fillId="0" borderId="36" xfId="0" applyNumberFormat="1" applyFont="1" applyFill="1" applyBorder="1" applyAlignment="1">
      <alignment horizontal="right"/>
    </xf>
    <xf numFmtId="177" fontId="73" fillId="0" borderId="38" xfId="0" applyNumberFormat="1" applyFont="1" applyFill="1" applyBorder="1" applyAlignment="1">
      <alignment horizontal="right"/>
    </xf>
    <xf numFmtId="173" fontId="73" fillId="0" borderId="12" xfId="607" applyNumberFormat="1" applyFont="1" applyFill="1" applyBorder="1"/>
    <xf numFmtId="4" fontId="10" fillId="32" borderId="74" xfId="607" applyNumberFormat="1" applyFont="1" applyFill="1" applyBorder="1" applyProtection="1">
      <protection locked="0"/>
    </xf>
    <xf numFmtId="4" fontId="10" fillId="32" borderId="38" xfId="607" applyNumberFormat="1" applyFont="1" applyFill="1" applyBorder="1" applyAlignment="1" applyProtection="1">
      <alignment horizontal="center"/>
      <protection locked="0"/>
    </xf>
    <xf numFmtId="4" fontId="10" fillId="32" borderId="57" xfId="607" applyNumberFormat="1" applyFont="1" applyFill="1" applyBorder="1" applyProtection="1">
      <protection locked="0"/>
    </xf>
    <xf numFmtId="4" fontId="10" fillId="32" borderId="38" xfId="0" applyNumberFormat="1" applyFont="1" applyFill="1" applyBorder="1" applyAlignment="1" applyProtection="1">
      <alignment horizontal="center"/>
      <protection locked="0"/>
    </xf>
    <xf numFmtId="4" fontId="10" fillId="32" borderId="12" xfId="0" applyNumberFormat="1" applyFont="1" applyFill="1" applyBorder="1" applyProtection="1">
      <protection locked="0"/>
    </xf>
    <xf numFmtId="4" fontId="10" fillId="32" borderId="12" xfId="607" applyNumberFormat="1" applyFont="1" applyFill="1" applyBorder="1" applyProtection="1">
      <protection locked="0"/>
    </xf>
    <xf numFmtId="4" fontId="10" fillId="32" borderId="64" xfId="607" applyNumberFormat="1" applyFont="1" applyFill="1" applyBorder="1" applyProtection="1">
      <protection locked="0"/>
    </xf>
    <xf numFmtId="4" fontId="10" fillId="5" borderId="12" xfId="0" applyNumberFormat="1" applyFont="1" applyFill="1" applyBorder="1"/>
    <xf numFmtId="4" fontId="10" fillId="32" borderId="74" xfId="0" applyNumberFormat="1" applyFont="1" applyFill="1" applyBorder="1" applyProtection="1">
      <protection locked="0"/>
    </xf>
    <xf numFmtId="173" fontId="10" fillId="0" borderId="0" xfId="607" applyNumberFormat="1" applyFont="1" applyBorder="1"/>
    <xf numFmtId="173" fontId="10" fillId="0" borderId="0" xfId="607" applyNumberFormat="1" applyFont="1" applyFill="1" applyBorder="1"/>
    <xf numFmtId="167" fontId="73" fillId="0" borderId="0" xfId="607" applyFont="1" applyBorder="1"/>
    <xf numFmtId="0" fontId="109" fillId="0" borderId="0" xfId="0" applyFont="1"/>
    <xf numFmtId="0" fontId="109" fillId="0" borderId="0" xfId="0" applyFont="1" applyAlignment="1">
      <alignment horizontal="justify" wrapText="1"/>
    </xf>
    <xf numFmtId="0" fontId="10" fillId="0" borderId="0" xfId="0" applyFont="1" applyAlignment="1">
      <alignment horizontal="justify" wrapText="1"/>
    </xf>
    <xf numFmtId="0" fontId="110" fillId="0" borderId="0" xfId="0" applyFont="1" applyBorder="1"/>
    <xf numFmtId="0" fontId="10" fillId="30" borderId="10" xfId="0" applyFont="1" applyFill="1" applyBorder="1" applyAlignment="1">
      <alignment horizontal="center"/>
    </xf>
    <xf numFmtId="0" fontId="73" fillId="30" borderId="16" xfId="0" applyFont="1" applyFill="1" applyBorder="1" applyAlignment="1"/>
    <xf numFmtId="0" fontId="73" fillId="30" borderId="17" xfId="0" applyFont="1" applyFill="1" applyBorder="1" applyAlignment="1"/>
    <xf numFmtId="0" fontId="10" fillId="30" borderId="11" xfId="0" applyFont="1" applyFill="1" applyBorder="1" applyAlignment="1">
      <alignment horizontal="center"/>
    </xf>
    <xf numFmtId="0" fontId="73" fillId="30" borderId="34" xfId="0" applyFont="1" applyFill="1" applyBorder="1" applyAlignment="1">
      <alignment horizontal="center"/>
    </xf>
    <xf numFmtId="4" fontId="10" fillId="5" borderId="13" xfId="0" applyNumberFormat="1" applyFont="1" applyFill="1" applyBorder="1"/>
    <xf numFmtId="4" fontId="10" fillId="5" borderId="14" xfId="0" applyNumberFormat="1" applyFont="1" applyFill="1" applyBorder="1"/>
    <xf numFmtId="4" fontId="10" fillId="5" borderId="9" xfId="0" applyNumberFormat="1" applyFont="1" applyFill="1" applyBorder="1"/>
    <xf numFmtId="4" fontId="10" fillId="5" borderId="10" xfId="607" applyNumberFormat="1" applyFont="1" applyFill="1" applyBorder="1"/>
    <xf numFmtId="4" fontId="10" fillId="5" borderId="13" xfId="607" applyNumberFormat="1" applyFont="1" applyFill="1" applyBorder="1"/>
    <xf numFmtId="4" fontId="10" fillId="5" borderId="14" xfId="607" applyNumberFormat="1" applyFont="1" applyFill="1" applyBorder="1"/>
    <xf numFmtId="4" fontId="10" fillId="5" borderId="9" xfId="607" applyNumberFormat="1" applyFont="1" applyFill="1" applyBorder="1"/>
    <xf numFmtId="4" fontId="10" fillId="32" borderId="36" xfId="0" applyNumberFormat="1" applyFont="1" applyFill="1" applyBorder="1" applyProtection="1">
      <protection locked="0"/>
    </xf>
    <xf numFmtId="4" fontId="10" fillId="5" borderId="36" xfId="607" applyNumberFormat="1" applyFont="1" applyFill="1" applyBorder="1"/>
    <xf numFmtId="0" fontId="10" fillId="31" borderId="36" xfId="0" applyFont="1" applyFill="1" applyBorder="1"/>
    <xf numFmtId="0" fontId="10" fillId="31" borderId="0" xfId="0" applyFont="1" applyFill="1" applyBorder="1"/>
    <xf numFmtId="0" fontId="10" fillId="31" borderId="34" xfId="0" applyFont="1" applyFill="1" applyBorder="1"/>
    <xf numFmtId="4" fontId="10" fillId="31" borderId="11" xfId="607" applyNumberFormat="1" applyFont="1" applyFill="1" applyBorder="1"/>
    <xf numFmtId="175" fontId="10" fillId="31" borderId="11" xfId="607" applyNumberFormat="1" applyFont="1" applyFill="1" applyBorder="1"/>
    <xf numFmtId="175" fontId="10" fillId="31" borderId="36" xfId="607" applyNumberFormat="1" applyFont="1" applyFill="1" applyBorder="1"/>
    <xf numFmtId="175" fontId="10" fillId="31" borderId="0" xfId="607" applyNumberFormat="1" applyFont="1" applyFill="1" applyBorder="1"/>
    <xf numFmtId="175" fontId="10" fillId="31" borderId="34" xfId="607" applyNumberFormat="1" applyFont="1" applyFill="1" applyBorder="1"/>
    <xf numFmtId="4" fontId="10" fillId="5" borderId="36" xfId="0" applyNumberFormat="1" applyFont="1" applyFill="1" applyBorder="1"/>
    <xf numFmtId="4" fontId="10" fillId="5" borderId="34" xfId="0" applyNumberFormat="1" applyFont="1" applyFill="1" applyBorder="1"/>
    <xf numFmtId="0" fontId="10" fillId="0" borderId="12" xfId="0" applyFont="1" applyBorder="1"/>
    <xf numFmtId="4" fontId="10" fillId="32" borderId="38" xfId="0" applyNumberFormat="1" applyFont="1" applyFill="1" applyBorder="1" applyProtection="1">
      <protection locked="0"/>
    </xf>
    <xf numFmtId="4" fontId="10" fillId="32" borderId="64" xfId="0" applyNumberFormat="1" applyFont="1" applyFill="1" applyBorder="1" applyProtection="1">
      <protection locked="0"/>
    </xf>
    <xf numFmtId="4" fontId="10" fillId="5" borderId="12" xfId="607" applyNumberFormat="1" applyFont="1" applyFill="1" applyBorder="1"/>
    <xf numFmtId="4" fontId="10" fillId="5" borderId="38" xfId="607" applyNumberFormat="1" applyFont="1" applyFill="1" applyBorder="1"/>
    <xf numFmtId="4" fontId="10" fillId="5" borderId="64" xfId="607" applyNumberFormat="1" applyFont="1" applyFill="1" applyBorder="1"/>
    <xf numFmtId="4" fontId="10" fillId="5" borderId="74" xfId="607" applyNumberFormat="1" applyFont="1" applyFill="1" applyBorder="1"/>
    <xf numFmtId="0" fontId="109" fillId="0" borderId="0" xfId="0" applyFont="1" applyAlignment="1">
      <alignment horizontal="justify"/>
    </xf>
    <xf numFmtId="0" fontId="10" fillId="0" borderId="0" xfId="0" applyFont="1" applyAlignment="1">
      <alignment horizontal="justify"/>
    </xf>
    <xf numFmtId="0" fontId="109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left" vertical="center" wrapText="1"/>
    </xf>
    <xf numFmtId="0" fontId="10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5" fillId="34" borderId="6" xfId="0" applyFont="1" applyFill="1" applyBorder="1" applyAlignment="1"/>
    <xf numFmtId="10" fontId="112" fillId="0" borderId="82" xfId="614" applyNumberFormat="1" applyFont="1" applyFill="1" applyBorder="1" applyAlignment="1">
      <alignment horizontal="center" vertical="center"/>
    </xf>
    <xf numFmtId="0" fontId="25" fillId="34" borderId="6" xfId="0" applyFont="1" applyFill="1" applyBorder="1" applyAlignment="1"/>
    <xf numFmtId="0" fontId="95" fillId="0" borderId="0" xfId="0" applyFont="1"/>
    <xf numFmtId="0" fontId="0" fillId="34" borderId="6" xfId="0" applyFill="1" applyBorder="1" applyAlignment="1"/>
    <xf numFmtId="49" fontId="14" fillId="0" borderId="0" xfId="0" applyNumberFormat="1" applyFont="1" applyAlignment="1">
      <alignment horizontal="left"/>
    </xf>
    <xf numFmtId="0" fontId="113" fillId="0" borderId="72" xfId="614" applyFont="1" applyFill="1" applyBorder="1" applyAlignment="1">
      <alignment horizontal="center" vertical="center" wrapText="1"/>
    </xf>
    <xf numFmtId="0" fontId="98" fillId="0" borderId="41" xfId="614" applyFont="1" applyBorder="1" applyAlignment="1">
      <alignment horizontal="center" vertical="center" wrapText="1"/>
    </xf>
    <xf numFmtId="0" fontId="94" fillId="0" borderId="63" xfId="614" applyFont="1" applyFill="1" applyBorder="1" applyAlignment="1">
      <alignment horizontal="center" vertical="top"/>
    </xf>
    <xf numFmtId="0" fontId="98" fillId="0" borderId="76" xfId="614" applyFont="1" applyBorder="1" applyAlignment="1">
      <alignment horizontal="center" vertical="top"/>
    </xf>
    <xf numFmtId="0" fontId="98" fillId="0" borderId="63" xfId="614" applyFont="1" applyFill="1" applyBorder="1" applyAlignment="1">
      <alignment horizontal="center" vertical="top"/>
    </xf>
    <xf numFmtId="0" fontId="98" fillId="0" borderId="77" xfId="614" applyFont="1" applyFill="1" applyBorder="1" applyAlignment="1">
      <alignment horizontal="center" vertical="top"/>
    </xf>
    <xf numFmtId="0" fontId="112" fillId="0" borderId="55" xfId="614" applyFont="1" applyFill="1" applyBorder="1" applyAlignment="1">
      <alignment horizontal="center" vertical="top"/>
    </xf>
    <xf numFmtId="0" fontId="94" fillId="0" borderId="84" xfId="614" applyFont="1" applyFill="1" applyBorder="1" applyAlignment="1">
      <alignment horizontal="center" vertical="top"/>
    </xf>
    <xf numFmtId="0" fontId="94" fillId="0" borderId="92" xfId="614" applyFont="1" applyFill="1" applyBorder="1" applyAlignment="1">
      <alignment wrapText="1"/>
    </xf>
    <xf numFmtId="0" fontId="98" fillId="0" borderId="38" xfId="614" applyFont="1" applyBorder="1" applyAlignment="1">
      <alignment horizontal="center" vertical="top"/>
    </xf>
    <xf numFmtId="0" fontId="94" fillId="0" borderId="87" xfId="614" applyFont="1" applyFill="1" applyBorder="1" applyAlignment="1">
      <alignment vertical="center"/>
    </xf>
    <xf numFmtId="0" fontId="117" fillId="0" borderId="0" xfId="0" applyFont="1"/>
    <xf numFmtId="0" fontId="94" fillId="0" borderId="93" xfId="615" applyFont="1" applyFill="1" applyBorder="1" applyAlignment="1">
      <alignment horizontal="center" wrapText="1"/>
    </xf>
    <xf numFmtId="0" fontId="94" fillId="0" borderId="42" xfId="615" applyFont="1" applyFill="1" applyBorder="1" applyAlignment="1">
      <alignment horizontal="center"/>
    </xf>
    <xf numFmtId="0" fontId="94" fillId="0" borderId="66" xfId="615" applyFont="1" applyFill="1" applyBorder="1" applyAlignment="1">
      <alignment horizontal="center"/>
    </xf>
    <xf numFmtId="0" fontId="94" fillId="0" borderId="39" xfId="615" applyFont="1" applyFill="1" applyBorder="1" applyAlignment="1">
      <alignment horizontal="center"/>
    </xf>
    <xf numFmtId="0" fontId="0" fillId="0" borderId="0" xfId="0" applyFill="1"/>
    <xf numFmtId="0" fontId="98" fillId="34" borderId="72" xfId="615" applyFont="1" applyFill="1" applyBorder="1"/>
    <xf numFmtId="4" fontId="55" fillId="0" borderId="0" xfId="0" applyNumberFormat="1" applyFont="1" applyFill="1"/>
    <xf numFmtId="0" fontId="98" fillId="0" borderId="97" xfId="615" applyFont="1" applyBorder="1" applyAlignment="1">
      <alignment horizontal="left"/>
    </xf>
    <xf numFmtId="0" fontId="98" fillId="34" borderId="7" xfId="615" applyFont="1" applyFill="1" applyBorder="1"/>
    <xf numFmtId="4" fontId="98" fillId="6" borderId="100" xfId="615" applyNumberFormat="1" applyFont="1" applyFill="1" applyBorder="1"/>
    <xf numFmtId="0" fontId="98" fillId="0" borderId="58" xfId="615" applyFont="1" applyBorder="1" applyAlignment="1">
      <alignment horizontal="left"/>
    </xf>
    <xf numFmtId="0" fontId="98" fillId="34" borderId="65" xfId="615" applyFont="1" applyFill="1" applyBorder="1"/>
    <xf numFmtId="0" fontId="98" fillId="33" borderId="57" xfId="615" applyFont="1" applyFill="1" applyBorder="1"/>
    <xf numFmtId="16" fontId="98" fillId="0" borderId="76" xfId="615" applyNumberFormat="1" applyFont="1" applyFill="1" applyBorder="1" applyAlignment="1">
      <alignment horizontal="left"/>
    </xf>
    <xf numFmtId="0" fontId="98" fillId="0" borderId="6" xfId="615" applyFont="1" applyFill="1" applyBorder="1" applyAlignment="1">
      <alignment vertical="center" wrapText="1"/>
    </xf>
    <xf numFmtId="4" fontId="94" fillId="33" borderId="46" xfId="615" applyNumberFormat="1" applyFont="1" applyFill="1" applyBorder="1" applyAlignment="1">
      <alignment horizontal="center"/>
    </xf>
    <xf numFmtId="0" fontId="25" fillId="0" borderId="0" xfId="0" applyFont="1" applyFill="1" applyProtection="1">
      <protection locked="0"/>
    </xf>
    <xf numFmtId="0" fontId="21" fillId="0" borderId="0" xfId="52"/>
    <xf numFmtId="49" fontId="73" fillId="36" borderId="7" xfId="52" applyNumberFormat="1" applyFont="1" applyFill="1" applyBorder="1" applyAlignment="1">
      <alignment horizontal="center"/>
    </xf>
    <xf numFmtId="49" fontId="73" fillId="36" borderId="3" xfId="52" applyNumberFormat="1" applyFont="1" applyFill="1" applyBorder="1" applyAlignment="1">
      <alignment horizontal="center"/>
    </xf>
    <xf numFmtId="49" fontId="73" fillId="36" borderId="3" xfId="52" quotePrefix="1" applyNumberFormat="1" applyFont="1" applyFill="1" applyBorder="1" applyAlignment="1">
      <alignment horizontal="center"/>
    </xf>
    <xf numFmtId="9" fontId="21" fillId="0" borderId="0" xfId="52" applyNumberFormat="1"/>
    <xf numFmtId="2" fontId="10" fillId="6" borderId="7" xfId="45" applyNumberFormat="1" applyFont="1" applyFill="1" applyBorder="1"/>
    <xf numFmtId="2" fontId="10" fillId="36" borderId="7" xfId="45" applyNumberFormat="1" applyFont="1" applyFill="1" applyBorder="1"/>
    <xf numFmtId="175" fontId="21" fillId="0" borderId="0" xfId="52" applyNumberFormat="1"/>
    <xf numFmtId="49" fontId="10" fillId="36" borderId="7" xfId="52" applyNumberFormat="1" applyFont="1" applyFill="1" applyBorder="1" applyAlignment="1"/>
    <xf numFmtId="49" fontId="10" fillId="36" borderId="7" xfId="52" applyNumberFormat="1" applyFont="1" applyFill="1" applyBorder="1" applyAlignment="1">
      <alignment horizontal="left" wrapText="1"/>
    </xf>
    <xf numFmtId="49" fontId="10" fillId="36" borderId="7" xfId="52" applyNumberFormat="1" applyFont="1" applyFill="1" applyBorder="1" applyAlignment="1">
      <alignment wrapText="1"/>
    </xf>
    <xf numFmtId="0" fontId="118" fillId="0" borderId="0" xfId="52" applyFont="1"/>
    <xf numFmtId="49" fontId="33" fillId="36" borderId="18" xfId="0" applyNumberFormat="1" applyFont="1" applyFill="1" applyBorder="1"/>
    <xf numFmtId="2" fontId="10" fillId="36" borderId="18" xfId="45" applyNumberFormat="1" applyFont="1" applyFill="1" applyBorder="1"/>
    <xf numFmtId="2" fontId="10" fillId="36" borderId="44" xfId="45" applyNumberFormat="1" applyFont="1" applyFill="1" applyBorder="1"/>
    <xf numFmtId="167" fontId="21" fillId="0" borderId="0" xfId="52" applyNumberFormat="1"/>
    <xf numFmtId="49" fontId="33" fillId="36" borderId="18" xfId="0" applyNumberFormat="1" applyFont="1" applyFill="1" applyBorder="1" applyAlignment="1">
      <alignment wrapText="1"/>
    </xf>
    <xf numFmtId="2" fontId="10" fillId="6" borderId="63" xfId="45" applyNumberFormat="1" applyFont="1" applyFill="1" applyBorder="1"/>
    <xf numFmtId="2" fontId="10" fillId="6" borderId="62" xfId="45" applyNumberFormat="1" applyFont="1" applyFill="1" applyBorder="1"/>
    <xf numFmtId="165" fontId="21" fillId="0" borderId="0" xfId="45" applyNumberFormat="1" applyFont="1"/>
    <xf numFmtId="165" fontId="21" fillId="0" borderId="0" xfId="52" applyNumberFormat="1"/>
    <xf numFmtId="2" fontId="0" fillId="0" borderId="0" xfId="0" applyNumberFormat="1"/>
    <xf numFmtId="0" fontId="11" fillId="0" borderId="0" xfId="0" applyFont="1"/>
    <xf numFmtId="0" fontId="120" fillId="0" borderId="13" xfId="0" applyFont="1" applyBorder="1" applyAlignment="1">
      <alignment vertical="top" wrapText="1"/>
    </xf>
    <xf numFmtId="0" fontId="23" fillId="6" borderId="9" xfId="0" applyFont="1" applyFill="1" applyBorder="1"/>
    <xf numFmtId="0" fontId="0" fillId="0" borderId="36" xfId="0" applyBorder="1"/>
    <xf numFmtId="0" fontId="0" fillId="0" borderId="34" xfId="0" applyBorder="1"/>
    <xf numFmtId="0" fontId="0" fillId="6" borderId="36" xfId="0" applyFill="1" applyBorder="1"/>
    <xf numFmtId="0" fontId="0" fillId="6" borderId="34" xfId="0" applyFill="1" applyBorder="1"/>
    <xf numFmtId="178" fontId="0" fillId="0" borderId="0" xfId="0" applyNumberFormat="1"/>
    <xf numFmtId="49" fontId="0" fillId="0" borderId="0" xfId="0" applyNumberFormat="1"/>
    <xf numFmtId="0" fontId="0" fillId="0" borderId="0" xfId="0" applyBorder="1"/>
    <xf numFmtId="17" fontId="0" fillId="0" borderId="0" xfId="0" applyNumberFormat="1" applyFont="1"/>
    <xf numFmtId="49" fontId="10" fillId="36" borderId="3" xfId="52" quotePrefix="1" applyNumberFormat="1" applyFont="1" applyFill="1" applyBorder="1" applyAlignment="1">
      <alignment horizontal="center"/>
    </xf>
    <xf numFmtId="0" fontId="11" fillId="0" borderId="0" xfId="27"/>
    <xf numFmtId="49" fontId="124" fillId="36" borderId="18" xfId="617" applyNumberFormat="1" applyFont="1" applyFill="1" applyBorder="1" applyAlignment="1">
      <alignment horizontal="center" wrapText="1"/>
    </xf>
    <xf numFmtId="49" fontId="25" fillId="0" borderId="0" xfId="0" applyNumberFormat="1" applyFont="1" applyFill="1" applyBorder="1" applyAlignment="1">
      <alignment wrapText="1"/>
    </xf>
    <xf numFmtId="49" fontId="25" fillId="0" borderId="0" xfId="0" applyNumberFormat="1" applyFont="1" applyFill="1" applyBorder="1"/>
    <xf numFmtId="49" fontId="0" fillId="0" borderId="0" xfId="618" applyNumberFormat="1" applyFont="1"/>
    <xf numFmtId="0" fontId="33" fillId="0" borderId="0" xfId="0" applyFont="1"/>
    <xf numFmtId="0" fontId="33" fillId="0" borderId="0" xfId="0" applyFont="1" applyBorder="1" applyAlignment="1"/>
    <xf numFmtId="0" fontId="33" fillId="0" borderId="0" xfId="0" applyFont="1" applyBorder="1"/>
    <xf numFmtId="0" fontId="23" fillId="0" borderId="0" xfId="0" applyFont="1"/>
    <xf numFmtId="170" fontId="73" fillId="35" borderId="7" xfId="0" applyNumberFormat="1" applyFont="1" applyFill="1" applyBorder="1" applyAlignment="1">
      <alignment horizontal="left"/>
    </xf>
    <xf numFmtId="170" fontId="73" fillId="35" borderId="8" xfId="0" applyNumberFormat="1" applyFont="1" applyFill="1" applyBorder="1" applyAlignment="1">
      <alignment horizontal="left"/>
    </xf>
    <xf numFmtId="0" fontId="73" fillId="35" borderId="7" xfId="0" applyFont="1" applyFill="1" applyBorder="1" applyAlignment="1">
      <alignment horizontal="right"/>
    </xf>
    <xf numFmtId="0" fontId="73" fillId="35" borderId="5" xfId="0" applyFont="1" applyFill="1" applyBorder="1"/>
    <xf numFmtId="0" fontId="10" fillId="35" borderId="7" xfId="0" applyFont="1" applyFill="1" applyBorder="1" applyAlignment="1">
      <alignment horizontal="right"/>
    </xf>
    <xf numFmtId="0" fontId="10" fillId="35" borderId="5" xfId="0" applyFont="1" applyFill="1" applyBorder="1"/>
    <xf numFmtId="2" fontId="0" fillId="6" borderId="7" xfId="0" applyNumberFormat="1" applyFill="1" applyBorder="1"/>
    <xf numFmtId="2" fontId="0" fillId="35" borderId="7" xfId="0" applyNumberFormat="1" applyFill="1" applyBorder="1"/>
    <xf numFmtId="0" fontId="10" fillId="35" borderId="5" xfId="0" applyFont="1" applyFill="1" applyBorder="1" applyAlignment="1">
      <alignment horizontal="left" indent="1"/>
    </xf>
    <xf numFmtId="0" fontId="73" fillId="35" borderId="5" xfId="0" applyFont="1" applyFill="1" applyBorder="1" applyAlignment="1">
      <alignment horizontal="left" indent="1"/>
    </xf>
    <xf numFmtId="2" fontId="0" fillId="6" borderId="3" xfId="0" applyNumberFormat="1" applyFill="1" applyBorder="1"/>
    <xf numFmtId="2" fontId="0" fillId="35" borderId="3" xfId="0" applyNumberFormat="1" applyFill="1" applyBorder="1"/>
    <xf numFmtId="0" fontId="10" fillId="35" borderId="3" xfId="0" applyFont="1" applyFill="1" applyBorder="1" applyAlignment="1">
      <alignment horizontal="right"/>
    </xf>
    <xf numFmtId="2" fontId="73" fillId="35" borderId="3" xfId="618" applyNumberFormat="1" applyFont="1" applyFill="1" applyBorder="1" applyAlignment="1">
      <alignment horizontal="center" vertical="center"/>
    </xf>
    <xf numFmtId="0" fontId="73" fillId="34" borderId="7" xfId="0" applyFont="1" applyFill="1" applyBorder="1"/>
    <xf numFmtId="0" fontId="73" fillId="34" borderId="3" xfId="0" applyFont="1" applyFill="1" applyBorder="1"/>
    <xf numFmtId="0" fontId="73" fillId="35" borderId="5" xfId="0" applyFont="1" applyFill="1" applyBorder="1" applyAlignment="1">
      <alignment wrapText="1"/>
    </xf>
    <xf numFmtId="0" fontId="73" fillId="35" borderId="0" xfId="0" applyFont="1" applyFill="1" applyBorder="1" applyAlignment="1">
      <alignment wrapText="1"/>
    </xf>
    <xf numFmtId="0" fontId="10" fillId="35" borderId="0" xfId="0" applyFont="1" applyFill="1" applyBorder="1"/>
    <xf numFmtId="0" fontId="10" fillId="42" borderId="3" xfId="0" applyFont="1" applyFill="1" applyBorder="1"/>
    <xf numFmtId="0" fontId="0" fillId="0" borderId="0" xfId="0" applyAlignment="1">
      <alignment horizontal="right"/>
    </xf>
    <xf numFmtId="0" fontId="73" fillId="44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10" fillId="44" borderId="0" xfId="0" quotePrefix="1" applyFont="1" applyFill="1" applyBorder="1" applyAlignment="1">
      <alignment wrapText="1"/>
    </xf>
    <xf numFmtId="49" fontId="0" fillId="0" borderId="0" xfId="0" applyNumberFormat="1" applyFont="1"/>
    <xf numFmtId="49" fontId="33" fillId="35" borderId="44" xfId="0" applyNumberFormat="1" applyFont="1" applyFill="1" applyBorder="1" applyAlignment="1"/>
    <xf numFmtId="49" fontId="33" fillId="35" borderId="43" xfId="0" applyNumberFormat="1" applyFont="1" applyFill="1" applyBorder="1" applyAlignment="1">
      <alignment wrapText="1"/>
    </xf>
    <xf numFmtId="49" fontId="33" fillId="35" borderId="43" xfId="0" applyNumberFormat="1" applyFont="1" applyFill="1" applyBorder="1" applyAlignment="1">
      <alignment horizontal="center" vertical="center" wrapText="1"/>
    </xf>
    <xf numFmtId="49" fontId="33" fillId="35" borderId="42" xfId="0" applyNumberFormat="1" applyFont="1" applyFill="1" applyBorder="1" applyAlignment="1">
      <alignment horizontal="center" vertical="center" wrapText="1"/>
    </xf>
    <xf numFmtId="49" fontId="64" fillId="35" borderId="41" xfId="0" applyNumberFormat="1" applyFont="1" applyFill="1" applyBorder="1" applyAlignment="1">
      <alignment horizontal="right"/>
    </xf>
    <xf numFmtId="49" fontId="0" fillId="35" borderId="40" xfId="0" applyNumberFormat="1" applyFill="1" applyBorder="1"/>
    <xf numFmtId="2" fontId="0" fillId="6" borderId="40" xfId="0" applyNumberFormat="1" applyFill="1" applyBorder="1"/>
    <xf numFmtId="2" fontId="0" fillId="6" borderId="39" xfId="0" applyNumberFormat="1" applyFill="1" applyBorder="1"/>
    <xf numFmtId="0" fontId="11" fillId="0" borderId="0" xfId="51" applyFont="1" applyBorder="1"/>
    <xf numFmtId="0" fontId="0" fillId="0" borderId="0" xfId="0" applyAlignment="1">
      <alignment vertical="center"/>
    </xf>
    <xf numFmtId="0" fontId="11" fillId="0" borderId="0" xfId="51" applyFont="1" applyFill="1" applyBorder="1"/>
    <xf numFmtId="0" fontId="33" fillId="0" borderId="0" xfId="0" applyFont="1" applyBorder="1" applyAlignment="1">
      <alignment horizontal="center" vertical="center" wrapText="1"/>
    </xf>
    <xf numFmtId="0" fontId="33" fillId="0" borderId="0" xfId="0" applyFont="1" applyFill="1" applyBorder="1"/>
    <xf numFmtId="49" fontId="23" fillId="0" borderId="0" xfId="0" applyNumberFormat="1" applyFont="1"/>
    <xf numFmtId="49" fontId="33" fillId="35" borderId="43" xfId="0" applyNumberFormat="1" applyFont="1" applyFill="1" applyBorder="1"/>
    <xf numFmtId="49" fontId="129" fillId="35" borderId="43" xfId="0" applyNumberFormat="1" applyFont="1" applyFill="1" applyBorder="1"/>
    <xf numFmtId="49" fontId="129" fillId="35" borderId="42" xfId="0" applyNumberFormat="1" applyFont="1" applyFill="1" applyBorder="1"/>
    <xf numFmtId="0" fontId="11" fillId="0" borderId="0" xfId="27" applyAlignment="1">
      <alignment horizontal="left"/>
    </xf>
    <xf numFmtId="175" fontId="38" fillId="0" borderId="0" xfId="31" applyNumberFormat="1" applyFont="1"/>
    <xf numFmtId="171" fontId="11" fillId="0" borderId="0" xfId="27" applyNumberFormat="1"/>
    <xf numFmtId="49" fontId="10" fillId="36" borderId="7" xfId="52" applyNumberFormat="1" applyFont="1" applyFill="1" applyBorder="1" applyAlignment="1">
      <alignment horizontal="center"/>
    </xf>
    <xf numFmtId="49" fontId="130" fillId="36" borderId="7" xfId="52" applyNumberFormat="1" applyFont="1" applyFill="1" applyBorder="1" applyAlignment="1">
      <alignment horizontal="left" wrapText="1"/>
    </xf>
    <xf numFmtId="49" fontId="124" fillId="36" borderId="73" xfId="617" applyNumberFormat="1" applyFont="1" applyFill="1" applyBorder="1" applyAlignment="1">
      <alignment wrapText="1"/>
    </xf>
    <xf numFmtId="49" fontId="124" fillId="36" borderId="51" xfId="617" applyNumberFormat="1" applyFont="1" applyFill="1" applyBorder="1" applyAlignment="1">
      <alignment horizontal="center" wrapText="1"/>
    </xf>
    <xf numFmtId="49" fontId="124" fillId="36" borderId="51" xfId="31" applyNumberFormat="1" applyFont="1" applyFill="1" applyBorder="1" applyAlignment="1">
      <alignment horizontal="center" wrapText="1"/>
    </xf>
    <xf numFmtId="49" fontId="124" fillId="36" borderId="44" xfId="617" applyNumberFormat="1" applyFont="1" applyFill="1" applyBorder="1" applyAlignment="1">
      <alignment horizontal="center" wrapText="1"/>
    </xf>
    <xf numFmtId="0" fontId="11" fillId="0" borderId="0" xfId="51"/>
    <xf numFmtId="2" fontId="0" fillId="0" borderId="0" xfId="0" applyNumberFormat="1" applyFont="1" applyFill="1" applyBorder="1" applyProtection="1">
      <protection locked="0"/>
    </xf>
    <xf numFmtId="0" fontId="131" fillId="36" borderId="10" xfId="51" applyFont="1" applyFill="1" applyBorder="1" applyAlignment="1">
      <alignment horizontal="left" indent="1"/>
    </xf>
    <xf numFmtId="170" fontId="131" fillId="36" borderId="18" xfId="51" applyNumberFormat="1" applyFont="1" applyFill="1" applyBorder="1" applyAlignment="1">
      <alignment horizontal="left" indent="1"/>
    </xf>
    <xf numFmtId="0" fontId="131" fillId="36" borderId="12" xfId="51" applyFont="1" applyFill="1" applyBorder="1" applyAlignment="1">
      <alignment horizontal="left" indent="1"/>
    </xf>
    <xf numFmtId="0" fontId="131" fillId="36" borderId="60" xfId="51" applyFont="1" applyFill="1" applyBorder="1" applyAlignment="1">
      <alignment horizontal="left" indent="1"/>
    </xf>
    <xf numFmtId="170" fontId="131" fillId="36" borderId="72" xfId="51" applyNumberFormat="1" applyFont="1" applyFill="1" applyBorder="1" applyAlignment="1">
      <alignment horizontal="left" indent="1"/>
    </xf>
    <xf numFmtId="170" fontId="131" fillId="36" borderId="59" xfId="51" applyNumberFormat="1" applyFont="1" applyFill="1" applyBorder="1" applyAlignment="1">
      <alignment horizontal="left" indent="1"/>
    </xf>
    <xf numFmtId="0" fontId="131" fillId="36" borderId="55" xfId="51" applyFont="1" applyFill="1" applyBorder="1" applyAlignment="1">
      <alignment horizontal="left" indent="1"/>
    </xf>
    <xf numFmtId="170" fontId="131" fillId="36" borderId="7" xfId="51" applyNumberFormat="1" applyFont="1" applyFill="1" applyBorder="1" applyAlignment="1">
      <alignment horizontal="left" indent="1"/>
    </xf>
    <xf numFmtId="170" fontId="131" fillId="36" borderId="45" xfId="51" applyNumberFormat="1" applyFont="1" applyFill="1" applyBorder="1" applyAlignment="1">
      <alignment horizontal="left" indent="1"/>
    </xf>
    <xf numFmtId="170" fontId="131" fillId="36" borderId="8" xfId="51" applyNumberFormat="1" applyFont="1" applyFill="1" applyBorder="1" applyAlignment="1">
      <alignment horizontal="left" indent="1"/>
    </xf>
    <xf numFmtId="170" fontId="131" fillId="36" borderId="5" xfId="51" applyNumberFormat="1" applyFont="1" applyFill="1" applyBorder="1" applyAlignment="1">
      <alignment horizontal="left" indent="1"/>
    </xf>
    <xf numFmtId="0" fontId="131" fillId="36" borderId="11" xfId="51" applyFont="1" applyFill="1" applyBorder="1" applyAlignment="1">
      <alignment horizontal="left" indent="1"/>
    </xf>
    <xf numFmtId="0" fontId="132" fillId="36" borderId="15" xfId="51" applyFont="1" applyFill="1" applyBorder="1"/>
    <xf numFmtId="2" fontId="104" fillId="36" borderId="15" xfId="46" applyNumberFormat="1" applyFont="1" applyFill="1" applyBorder="1" applyProtection="1">
      <protection locked="0"/>
    </xf>
    <xf numFmtId="2" fontId="104" fillId="36" borderId="16" xfId="46" applyNumberFormat="1" applyFont="1" applyFill="1" applyBorder="1" applyProtection="1">
      <protection locked="0"/>
    </xf>
    <xf numFmtId="2" fontId="104" fillId="36" borderId="17" xfId="46" applyNumberFormat="1" applyFont="1" applyFill="1" applyBorder="1" applyProtection="1">
      <protection locked="0"/>
    </xf>
    <xf numFmtId="2" fontId="133" fillId="36" borderId="18" xfId="46" applyNumberFormat="1" applyFont="1" applyFill="1" applyBorder="1"/>
    <xf numFmtId="0" fontId="134" fillId="36" borderId="5" xfId="51" applyFont="1" applyFill="1" applyBorder="1" applyAlignment="1">
      <alignment horizontal="left" indent="1"/>
    </xf>
    <xf numFmtId="2" fontId="104" fillId="6" borderId="36" xfId="46" applyNumberFormat="1" applyFont="1" applyFill="1" applyBorder="1" applyProtection="1">
      <protection locked="0"/>
    </xf>
    <xf numFmtId="2" fontId="104" fillId="6" borderId="0" xfId="46" applyNumberFormat="1" applyFont="1" applyFill="1" applyBorder="1" applyProtection="1">
      <protection locked="0"/>
    </xf>
    <xf numFmtId="2" fontId="104" fillId="6" borderId="34" xfId="46" applyNumberFormat="1" applyFont="1" applyFill="1" applyBorder="1" applyProtection="1">
      <protection locked="0"/>
    </xf>
    <xf numFmtId="2" fontId="132" fillId="6" borderId="0" xfId="46" applyNumberFormat="1" applyFont="1" applyFill="1" applyBorder="1" applyProtection="1">
      <protection locked="0"/>
    </xf>
    <xf numFmtId="2" fontId="104" fillId="36" borderId="10" xfId="46" applyNumberFormat="1" applyFont="1" applyFill="1" applyBorder="1" applyProtection="1"/>
    <xf numFmtId="2" fontId="104" fillId="36" borderId="11" xfId="46" applyNumberFormat="1" applyFont="1" applyFill="1" applyBorder="1" applyProtection="1"/>
    <xf numFmtId="0" fontId="134" fillId="36" borderId="5" xfId="51" applyFont="1" applyFill="1" applyBorder="1" applyAlignment="1">
      <alignment horizontal="left" wrapText="1" indent="1"/>
    </xf>
    <xf numFmtId="0" fontId="11" fillId="0" borderId="0" xfId="51" applyFill="1"/>
    <xf numFmtId="2" fontId="104" fillId="36" borderId="12" xfId="46" applyNumberFormat="1" applyFont="1" applyFill="1" applyBorder="1" applyProtection="1"/>
    <xf numFmtId="2" fontId="104" fillId="36" borderId="18" xfId="46" applyNumberFormat="1" applyFont="1" applyFill="1" applyBorder="1" applyProtection="1"/>
    <xf numFmtId="0" fontId="134" fillId="36" borderId="10" xfId="51" applyFont="1" applyFill="1" applyBorder="1" applyAlignment="1">
      <alignment horizontal="left" indent="1"/>
    </xf>
    <xf numFmtId="0" fontId="134" fillId="36" borderId="12" xfId="51" applyFont="1" applyFill="1" applyBorder="1" applyAlignment="1">
      <alignment horizontal="left" indent="1"/>
    </xf>
    <xf numFmtId="0" fontId="134" fillId="36" borderId="6" xfId="51" applyFont="1" applyFill="1" applyBorder="1" applyAlignment="1">
      <alignment horizontal="left" indent="1"/>
    </xf>
    <xf numFmtId="2" fontId="135" fillId="36" borderId="12" xfId="46" applyNumberFormat="1" applyFont="1" applyFill="1" applyBorder="1"/>
    <xf numFmtId="2" fontId="132" fillId="6" borderId="36" xfId="46" applyNumberFormat="1" applyFont="1" applyFill="1" applyBorder="1"/>
    <xf numFmtId="2" fontId="132" fillId="6" borderId="0" xfId="46" applyNumberFormat="1" applyFont="1" applyFill="1" applyBorder="1"/>
    <xf numFmtId="2" fontId="132" fillId="6" borderId="34" xfId="46" applyNumberFormat="1" applyFont="1" applyFill="1" applyBorder="1"/>
    <xf numFmtId="0" fontId="11" fillId="0" borderId="0" xfId="51" applyFont="1" applyFill="1"/>
    <xf numFmtId="2" fontId="135" fillId="36" borderId="18" xfId="46" applyNumberFormat="1" applyFont="1" applyFill="1" applyBorder="1"/>
    <xf numFmtId="2" fontId="134" fillId="6" borderId="36" xfId="46" applyNumberFormat="1" applyFont="1" applyFill="1" applyBorder="1" applyProtection="1">
      <protection locked="0"/>
    </xf>
    <xf numFmtId="2" fontId="134" fillId="6" borderId="0" xfId="46" applyNumberFormat="1" applyFont="1" applyFill="1" applyBorder="1" applyProtection="1">
      <protection locked="0"/>
    </xf>
    <xf numFmtId="2" fontId="134" fillId="6" borderId="34" xfId="46" applyNumberFormat="1" applyFont="1" applyFill="1" applyBorder="1" applyProtection="1">
      <protection locked="0"/>
    </xf>
    <xf numFmtId="2" fontId="131" fillId="6" borderId="36" xfId="46" applyNumberFormat="1" applyFont="1" applyFill="1" applyBorder="1" applyProtection="1">
      <protection locked="0"/>
    </xf>
    <xf numFmtId="2" fontId="131" fillId="6" borderId="0" xfId="46" applyNumberFormat="1" applyFont="1" applyFill="1" applyBorder="1" applyProtection="1">
      <protection locked="0"/>
    </xf>
    <xf numFmtId="2" fontId="131" fillId="6" borderId="34" xfId="46" applyNumberFormat="1" applyFont="1" applyFill="1" applyBorder="1" applyProtection="1">
      <protection locked="0"/>
    </xf>
    <xf numFmtId="2" fontId="131" fillId="6" borderId="15" xfId="46" applyNumberFormat="1" applyFont="1" applyFill="1" applyBorder="1" applyProtection="1">
      <protection locked="0"/>
    </xf>
    <xf numFmtId="2" fontId="131" fillId="6" borderId="16" xfId="46" applyNumberFormat="1" applyFont="1" applyFill="1" applyBorder="1" applyProtection="1">
      <protection locked="0"/>
    </xf>
    <xf numFmtId="2" fontId="131" fillId="6" borderId="17" xfId="46" applyNumberFormat="1" applyFont="1" applyFill="1" applyBorder="1" applyProtection="1">
      <protection locked="0"/>
    </xf>
    <xf numFmtId="2" fontId="104" fillId="36" borderId="11" xfId="46" applyNumberFormat="1" applyFont="1" applyFill="1" applyBorder="1"/>
    <xf numFmtId="2" fontId="104" fillId="36" borderId="18" xfId="46" applyNumberFormat="1" applyFont="1" applyFill="1" applyBorder="1"/>
    <xf numFmtId="0" fontId="131" fillId="36" borderId="5" xfId="51" applyFont="1" applyFill="1" applyBorder="1" applyAlignment="1">
      <alignment horizontal="left" wrapText="1" indent="1"/>
    </xf>
    <xf numFmtId="2" fontId="104" fillId="6" borderId="36" xfId="46" applyNumberFormat="1" applyFont="1" applyFill="1" applyBorder="1"/>
    <xf numFmtId="2" fontId="104" fillId="6" borderId="0" xfId="46" applyNumberFormat="1" applyFont="1" applyFill="1" applyBorder="1"/>
    <xf numFmtId="2" fontId="104" fillId="6" borderId="34" xfId="46" applyNumberFormat="1" applyFont="1" applyFill="1" applyBorder="1"/>
    <xf numFmtId="2" fontId="104" fillId="6" borderId="13" xfId="46" applyNumberFormat="1" applyFont="1" applyFill="1" applyBorder="1"/>
    <xf numFmtId="2" fontId="104" fillId="6" borderId="14" xfId="46" applyNumberFormat="1" applyFont="1" applyFill="1" applyBorder="1"/>
    <xf numFmtId="2" fontId="104" fillId="6" borderId="9" xfId="46" applyNumberFormat="1" applyFont="1" applyFill="1" applyBorder="1"/>
    <xf numFmtId="0" fontId="131" fillId="36" borderId="5" xfId="51" applyFont="1" applyFill="1" applyBorder="1" applyAlignment="1">
      <alignment horizontal="left" indent="1"/>
    </xf>
    <xf numFmtId="2" fontId="104" fillId="6" borderId="38" xfId="46" applyNumberFormat="1" applyFont="1" applyFill="1" applyBorder="1"/>
    <xf numFmtId="2" fontId="104" fillId="6" borderId="74" xfId="46" applyNumberFormat="1" applyFont="1" applyFill="1" applyBorder="1"/>
    <xf numFmtId="2" fontId="133" fillId="36" borderId="15" xfId="46" applyNumberFormat="1" applyFont="1" applyFill="1" applyBorder="1" applyProtection="1">
      <protection locked="0"/>
    </xf>
    <xf numFmtId="2" fontId="133" fillId="36" borderId="16" xfId="46" applyNumberFormat="1" applyFont="1" applyFill="1" applyBorder="1" applyProtection="1">
      <protection locked="0"/>
    </xf>
    <xf numFmtId="2" fontId="133" fillId="36" borderId="17" xfId="46" applyNumberFormat="1" applyFont="1" applyFill="1" applyBorder="1" applyProtection="1">
      <protection locked="0"/>
    </xf>
    <xf numFmtId="0" fontId="136" fillId="0" borderId="0" xfId="51" applyFont="1" applyFill="1" applyBorder="1"/>
    <xf numFmtId="175" fontId="136" fillId="0" borderId="0" xfId="46" applyNumberFormat="1" applyFont="1" applyFill="1" applyBorder="1" applyProtection="1">
      <protection locked="0"/>
    </xf>
    <xf numFmtId="175" fontId="137" fillId="0" borderId="0" xfId="46" applyNumberFormat="1" applyFont="1" applyFill="1" applyBorder="1"/>
    <xf numFmtId="0" fontId="132" fillId="0" borderId="0" xfId="51" applyFont="1" applyFill="1" applyBorder="1"/>
    <xf numFmtId="0" fontId="134" fillId="36" borderId="5" xfId="51" applyFont="1" applyFill="1" applyBorder="1" applyAlignment="1">
      <alignment horizontal="left" vertical="center" wrapText="1" indent="1"/>
    </xf>
    <xf numFmtId="2" fontId="104" fillId="36" borderId="38" xfId="46" applyNumberFormat="1" applyFont="1" applyFill="1" applyBorder="1" applyProtection="1">
      <protection locked="0"/>
    </xf>
    <xf numFmtId="2" fontId="104" fillId="36" borderId="74" xfId="46" applyNumberFormat="1" applyFont="1" applyFill="1" applyBorder="1" applyProtection="1">
      <protection locked="0"/>
    </xf>
    <xf numFmtId="2" fontId="104" fillId="6" borderId="38" xfId="46" applyNumberFormat="1" applyFont="1" applyFill="1" applyBorder="1" applyProtection="1">
      <protection locked="0"/>
    </xf>
    <xf numFmtId="2" fontId="104" fillId="6" borderId="74" xfId="46" applyNumberFormat="1" applyFont="1" applyFill="1" applyBorder="1" applyProtection="1">
      <protection locked="0"/>
    </xf>
    <xf numFmtId="49" fontId="0" fillId="0" borderId="0" xfId="0" applyNumberFormat="1" applyFont="1" applyFill="1" applyBorder="1" applyProtection="1">
      <protection locked="0"/>
    </xf>
    <xf numFmtId="0" fontId="37" fillId="0" borderId="0" xfId="0" applyFont="1" applyFill="1" applyProtection="1">
      <protection locked="0"/>
    </xf>
    <xf numFmtId="1" fontId="0" fillId="0" borderId="0" xfId="0" applyNumberFormat="1" applyFill="1" applyBorder="1" applyProtection="1">
      <protection locked="0"/>
    </xf>
    <xf numFmtId="2" fontId="0" fillId="0" borderId="0" xfId="0" applyNumberFormat="1" applyFill="1" applyBorder="1" applyProtection="1">
      <protection locked="0"/>
    </xf>
    <xf numFmtId="0" fontId="104" fillId="0" borderId="0" xfId="51" applyFont="1"/>
    <xf numFmtId="0" fontId="131" fillId="36" borderId="74" xfId="51" applyFont="1" applyFill="1" applyBorder="1" applyAlignment="1">
      <alignment horizontal="center"/>
    </xf>
    <xf numFmtId="0" fontId="131" fillId="36" borderId="38" xfId="51" applyFont="1" applyFill="1" applyBorder="1" applyAlignment="1">
      <alignment horizontal="center"/>
    </xf>
    <xf numFmtId="49" fontId="131" fillId="36" borderId="18" xfId="51" applyNumberFormat="1" applyFont="1" applyFill="1" applyBorder="1" applyAlignment="1">
      <alignment horizontal="left" indent="1"/>
    </xf>
    <xf numFmtId="2" fontId="104" fillId="36" borderId="15" xfId="46" applyNumberFormat="1" applyFont="1" applyFill="1" applyBorder="1"/>
    <xf numFmtId="2" fontId="104" fillId="36" borderId="16" xfId="46" applyNumberFormat="1" applyFont="1" applyFill="1" applyBorder="1"/>
    <xf numFmtId="2" fontId="104" fillId="36" borderId="17" xfId="46" applyNumberFormat="1" applyFont="1" applyFill="1" applyBorder="1"/>
    <xf numFmtId="49" fontId="134" fillId="36" borderId="5" xfId="51" applyNumberFormat="1" applyFont="1" applyFill="1" applyBorder="1" applyAlignment="1">
      <alignment horizontal="left" indent="1"/>
    </xf>
    <xf numFmtId="2" fontId="104" fillId="36" borderId="8" xfId="46" applyNumberFormat="1" applyFont="1" applyFill="1" applyBorder="1" applyProtection="1"/>
    <xf numFmtId="49" fontId="132" fillId="36" borderId="18" xfId="51" applyNumberFormat="1" applyFont="1" applyFill="1" applyBorder="1"/>
    <xf numFmtId="49" fontId="104" fillId="36" borderId="5" xfId="51" applyNumberFormat="1" applyFont="1" applyFill="1" applyBorder="1" applyAlignment="1">
      <alignment horizontal="left" indent="1"/>
    </xf>
    <xf numFmtId="2" fontId="132" fillId="6" borderId="36" xfId="46" applyNumberFormat="1" applyFont="1" applyFill="1" applyBorder="1" applyProtection="1">
      <protection locked="0"/>
    </xf>
    <xf numFmtId="2" fontId="132" fillId="6" borderId="34" xfId="46" applyNumberFormat="1" applyFont="1" applyFill="1" applyBorder="1" applyProtection="1">
      <protection locked="0"/>
    </xf>
    <xf numFmtId="49" fontId="132" fillId="36" borderId="15" xfId="51" applyNumberFormat="1" applyFont="1" applyFill="1" applyBorder="1"/>
    <xf numFmtId="2" fontId="132" fillId="6" borderId="15" xfId="46" applyNumberFormat="1" applyFont="1" applyFill="1" applyBorder="1" applyProtection="1"/>
    <xf numFmtId="2" fontId="132" fillId="6" borderId="16" xfId="46" applyNumberFormat="1" applyFont="1" applyFill="1" applyBorder="1" applyProtection="1"/>
    <xf numFmtId="2" fontId="132" fillId="6" borderId="17" xfId="46" applyNumberFormat="1" applyFont="1" applyFill="1" applyBorder="1" applyProtection="1"/>
    <xf numFmtId="49" fontId="132" fillId="36" borderId="6" xfId="51" applyNumberFormat="1" applyFont="1" applyFill="1" applyBorder="1"/>
    <xf numFmtId="2" fontId="104" fillId="36" borderId="37" xfId="46" applyNumberFormat="1" applyFont="1" applyFill="1" applyBorder="1"/>
    <xf numFmtId="2" fontId="133" fillId="36" borderId="101" xfId="46" applyNumberFormat="1" applyFont="1" applyFill="1" applyBorder="1" applyProtection="1">
      <protection locked="0"/>
    </xf>
    <xf numFmtId="2" fontId="133" fillId="36" borderId="48" xfId="46" applyNumberFormat="1" applyFont="1" applyFill="1" applyBorder="1" applyProtection="1">
      <protection locked="0"/>
    </xf>
    <xf numFmtId="2" fontId="133" fillId="36" borderId="102" xfId="46" applyNumberFormat="1" applyFont="1" applyFill="1" applyBorder="1" applyProtection="1">
      <protection locked="0"/>
    </xf>
    <xf numFmtId="2" fontId="133" fillId="36" borderId="18" xfId="46" applyNumberFormat="1" applyFont="1" applyFill="1" applyBorder="1" applyProtection="1"/>
    <xf numFmtId="0" fontId="0" fillId="0" borderId="8" xfId="0" applyBorder="1"/>
    <xf numFmtId="0" fontId="138" fillId="35" borderId="44" xfId="631" applyFont="1" applyFill="1" applyBorder="1" applyAlignment="1">
      <alignment vertical="center" wrapText="1"/>
    </xf>
    <xf numFmtId="0" fontId="138" fillId="35" borderId="43" xfId="631" applyFont="1" applyFill="1" applyBorder="1" applyAlignment="1">
      <alignment vertical="center" wrapText="1"/>
    </xf>
    <xf numFmtId="0" fontId="138" fillId="35" borderId="43" xfId="631" applyFont="1" applyFill="1" applyBorder="1" applyAlignment="1">
      <alignment horizontal="center" vertical="center" wrapText="1"/>
    </xf>
    <xf numFmtId="0" fontId="138" fillId="35" borderId="42" xfId="631" applyFont="1" applyFill="1" applyBorder="1" applyAlignment="1">
      <alignment horizontal="center" vertical="center" wrapText="1"/>
    </xf>
    <xf numFmtId="0" fontId="139" fillId="35" borderId="41" xfId="631" applyFont="1" applyFill="1" applyBorder="1" applyAlignment="1">
      <alignment horizontal="center" vertical="center" wrapText="1"/>
    </xf>
    <xf numFmtId="0" fontId="140" fillId="35" borderId="40" xfId="631" applyFont="1" applyFill="1" applyBorder="1" applyAlignment="1">
      <alignment vertical="center" wrapText="1"/>
    </xf>
    <xf numFmtId="49" fontId="0" fillId="7" borderId="39" xfId="631" applyNumberFormat="1" applyFont="1" applyFill="1" applyBorder="1" applyAlignment="1">
      <alignment horizontal="center" vertical="center"/>
    </xf>
    <xf numFmtId="0" fontId="141" fillId="0" borderId="0" xfId="0" applyFont="1" applyFill="1" applyBorder="1"/>
    <xf numFmtId="0" fontId="0" fillId="0" borderId="0" xfId="52" applyFont="1"/>
    <xf numFmtId="0" fontId="142" fillId="0" borderId="0" xfId="52" applyFont="1"/>
    <xf numFmtId="0" fontId="10" fillId="0" borderId="0" xfId="49" applyFont="1"/>
    <xf numFmtId="0" fontId="10" fillId="0" borderId="0" xfId="49" applyFont="1" applyFill="1" applyBorder="1" applyAlignment="1">
      <alignment horizontal="center"/>
    </xf>
    <xf numFmtId="0" fontId="10" fillId="0" borderId="0" xfId="49" applyFont="1" applyAlignment="1">
      <alignment wrapText="1"/>
    </xf>
    <xf numFmtId="0" fontId="10" fillId="0" borderId="0" xfId="49" applyFont="1" applyFill="1" applyBorder="1"/>
    <xf numFmtId="0" fontId="10" fillId="35" borderId="13" xfId="49" applyFont="1" applyFill="1" applyBorder="1" applyAlignment="1"/>
    <xf numFmtId="0" fontId="10" fillId="35" borderId="36" xfId="49" applyFont="1" applyFill="1" applyBorder="1" applyAlignment="1"/>
    <xf numFmtId="0" fontId="10" fillId="35" borderId="101" xfId="49" applyFont="1" applyFill="1" applyBorder="1"/>
    <xf numFmtId="0" fontId="38" fillId="0" borderId="0" xfId="49"/>
    <xf numFmtId="0" fontId="37" fillId="42" borderId="0" xfId="58" applyFill="1" applyBorder="1" applyProtection="1">
      <protection locked="0"/>
    </xf>
    <xf numFmtId="0" fontId="143" fillId="35" borderId="103" xfId="58" applyNumberFormat="1" applyFont="1" applyFill="1" applyBorder="1" applyAlignment="1" applyProtection="1">
      <alignment horizontal="center" vertical="center" wrapText="1"/>
    </xf>
    <xf numFmtId="0" fontId="143" fillId="35" borderId="104" xfId="58" applyFont="1" applyFill="1" applyBorder="1" applyAlignment="1" applyProtection="1">
      <alignment horizontal="center" vertical="center" wrapText="1"/>
    </xf>
    <xf numFmtId="14" fontId="143" fillId="35" borderId="105" xfId="58" applyNumberFormat="1" applyFont="1" applyFill="1" applyBorder="1" applyAlignment="1" applyProtection="1">
      <alignment horizontal="center" vertical="center" wrapText="1"/>
    </xf>
    <xf numFmtId="2" fontId="143" fillId="35" borderId="105" xfId="633" applyNumberFormat="1" applyFont="1" applyFill="1" applyBorder="1" applyAlignment="1" applyProtection="1">
      <alignment horizontal="center" vertical="center" wrapText="1"/>
    </xf>
    <xf numFmtId="0" fontId="143" fillId="35" borderId="105" xfId="58" applyFont="1" applyFill="1" applyBorder="1" applyAlignment="1" applyProtection="1">
      <alignment horizontal="center" vertical="center" wrapText="1"/>
    </xf>
    <xf numFmtId="49" fontId="143" fillId="35" borderId="105" xfId="58" applyNumberFormat="1" applyFont="1" applyFill="1" applyBorder="1" applyAlignment="1" applyProtection="1">
      <alignment horizontal="center" vertical="center" wrapText="1"/>
    </xf>
    <xf numFmtId="49" fontId="37" fillId="7" borderId="106" xfId="58" applyNumberFormat="1" applyFont="1" applyFill="1" applyBorder="1" applyProtection="1">
      <protection locked="0"/>
    </xf>
    <xf numFmtId="49" fontId="37" fillId="9" borderId="106" xfId="58" applyNumberFormat="1" applyFill="1" applyBorder="1" applyProtection="1">
      <protection locked="0"/>
    </xf>
    <xf numFmtId="2" fontId="37" fillId="6" borderId="106" xfId="58" applyNumberFormat="1" applyFill="1" applyBorder="1" applyProtection="1">
      <protection locked="0"/>
    </xf>
    <xf numFmtId="49" fontId="37" fillId="9" borderId="106" xfId="58" applyNumberFormat="1" applyFont="1" applyFill="1" applyBorder="1" applyProtection="1">
      <protection locked="0"/>
    </xf>
    <xf numFmtId="49" fontId="37" fillId="9" borderId="108" xfId="58" applyNumberFormat="1" applyFill="1" applyBorder="1" applyProtection="1">
      <protection locked="0"/>
    </xf>
    <xf numFmtId="49" fontId="146" fillId="7" borderId="109" xfId="58" applyNumberFormat="1" applyFont="1" applyFill="1" applyBorder="1" applyProtection="1">
      <protection locked="0"/>
    </xf>
    <xf numFmtId="49" fontId="146" fillId="9" borderId="109" xfId="58" applyNumberFormat="1" applyFont="1" applyFill="1" applyBorder="1" applyProtection="1">
      <protection locked="0"/>
    </xf>
    <xf numFmtId="14" fontId="146" fillId="8" borderId="110" xfId="58" applyNumberFormat="1" applyFont="1" applyFill="1" applyBorder="1" applyProtection="1">
      <protection locked="0"/>
    </xf>
    <xf numFmtId="2" fontId="146" fillId="6" borderId="109" xfId="34" applyNumberFormat="1" applyFont="1" applyFill="1" applyBorder="1" applyProtection="1">
      <protection locked="0"/>
    </xf>
    <xf numFmtId="43" fontId="146" fillId="6" borderId="109" xfId="618" applyFont="1" applyFill="1" applyBorder="1" applyProtection="1">
      <protection locked="0"/>
    </xf>
    <xf numFmtId="2" fontId="146" fillId="9" borderId="111" xfId="34" applyNumberFormat="1" applyFont="1" applyFill="1" applyBorder="1" applyProtection="1">
      <protection locked="0"/>
    </xf>
    <xf numFmtId="2" fontId="146" fillId="6" borderId="111" xfId="34" applyNumberFormat="1" applyFont="1" applyFill="1" applyBorder="1" applyProtection="1">
      <protection locked="0"/>
    </xf>
    <xf numFmtId="2" fontId="146" fillId="36" borderId="112" xfId="34" applyNumberFormat="1" applyFont="1" applyFill="1" applyBorder="1" applyProtection="1">
      <protection locked="0"/>
    </xf>
    <xf numFmtId="0" fontId="5" fillId="0" borderId="0" xfId="626"/>
    <xf numFmtId="0" fontId="5" fillId="0" borderId="0" xfId="626" applyBorder="1"/>
    <xf numFmtId="0" fontId="104" fillId="0" borderId="0" xfId="635" applyFont="1" applyAlignment="1">
      <alignment horizontal="center" vertical="center"/>
    </xf>
    <xf numFmtId="0" fontId="104" fillId="0" borderId="0" xfId="635" applyFont="1" applyAlignment="1">
      <alignment horizontal="center"/>
    </xf>
    <xf numFmtId="0" fontId="104" fillId="0" borderId="0" xfId="635" applyFont="1"/>
    <xf numFmtId="0" fontId="104" fillId="0" borderId="0" xfId="635" applyFont="1" applyFill="1" applyAlignment="1">
      <alignment horizontal="center" vertical="center"/>
    </xf>
    <xf numFmtId="0" fontId="104" fillId="0" borderId="0" xfId="635" applyFont="1" applyFill="1" applyAlignment="1">
      <alignment vertical="center"/>
    </xf>
    <xf numFmtId="0" fontId="149" fillId="0" borderId="0" xfId="635" applyFont="1" applyAlignment="1">
      <alignment horizontal="left" vertical="center"/>
    </xf>
    <xf numFmtId="0" fontId="132" fillId="0" borderId="0" xfId="636" applyFont="1" applyAlignment="1">
      <alignment vertical="center"/>
    </xf>
    <xf numFmtId="0" fontId="132" fillId="0" borderId="0" xfId="635" applyFont="1" applyAlignment="1">
      <alignment horizontal="center"/>
    </xf>
    <xf numFmtId="0" fontId="132" fillId="0" borderId="0" xfId="635" applyFont="1"/>
    <xf numFmtId="0" fontId="149" fillId="0" borderId="0" xfId="635" applyFont="1"/>
    <xf numFmtId="0" fontId="150" fillId="0" borderId="0" xfId="635" applyFont="1" applyAlignment="1">
      <alignment horizontal="center" vertical="center"/>
    </xf>
    <xf numFmtId="0" fontId="150" fillId="0" borderId="0" xfId="635" applyFont="1" applyAlignment="1">
      <alignment horizontal="center"/>
    </xf>
    <xf numFmtId="0" fontId="150" fillId="0" borderId="0" xfId="635" applyFont="1"/>
    <xf numFmtId="0" fontId="151" fillId="0" borderId="10" xfId="635" applyFont="1" applyFill="1" applyBorder="1" applyAlignment="1">
      <alignment horizontal="center" vertical="center"/>
    </xf>
    <xf numFmtId="0" fontId="151" fillId="0" borderId="14" xfId="635" applyFont="1" applyFill="1" applyBorder="1"/>
    <xf numFmtId="0" fontId="151" fillId="0" borderId="0" xfId="635" applyFont="1"/>
    <xf numFmtId="0" fontId="151" fillId="0" borderId="11" xfId="635" applyFont="1" applyFill="1" applyBorder="1" applyAlignment="1">
      <alignment horizontal="center" vertical="center"/>
    </xf>
    <xf numFmtId="0" fontId="151" fillId="0" borderId="0" xfId="635" applyFont="1" applyFill="1" applyBorder="1"/>
    <xf numFmtId="0" fontId="151" fillId="0" borderId="12" xfId="635" applyFont="1" applyFill="1" applyBorder="1" applyAlignment="1">
      <alignment horizontal="center" vertical="center"/>
    </xf>
    <xf numFmtId="49" fontId="151" fillId="0" borderId="40" xfId="635" quotePrefix="1" applyNumberFormat="1" applyFont="1" applyFill="1" applyBorder="1" applyAlignment="1">
      <alignment horizontal="center" vertical="center"/>
    </xf>
    <xf numFmtId="49" fontId="151" fillId="0" borderId="65" xfId="635" quotePrefix="1" applyNumberFormat="1" applyFont="1" applyFill="1" applyBorder="1" applyAlignment="1">
      <alignment horizontal="center" vertical="center"/>
    </xf>
    <xf numFmtId="49" fontId="151" fillId="0" borderId="71" xfId="635" quotePrefix="1" applyNumberFormat="1" applyFont="1" applyFill="1" applyBorder="1" applyAlignment="1">
      <alignment horizontal="center" vertical="center"/>
    </xf>
    <xf numFmtId="49" fontId="151" fillId="0" borderId="40" xfId="635" applyNumberFormat="1" applyFont="1" applyFill="1" applyBorder="1" applyAlignment="1">
      <alignment horizontal="center" vertical="center"/>
    </xf>
    <xf numFmtId="49" fontId="151" fillId="0" borderId="39" xfId="635" applyNumberFormat="1" applyFont="1" applyFill="1" applyBorder="1" applyAlignment="1">
      <alignment horizontal="center" vertical="center"/>
    </xf>
    <xf numFmtId="0" fontId="151" fillId="0" borderId="11" xfId="635" quotePrefix="1" applyFont="1" applyFill="1" applyBorder="1" applyAlignment="1">
      <alignment horizontal="center" vertical="center"/>
    </xf>
    <xf numFmtId="0" fontId="153" fillId="34" borderId="5" xfId="635" applyFont="1" applyFill="1" applyBorder="1" applyAlignment="1">
      <alignment horizontal="center"/>
    </xf>
    <xf numFmtId="0" fontId="153" fillId="34" borderId="8" xfId="635" applyFont="1" applyFill="1" applyBorder="1" applyAlignment="1">
      <alignment horizontal="center"/>
    </xf>
    <xf numFmtId="49" fontId="153" fillId="34" borderId="5" xfId="635" applyNumberFormat="1" applyFont="1" applyFill="1" applyBorder="1" applyAlignment="1">
      <alignment horizontal="center"/>
    </xf>
    <xf numFmtId="49" fontId="153" fillId="34" borderId="8" xfId="635" applyNumberFormat="1" applyFont="1" applyFill="1" applyBorder="1" applyAlignment="1">
      <alignment horizontal="center"/>
    </xf>
    <xf numFmtId="49" fontId="152" fillId="34" borderId="7" xfId="635" applyNumberFormat="1" applyFont="1" applyFill="1" applyBorder="1" applyAlignment="1">
      <alignment horizontal="center"/>
    </xf>
    <xf numFmtId="49" fontId="151" fillId="33" borderId="7" xfId="635" applyNumberFormat="1" applyFont="1" applyFill="1" applyBorder="1" applyAlignment="1">
      <alignment horizontal="center" vertical="center"/>
    </xf>
    <xf numFmtId="49" fontId="151" fillId="33" borderId="34" xfId="635" applyNumberFormat="1" applyFont="1" applyFill="1" applyBorder="1" applyAlignment="1">
      <alignment horizontal="center" vertical="center"/>
    </xf>
    <xf numFmtId="0" fontId="151" fillId="0" borderId="0" xfId="635" applyFont="1" applyBorder="1"/>
    <xf numFmtId="49" fontId="151" fillId="42" borderId="11" xfId="635" applyNumberFormat="1" applyFont="1" applyFill="1" applyBorder="1" applyAlignment="1">
      <alignment horizontal="center" vertical="center"/>
    </xf>
    <xf numFmtId="1" fontId="151" fillId="33" borderId="7" xfId="635" applyNumberFormat="1" applyFont="1" applyFill="1" applyBorder="1" applyAlignment="1">
      <alignment horizontal="center" vertical="center"/>
    </xf>
    <xf numFmtId="0" fontId="151" fillId="34" borderId="45" xfId="635" applyFont="1" applyFill="1" applyBorder="1" applyAlignment="1">
      <alignment vertical="center"/>
    </xf>
    <xf numFmtId="49" fontId="151" fillId="34" borderId="7" xfId="635" applyNumberFormat="1" applyFont="1" applyFill="1" applyBorder="1" applyAlignment="1">
      <alignment horizontal="center" vertical="center"/>
    </xf>
    <xf numFmtId="49" fontId="151" fillId="34" borderId="34" xfId="635" applyNumberFormat="1" applyFont="1" applyFill="1" applyBorder="1" applyAlignment="1">
      <alignment horizontal="center" vertical="center"/>
    </xf>
    <xf numFmtId="0" fontId="151" fillId="6" borderId="5" xfId="635" applyFont="1" applyFill="1" applyBorder="1" applyAlignment="1">
      <alignment horizontal="center" vertical="center"/>
    </xf>
    <xf numFmtId="0" fontId="151" fillId="6" borderId="8" xfId="635" applyFont="1" applyFill="1" applyBorder="1" applyAlignment="1">
      <alignment horizontal="center" vertical="center"/>
    </xf>
    <xf numFmtId="0" fontId="152" fillId="0" borderId="0" xfId="635" applyFont="1" applyFill="1" applyBorder="1" applyAlignment="1">
      <alignment horizontal="left" vertical="center" indent="1"/>
    </xf>
    <xf numFmtId="0" fontId="151" fillId="6" borderId="0" xfId="635" applyFont="1" applyFill="1" applyBorder="1" applyAlignment="1">
      <alignment horizontal="center" vertical="center"/>
    </xf>
    <xf numFmtId="0" fontId="152" fillId="34" borderId="7" xfId="635" applyFont="1" applyFill="1" applyBorder="1" applyAlignment="1">
      <alignment vertical="center"/>
    </xf>
    <xf numFmtId="0" fontId="151" fillId="6" borderId="7" xfId="635" applyFont="1" applyFill="1" applyBorder="1" applyAlignment="1">
      <alignment vertical="center"/>
    </xf>
    <xf numFmtId="0" fontId="151" fillId="0" borderId="0" xfId="635" applyFont="1" applyFill="1" applyBorder="1" applyAlignment="1">
      <alignment horizontal="left" vertical="center" indent="2"/>
    </xf>
    <xf numFmtId="0" fontId="151" fillId="34" borderId="8" xfId="635" applyFont="1" applyFill="1" applyBorder="1" applyAlignment="1">
      <alignment horizontal="center" vertical="center"/>
    </xf>
    <xf numFmtId="0" fontId="151" fillId="34" borderId="7" xfId="635" applyFont="1" applyFill="1" applyBorder="1" applyAlignment="1">
      <alignment vertical="center"/>
    </xf>
    <xf numFmtId="0" fontId="151" fillId="0" borderId="0" xfId="635" applyFont="1" applyFill="1" applyBorder="1" applyAlignment="1">
      <alignment vertical="center"/>
    </xf>
    <xf numFmtId="0" fontId="151" fillId="34" borderId="5" xfId="635" applyFont="1" applyFill="1" applyBorder="1" applyAlignment="1">
      <alignment horizontal="center" vertical="center"/>
    </xf>
    <xf numFmtId="0" fontId="151" fillId="34" borderId="7" xfId="635" applyFont="1" applyFill="1" applyBorder="1" applyAlignment="1">
      <alignment horizontal="center" vertical="center"/>
    </xf>
    <xf numFmtId="0" fontId="151" fillId="34" borderId="45" xfId="635" applyFont="1" applyFill="1" applyBorder="1" applyAlignment="1">
      <alignment horizontal="center" vertical="center"/>
    </xf>
    <xf numFmtId="0" fontId="151" fillId="6" borderId="8" xfId="635" applyFont="1" applyFill="1" applyBorder="1" applyAlignment="1">
      <alignment horizontal="center"/>
    </xf>
    <xf numFmtId="0" fontId="152" fillId="42" borderId="0" xfId="635" applyFont="1" applyFill="1" applyBorder="1"/>
    <xf numFmtId="0" fontId="151" fillId="33" borderId="7" xfId="635" applyFont="1" applyFill="1" applyBorder="1" applyAlignment="1">
      <alignment vertical="center"/>
    </xf>
    <xf numFmtId="0" fontId="151" fillId="42" borderId="0" xfId="635" applyFont="1" applyFill="1" applyBorder="1" applyAlignment="1">
      <alignment vertical="center"/>
    </xf>
    <xf numFmtId="0" fontId="151" fillId="34" borderId="8" xfId="635" applyFont="1" applyFill="1" applyBorder="1" applyAlignment="1">
      <alignment horizontal="center"/>
    </xf>
    <xf numFmtId="0" fontId="151" fillId="0" borderId="0" xfId="635" applyFont="1" applyFill="1" applyBorder="1" applyAlignment="1">
      <alignment vertical="center" wrapText="1"/>
    </xf>
    <xf numFmtId="2" fontId="152" fillId="34" borderId="7" xfId="635" applyNumberFormat="1" applyFont="1" applyFill="1" applyBorder="1" applyAlignment="1">
      <alignment horizontal="center" vertical="center"/>
    </xf>
    <xf numFmtId="0" fontId="154" fillId="0" borderId="0" xfId="635" applyFont="1" applyFill="1" applyBorder="1" applyAlignment="1">
      <alignment horizontal="left" vertical="center" indent="3"/>
    </xf>
    <xf numFmtId="16" fontId="151" fillId="0" borderId="0" xfId="635" applyNumberFormat="1" applyFont="1" applyFill="1" applyBorder="1" applyAlignment="1">
      <alignment vertical="center"/>
    </xf>
    <xf numFmtId="0" fontId="151" fillId="34" borderId="45" xfId="635" applyFont="1" applyFill="1" applyBorder="1"/>
    <xf numFmtId="0" fontId="151" fillId="34" borderId="0" xfId="635" applyFont="1" applyFill="1" applyBorder="1" applyAlignment="1">
      <alignment horizontal="left" vertical="center" indent="1"/>
    </xf>
    <xf numFmtId="0" fontId="155" fillId="34" borderId="5" xfId="635" applyFont="1" applyFill="1" applyBorder="1" applyAlignment="1">
      <alignment horizontal="center" vertical="center"/>
    </xf>
    <xf numFmtId="0" fontId="155" fillId="34" borderId="8" xfId="635" applyFont="1" applyFill="1" applyBorder="1" applyAlignment="1">
      <alignment horizontal="center"/>
    </xf>
    <xf numFmtId="0" fontId="155" fillId="34" borderId="8" xfId="635" applyFont="1" applyFill="1" applyBorder="1" applyAlignment="1">
      <alignment horizontal="center" vertical="center"/>
    </xf>
    <xf numFmtId="0" fontId="155" fillId="6" borderId="7" xfId="635" applyFont="1" applyFill="1" applyBorder="1" applyAlignment="1">
      <alignment vertical="center"/>
    </xf>
    <xf numFmtId="0" fontId="154" fillId="0" borderId="0" xfId="635" applyFont="1" applyFill="1" applyBorder="1" applyAlignment="1">
      <alignment horizontal="left" vertical="center" indent="1"/>
    </xf>
    <xf numFmtId="43" fontId="155" fillId="6" borderId="7" xfId="618" applyFont="1" applyFill="1" applyBorder="1" applyAlignment="1">
      <alignment vertical="center"/>
    </xf>
    <xf numFmtId="0" fontId="151" fillId="0" borderId="12" xfId="635" quotePrefix="1" applyFont="1" applyFill="1" applyBorder="1" applyAlignment="1">
      <alignment horizontal="center" vertical="center"/>
    </xf>
    <xf numFmtId="0" fontId="151" fillId="34" borderId="70" xfId="635" applyFont="1" applyFill="1" applyBorder="1" applyAlignment="1">
      <alignment horizontal="center" vertical="center"/>
    </xf>
    <xf numFmtId="0" fontId="151" fillId="34" borderId="71" xfId="635" applyFont="1" applyFill="1" applyBorder="1" applyAlignment="1">
      <alignment horizontal="center"/>
    </xf>
    <xf numFmtId="0" fontId="151" fillId="34" borderId="65" xfId="635" applyFont="1" applyFill="1" applyBorder="1" applyAlignment="1">
      <alignment horizontal="center" vertical="center"/>
    </xf>
    <xf numFmtId="0" fontId="152" fillId="46" borderId="65" xfId="635" applyFont="1" applyFill="1" applyBorder="1" applyAlignment="1">
      <alignment vertical="center"/>
    </xf>
    <xf numFmtId="0" fontId="151" fillId="34" borderId="65" xfId="635" applyFont="1" applyFill="1" applyBorder="1" applyAlignment="1">
      <alignment vertical="center"/>
    </xf>
    <xf numFmtId="0" fontId="151" fillId="34" borderId="57" xfId="635" applyFont="1" applyFill="1" applyBorder="1" applyAlignment="1">
      <alignment vertical="center"/>
    </xf>
    <xf numFmtId="0" fontId="150" fillId="0" borderId="0" xfId="635" applyFont="1" applyFill="1" applyAlignment="1">
      <alignment horizontal="center" vertical="center"/>
    </xf>
    <xf numFmtId="0" fontId="150" fillId="0" borderId="0" xfId="635" applyFont="1" applyFill="1"/>
    <xf numFmtId="0" fontId="150" fillId="0" borderId="0" xfId="635" applyFont="1" applyFill="1" applyAlignment="1">
      <alignment horizontal="center"/>
    </xf>
    <xf numFmtId="0" fontId="104" fillId="0" borderId="0" xfId="635" applyFont="1" applyFill="1"/>
    <xf numFmtId="0" fontId="14" fillId="0" borderId="0" xfId="639" applyFont="1"/>
    <xf numFmtId="0" fontId="104" fillId="0" borderId="0" xfId="635" applyFont="1" applyFill="1" applyAlignment="1">
      <alignment horizontal="center"/>
    </xf>
    <xf numFmtId="0" fontId="95" fillId="0" borderId="0" xfId="640" applyFont="1"/>
    <xf numFmtId="0" fontId="95" fillId="0" borderId="0" xfId="640" applyFont="1" applyAlignment="1">
      <alignment horizontal="center"/>
    </xf>
    <xf numFmtId="0" fontId="132" fillId="0" borderId="0" xfId="635" applyFont="1" applyFill="1" applyAlignment="1">
      <alignment vertical="center"/>
    </xf>
    <xf numFmtId="0" fontId="156" fillId="0" borderId="0" xfId="640" applyFont="1" applyAlignment="1">
      <alignment vertical="center"/>
    </xf>
    <xf numFmtId="0" fontId="157" fillId="0" borderId="0" xfId="640" applyFont="1" applyAlignment="1">
      <alignment horizontal="left" vertical="center"/>
    </xf>
    <xf numFmtId="0" fontId="157" fillId="0" borderId="0" xfId="640" applyFont="1" applyAlignment="1">
      <alignment vertical="center"/>
    </xf>
    <xf numFmtId="0" fontId="157" fillId="0" borderId="0" xfId="640" applyFont="1" applyAlignment="1">
      <alignment horizontal="center" vertical="center"/>
    </xf>
    <xf numFmtId="0" fontId="158" fillId="0" borderId="0" xfId="640" applyFont="1" applyAlignment="1">
      <alignment horizontal="center" vertical="center"/>
    </xf>
    <xf numFmtId="0" fontId="156" fillId="0" borderId="0" xfId="640" applyFont="1" applyAlignment="1">
      <alignment horizontal="center" vertical="center"/>
    </xf>
    <xf numFmtId="0" fontId="159" fillId="0" borderId="0" xfId="640" applyFont="1" applyAlignment="1">
      <alignment horizontal="center"/>
    </xf>
    <xf numFmtId="0" fontId="159" fillId="0" borderId="0" xfId="640" applyFont="1"/>
    <xf numFmtId="0" fontId="160" fillId="0" borderId="0" xfId="640" applyFont="1"/>
    <xf numFmtId="0" fontId="161" fillId="0" borderId="0" xfId="640" applyFont="1" applyAlignment="1">
      <alignment horizontal="left" vertical="center"/>
    </xf>
    <xf numFmtId="0" fontId="95" fillId="0" borderId="10" xfId="640" applyFont="1" applyBorder="1"/>
    <xf numFmtId="0" fontId="162" fillId="0" borderId="10" xfId="640" applyFont="1" applyBorder="1" applyAlignment="1">
      <alignment horizontal="left" vertical="center"/>
    </xf>
    <xf numFmtId="0" fontId="95" fillId="0" borderId="11" xfId="640" applyFont="1" applyBorder="1"/>
    <xf numFmtId="0" fontId="162" fillId="0" borderId="11" xfId="640" applyFont="1" applyBorder="1" applyAlignment="1">
      <alignment horizontal="left" vertical="center"/>
    </xf>
    <xf numFmtId="0" fontId="162" fillId="0" borderId="61" xfId="640" applyFont="1" applyFill="1" applyBorder="1" applyAlignment="1">
      <alignment horizontal="center" vertical="center" wrapText="1"/>
    </xf>
    <xf numFmtId="0" fontId="162" fillId="0" borderId="71" xfId="640" applyFont="1" applyFill="1" applyBorder="1" applyAlignment="1">
      <alignment horizontal="center" vertical="center"/>
    </xf>
    <xf numFmtId="0" fontId="162" fillId="0" borderId="65" xfId="640" applyFont="1" applyFill="1" applyBorder="1" applyAlignment="1">
      <alignment horizontal="center" vertical="center"/>
    </xf>
    <xf numFmtId="0" fontId="95" fillId="0" borderId="57" xfId="640" applyFont="1" applyFill="1" applyBorder="1" applyAlignment="1">
      <alignment horizontal="center" vertical="center"/>
    </xf>
    <xf numFmtId="0" fontId="162" fillId="0" borderId="12" xfId="640" applyFont="1" applyBorder="1" applyAlignment="1">
      <alignment horizontal="left" vertical="center"/>
    </xf>
    <xf numFmtId="0" fontId="162" fillId="0" borderId="8" xfId="640" quotePrefix="1" applyFont="1" applyFill="1" applyBorder="1" applyAlignment="1">
      <alignment horizontal="center"/>
    </xf>
    <xf numFmtId="0" fontId="162" fillId="0" borderId="7" xfId="640" quotePrefix="1" applyFont="1" applyFill="1" applyBorder="1" applyAlignment="1">
      <alignment horizontal="center"/>
    </xf>
    <xf numFmtId="0" fontId="162" fillId="0" borderId="7" xfId="640" applyFont="1" applyFill="1" applyBorder="1" applyAlignment="1">
      <alignment horizontal="center"/>
    </xf>
    <xf numFmtId="49" fontId="95" fillId="0" borderId="5" xfId="640" applyNumberFormat="1" applyFont="1" applyFill="1" applyBorder="1" applyAlignment="1">
      <alignment horizontal="center"/>
    </xf>
    <xf numFmtId="49" fontId="162" fillId="0" borderId="5" xfId="640" quotePrefix="1" applyNumberFormat="1" applyFont="1" applyFill="1" applyBorder="1" applyAlignment="1">
      <alignment horizontal="center"/>
    </xf>
    <xf numFmtId="49" fontId="162" fillId="0" borderId="45" xfId="640" quotePrefix="1" applyNumberFormat="1" applyFont="1" applyFill="1" applyBorder="1" applyAlignment="1">
      <alignment horizontal="center"/>
    </xf>
    <xf numFmtId="0" fontId="163" fillId="4" borderId="8" xfId="640" applyFont="1" applyFill="1" applyBorder="1" applyAlignment="1">
      <alignment horizontal="left" vertical="center" wrapText="1" indent="3"/>
    </xf>
    <xf numFmtId="0" fontId="95" fillId="33" borderId="7" xfId="638" applyFont="1" applyFill="1" applyBorder="1" applyAlignment="1">
      <alignment horizontal="center" vertical="center"/>
    </xf>
    <xf numFmtId="0" fontId="95" fillId="6" borderId="7" xfId="638" applyFont="1" applyFill="1" applyBorder="1" applyAlignment="1">
      <alignment horizontal="center" vertical="center"/>
    </xf>
    <xf numFmtId="0" fontId="95" fillId="6" borderId="7" xfId="638" applyFont="1" applyFill="1" applyBorder="1" applyAlignment="1">
      <alignment vertical="center"/>
    </xf>
    <xf numFmtId="2" fontId="162" fillId="34" borderId="7" xfId="638" applyNumberFormat="1" applyFont="1" applyFill="1" applyBorder="1" applyAlignment="1">
      <alignment horizontal="center" vertical="center"/>
    </xf>
    <xf numFmtId="0" fontId="95" fillId="33" borderId="7" xfId="638" applyNumberFormat="1" applyFont="1" applyFill="1" applyBorder="1" applyAlignment="1">
      <alignment horizontal="center" vertical="center"/>
    </xf>
    <xf numFmtId="0" fontId="95" fillId="34" borderId="45" xfId="638" applyFont="1" applyFill="1" applyBorder="1" applyAlignment="1">
      <alignment vertical="center"/>
    </xf>
    <xf numFmtId="0" fontId="95" fillId="0" borderId="36" xfId="640" quotePrefix="1" applyFont="1" applyBorder="1" applyAlignment="1">
      <alignment horizontal="center"/>
    </xf>
    <xf numFmtId="0" fontId="95" fillId="34" borderId="7" xfId="638" applyFont="1" applyFill="1" applyBorder="1" applyAlignment="1">
      <alignment horizontal="center" vertical="center"/>
    </xf>
    <xf numFmtId="0" fontId="95" fillId="34" borderId="7" xfId="638" applyFont="1" applyFill="1" applyBorder="1" applyAlignment="1">
      <alignment vertical="center"/>
    </xf>
    <xf numFmtId="0" fontId="95" fillId="0" borderId="56" xfId="640" quotePrefix="1" applyFont="1" applyBorder="1" applyAlignment="1">
      <alignment horizontal="center"/>
    </xf>
    <xf numFmtId="0" fontId="95" fillId="0" borderId="11" xfId="640" quotePrefix="1" applyFont="1" applyBorder="1" applyAlignment="1">
      <alignment horizontal="center"/>
    </xf>
    <xf numFmtId="0" fontId="95" fillId="33" borderId="7" xfId="638" applyFont="1" applyFill="1" applyBorder="1" applyAlignment="1">
      <alignment vertical="center"/>
    </xf>
    <xf numFmtId="0" fontId="162" fillId="34" borderId="7" xfId="638" applyFont="1" applyFill="1" applyBorder="1" applyAlignment="1">
      <alignment vertical="center"/>
    </xf>
    <xf numFmtId="0" fontId="95" fillId="0" borderId="11" xfId="640" applyFont="1" applyBorder="1" applyAlignment="1">
      <alignment horizontal="center"/>
    </xf>
    <xf numFmtId="0" fontId="164" fillId="34" borderId="5" xfId="635" applyFont="1" applyFill="1" applyBorder="1" applyAlignment="1">
      <alignment horizontal="center" vertical="center"/>
    </xf>
    <xf numFmtId="0" fontId="164" fillId="34" borderId="8" xfId="635" applyFont="1" applyFill="1" applyBorder="1" applyAlignment="1">
      <alignment horizontal="center"/>
    </xf>
    <xf numFmtId="0" fontId="164" fillId="34" borderId="8" xfId="635" applyFont="1" applyFill="1" applyBorder="1" applyAlignment="1">
      <alignment horizontal="center" vertical="center"/>
    </xf>
    <xf numFmtId="0" fontId="164" fillId="34" borderId="7" xfId="635" applyFont="1" applyFill="1" applyBorder="1" applyAlignment="1">
      <alignment horizontal="center" vertical="center"/>
    </xf>
    <xf numFmtId="2" fontId="162" fillId="34" borderId="7" xfId="635" applyNumberFormat="1" applyFont="1" applyFill="1" applyBorder="1" applyAlignment="1">
      <alignment horizontal="center" vertical="center"/>
    </xf>
    <xf numFmtId="0" fontId="164" fillId="6" borderId="7" xfId="635" applyFont="1" applyFill="1" applyBorder="1" applyAlignment="1">
      <alignment vertical="center"/>
    </xf>
    <xf numFmtId="0" fontId="95" fillId="34" borderId="45" xfId="635" applyFont="1" applyFill="1" applyBorder="1"/>
    <xf numFmtId="0" fontId="95" fillId="0" borderId="12" xfId="640" applyFont="1" applyBorder="1" applyAlignment="1">
      <alignment horizontal="center"/>
    </xf>
    <xf numFmtId="0" fontId="163" fillId="4" borderId="71" xfId="640" applyFont="1" applyFill="1" applyBorder="1" applyAlignment="1">
      <alignment horizontal="left" vertical="center" wrapText="1" indent="3"/>
    </xf>
    <xf numFmtId="0" fontId="164" fillId="34" borderId="70" xfId="635" applyFont="1" applyFill="1" applyBorder="1" applyAlignment="1">
      <alignment horizontal="center" vertical="center"/>
    </xf>
    <xf numFmtId="0" fontId="164" fillId="34" borderId="71" xfId="635" applyFont="1" applyFill="1" applyBorder="1" applyAlignment="1">
      <alignment horizontal="center"/>
    </xf>
    <xf numFmtId="0" fontId="164" fillId="34" borderId="71" xfId="635" applyFont="1" applyFill="1" applyBorder="1" applyAlignment="1">
      <alignment horizontal="center" vertical="center"/>
    </xf>
    <xf numFmtId="0" fontId="164" fillId="34" borderId="65" xfId="635" applyFont="1" applyFill="1" applyBorder="1" applyAlignment="1">
      <alignment horizontal="center" vertical="center"/>
    </xf>
    <xf numFmtId="2" fontId="162" fillId="34" borderId="65" xfId="635" applyNumberFormat="1" applyFont="1" applyFill="1" applyBorder="1" applyAlignment="1">
      <alignment horizontal="center" vertical="center"/>
    </xf>
    <xf numFmtId="0" fontId="164" fillId="6" borderId="65" xfId="635" applyFont="1" applyFill="1" applyBorder="1" applyAlignment="1">
      <alignment vertical="center"/>
    </xf>
    <xf numFmtId="0" fontId="95" fillId="34" borderId="57" xfId="635" applyFont="1" applyFill="1" applyBorder="1"/>
    <xf numFmtId="0" fontId="104" fillId="0" borderId="0" xfId="640" applyFont="1"/>
    <xf numFmtId="0" fontId="165" fillId="0" borderId="0" xfId="640" applyFont="1"/>
    <xf numFmtId="0" fontId="104" fillId="0" borderId="0" xfId="640" applyFont="1" applyAlignment="1">
      <alignment horizontal="center"/>
    </xf>
    <xf numFmtId="0" fontId="104" fillId="47" borderId="130" xfId="640" applyFont="1" applyFill="1" applyBorder="1"/>
    <xf numFmtId="14" fontId="0" fillId="0" borderId="10" xfId="0" applyNumberFormat="1" applyBorder="1"/>
    <xf numFmtId="14" fontId="0" fillId="0" borderId="11" xfId="0" applyNumberFormat="1" applyBorder="1"/>
    <xf numFmtId="175" fontId="0" fillId="0" borderId="12" xfId="104" applyNumberFormat="1" applyFont="1" applyBorder="1"/>
    <xf numFmtId="0" fontId="171" fillId="0" borderId="0" xfId="1200" applyFont="1" applyFill="1" applyBorder="1" applyAlignment="1">
      <alignment vertical="center"/>
    </xf>
    <xf numFmtId="0" fontId="172" fillId="0" borderId="0" xfId="639" applyFont="1" applyAlignment="1">
      <alignment vertical="center"/>
    </xf>
    <xf numFmtId="0" fontId="171" fillId="0" borderId="0" xfId="1200" applyFont="1" applyFill="1" applyBorder="1" applyAlignment="1">
      <alignment horizontal="centerContinuous" vertical="top" wrapText="1"/>
    </xf>
    <xf numFmtId="0" fontId="172" fillId="0" borderId="0" xfId="639" applyFont="1"/>
    <xf numFmtId="0" fontId="132" fillId="0" borderId="0" xfId="65" applyFont="1" applyFill="1" applyAlignment="1">
      <alignment vertical="center"/>
    </xf>
    <xf numFmtId="0" fontId="171" fillId="0" borderId="0" xfId="1200" applyFont="1" applyFill="1" applyBorder="1" applyAlignment="1">
      <alignment vertical="top"/>
    </xf>
    <xf numFmtId="0" fontId="171" fillId="0" borderId="0" xfId="1200" applyFont="1" applyFill="1" applyBorder="1" applyAlignment="1">
      <alignment horizontal="centerContinuous" vertical="center"/>
    </xf>
    <xf numFmtId="0" fontId="171" fillId="0" borderId="0" xfId="1200" applyFont="1" applyFill="1" applyBorder="1" applyAlignment="1">
      <alignment horizontal="center" vertical="center"/>
    </xf>
    <xf numFmtId="0" fontId="172" fillId="0" borderId="0" xfId="1200" applyFont="1" applyBorder="1" applyAlignment="1">
      <alignment horizontal="center" vertical="top"/>
    </xf>
    <xf numFmtId="0" fontId="172" fillId="0" borderId="0" xfId="1200" applyFont="1" applyBorder="1"/>
    <xf numFmtId="0" fontId="171" fillId="0" borderId="0" xfId="1200" applyFont="1" applyBorder="1" applyAlignment="1">
      <alignment horizontal="right"/>
    </xf>
    <xf numFmtId="0" fontId="171" fillId="0" borderId="0" xfId="1200" applyFont="1" applyBorder="1" applyAlignment="1">
      <alignment vertical="center" wrapText="1"/>
    </xf>
    <xf numFmtId="0" fontId="172" fillId="0" borderId="60" xfId="639" applyFont="1" applyBorder="1"/>
    <xf numFmtId="0" fontId="172" fillId="4" borderId="14" xfId="1200" applyFont="1" applyFill="1" applyBorder="1" applyAlignment="1">
      <alignment vertical="center" wrapText="1"/>
    </xf>
    <xf numFmtId="0" fontId="172" fillId="0" borderId="55" xfId="639" applyFont="1" applyBorder="1"/>
    <xf numFmtId="0" fontId="172" fillId="4" borderId="0" xfId="1200" applyFont="1" applyFill="1" applyBorder="1" applyAlignment="1">
      <alignment vertical="center" wrapText="1"/>
    </xf>
    <xf numFmtId="0" fontId="172" fillId="0" borderId="76" xfId="639" applyFont="1" applyBorder="1"/>
    <xf numFmtId="49" fontId="172" fillId="4" borderId="131" xfId="1202" applyNumberFormat="1" applyFont="1" applyFill="1" applyBorder="1" applyAlignment="1">
      <alignment horizontal="center" vertical="center" wrapText="1"/>
    </xf>
    <xf numFmtId="0" fontId="172" fillId="4" borderId="76" xfId="1200" quotePrefix="1" applyFont="1" applyFill="1" applyBorder="1" applyAlignment="1">
      <alignment horizontal="center" vertical="center" wrapText="1"/>
    </xf>
    <xf numFmtId="0" fontId="172" fillId="34" borderId="0" xfId="1200" applyFont="1" applyFill="1" applyBorder="1" applyAlignment="1">
      <alignment horizontal="center" vertical="center" wrapText="1"/>
    </xf>
    <xf numFmtId="0" fontId="172" fillId="6" borderId="7" xfId="1200" quotePrefix="1" applyNumberFormat="1" applyFont="1" applyFill="1" applyBorder="1" applyAlignment="1">
      <alignment vertical="center" wrapText="1"/>
    </xf>
    <xf numFmtId="0" fontId="172" fillId="33" borderId="3" xfId="1200" applyFont="1" applyFill="1" applyBorder="1" applyAlignment="1">
      <alignment horizontal="center" vertical="center" wrapText="1"/>
    </xf>
    <xf numFmtId="1" fontId="172" fillId="33" borderId="7" xfId="1200" quotePrefix="1" applyNumberFormat="1" applyFont="1" applyFill="1" applyBorder="1" applyAlignment="1">
      <alignment vertical="center" wrapText="1"/>
    </xf>
    <xf numFmtId="1" fontId="172" fillId="33" borderId="7" xfId="1200" quotePrefix="1" applyNumberFormat="1" applyFont="1" applyFill="1" applyBorder="1" applyAlignment="1">
      <alignment horizontal="center" vertical="center" wrapText="1"/>
    </xf>
    <xf numFmtId="9" fontId="172" fillId="6" borderId="7" xfId="1200" quotePrefix="1" applyNumberFormat="1" applyFont="1" applyFill="1" applyBorder="1" applyAlignment="1">
      <alignment vertical="center" wrapText="1"/>
    </xf>
    <xf numFmtId="0" fontId="172" fillId="6" borderId="8" xfId="1200" applyFont="1" applyFill="1" applyBorder="1" applyAlignment="1">
      <alignment horizontal="center" vertical="center" wrapText="1"/>
    </xf>
    <xf numFmtId="0" fontId="172" fillId="6" borderId="34" xfId="1200" applyFont="1" applyFill="1" applyBorder="1" applyAlignment="1">
      <alignment horizontal="center" vertical="center" wrapText="1"/>
    </xf>
    <xf numFmtId="0" fontId="172" fillId="0" borderId="132" xfId="1200" quotePrefix="1" applyFont="1" applyFill="1" applyBorder="1" applyAlignment="1">
      <alignment horizontal="center" vertical="center" wrapText="1"/>
    </xf>
    <xf numFmtId="9" fontId="172" fillId="34" borderId="0" xfId="1200" quotePrefix="1" applyNumberFormat="1" applyFont="1" applyFill="1" applyBorder="1" applyAlignment="1">
      <alignment vertical="center" wrapText="1"/>
    </xf>
    <xf numFmtId="9" fontId="172" fillId="34" borderId="0" xfId="1200" quotePrefix="1" applyNumberFormat="1" applyFont="1" applyFill="1" applyBorder="1" applyAlignment="1">
      <alignment horizontal="center" vertical="center" wrapText="1"/>
    </xf>
    <xf numFmtId="9" fontId="172" fillId="34" borderId="34" xfId="1200" quotePrefix="1" applyNumberFormat="1" applyFont="1" applyFill="1" applyBorder="1" applyAlignment="1">
      <alignment vertical="center" wrapText="1"/>
    </xf>
    <xf numFmtId="0" fontId="172" fillId="0" borderId="0" xfId="639" applyFont="1" applyFill="1"/>
    <xf numFmtId="0" fontId="172" fillId="0" borderId="0" xfId="1200" applyFont="1" applyFill="1" applyBorder="1" applyAlignment="1">
      <alignment horizontal="center" vertical="center" wrapText="1"/>
    </xf>
    <xf numFmtId="0" fontId="172" fillId="4" borderId="55" xfId="1200" quotePrefix="1" applyFont="1" applyFill="1" applyBorder="1" applyAlignment="1">
      <alignment horizontal="center" vertical="center" wrapText="1"/>
    </xf>
    <xf numFmtId="0" fontId="172" fillId="0" borderId="132" xfId="639" applyFont="1" applyBorder="1"/>
    <xf numFmtId="9" fontId="172" fillId="34" borderId="5" xfId="1200" quotePrefix="1" applyNumberFormat="1" applyFont="1" applyFill="1" applyBorder="1" applyAlignment="1">
      <alignment horizontal="center" vertical="center" wrapText="1"/>
    </xf>
    <xf numFmtId="0" fontId="172" fillId="34" borderId="0" xfId="1200" applyFont="1" applyFill="1" applyBorder="1" applyAlignment="1">
      <alignment horizontal="left" vertical="center" wrapText="1"/>
    </xf>
    <xf numFmtId="9" fontId="172" fillId="34" borderId="8" xfId="1200" quotePrefix="1" applyNumberFormat="1" applyFont="1" applyFill="1" applyBorder="1" applyAlignment="1">
      <alignment vertical="center" wrapText="1"/>
    </xf>
    <xf numFmtId="9" fontId="172" fillId="6" borderId="6" xfId="1200" quotePrefix="1" applyNumberFormat="1" applyFont="1" applyFill="1" applyBorder="1" applyAlignment="1">
      <alignment vertical="center" wrapText="1"/>
    </xf>
    <xf numFmtId="0" fontId="172" fillId="6" borderId="3" xfId="1200" applyFont="1" applyFill="1" applyBorder="1" applyAlignment="1">
      <alignment horizontal="left" vertical="center" wrapText="1"/>
    </xf>
    <xf numFmtId="0" fontId="172" fillId="33" borderId="3" xfId="1200" applyFont="1" applyFill="1" applyBorder="1" applyAlignment="1">
      <alignment horizontal="left" vertical="center" wrapText="1"/>
    </xf>
    <xf numFmtId="0" fontId="172" fillId="34" borderId="6" xfId="1200" applyFont="1" applyFill="1" applyBorder="1" applyAlignment="1">
      <alignment horizontal="left" vertical="center" wrapText="1"/>
    </xf>
    <xf numFmtId="9" fontId="172" fillId="34" borderId="3" xfId="1200" quotePrefix="1" applyNumberFormat="1" applyFont="1" applyFill="1" applyBorder="1" applyAlignment="1">
      <alignment horizontal="center" vertical="center" wrapText="1"/>
    </xf>
    <xf numFmtId="9" fontId="172" fillId="34" borderId="46" xfId="1200" quotePrefix="1" applyNumberFormat="1" applyFont="1" applyFill="1" applyBorder="1" applyAlignment="1">
      <alignment horizontal="center" vertical="center" wrapText="1"/>
    </xf>
    <xf numFmtId="0" fontId="172" fillId="4" borderId="132" xfId="1200" quotePrefix="1" applyFont="1" applyFill="1" applyBorder="1" applyAlignment="1">
      <alignment horizontal="center" vertical="center" wrapText="1"/>
    </xf>
    <xf numFmtId="9" fontId="172" fillId="34" borderId="131" xfId="1200" quotePrefix="1" applyNumberFormat="1" applyFont="1" applyFill="1" applyBorder="1" applyAlignment="1">
      <alignment horizontal="center" vertical="center" wrapText="1"/>
    </xf>
    <xf numFmtId="0" fontId="172" fillId="34" borderId="5" xfId="1200" applyFont="1" applyFill="1" applyBorder="1" applyAlignment="1">
      <alignment horizontal="left" vertical="center" wrapText="1"/>
    </xf>
    <xf numFmtId="0" fontId="172" fillId="34" borderId="8" xfId="1200" applyFont="1" applyFill="1" applyBorder="1" applyAlignment="1">
      <alignment horizontal="left" vertical="center" wrapText="1"/>
    </xf>
    <xf numFmtId="0" fontId="172" fillId="34" borderId="7" xfId="1200" applyFont="1" applyFill="1" applyBorder="1" applyAlignment="1">
      <alignment horizontal="left" vertical="center" wrapText="1"/>
    </xf>
    <xf numFmtId="9" fontId="172" fillId="34" borderId="7" xfId="1200" quotePrefix="1" applyNumberFormat="1" applyFont="1" applyFill="1" applyBorder="1" applyAlignment="1">
      <alignment horizontal="center" vertical="center" wrapText="1"/>
    </xf>
    <xf numFmtId="9" fontId="172" fillId="34" borderId="8" xfId="1200" quotePrefix="1" applyNumberFormat="1" applyFont="1" applyFill="1" applyBorder="1" applyAlignment="1">
      <alignment horizontal="center" vertical="center" wrapText="1"/>
    </xf>
    <xf numFmtId="9" fontId="172" fillId="34" borderId="8" xfId="1200" applyNumberFormat="1" applyFont="1" applyFill="1" applyBorder="1" applyAlignment="1">
      <alignment horizontal="center" vertical="center" wrapText="1"/>
    </xf>
    <xf numFmtId="9" fontId="172" fillId="34" borderId="7" xfId="1200" applyNumberFormat="1" applyFont="1" applyFill="1" applyBorder="1" applyAlignment="1">
      <alignment horizontal="center" vertical="center" wrapText="1"/>
    </xf>
    <xf numFmtId="9" fontId="172" fillId="34" borderId="45" xfId="1200" quotePrefix="1" applyNumberFormat="1" applyFont="1" applyFill="1" applyBorder="1" applyAlignment="1">
      <alignment horizontal="center" vertical="center" wrapText="1"/>
    </xf>
    <xf numFmtId="0" fontId="172" fillId="0" borderId="0" xfId="639" applyFont="1" applyBorder="1"/>
    <xf numFmtId="49" fontId="172" fillId="0" borderId="132" xfId="1200" applyNumberFormat="1" applyFont="1" applyFill="1" applyBorder="1" applyAlignment="1">
      <alignment horizontal="center" vertical="center" wrapText="1"/>
    </xf>
    <xf numFmtId="0" fontId="172" fillId="34" borderId="7" xfId="639" applyFont="1" applyFill="1" applyBorder="1"/>
    <xf numFmtId="9" fontId="174" fillId="0" borderId="0" xfId="1200" applyNumberFormat="1" applyFont="1" applyFill="1" applyBorder="1" applyAlignment="1">
      <alignment horizontal="right" vertical="center" wrapText="1" indent="2"/>
    </xf>
    <xf numFmtId="9" fontId="172" fillId="34" borderId="6" xfId="1200" quotePrefix="1" applyNumberFormat="1" applyFont="1" applyFill="1" applyBorder="1" applyAlignment="1">
      <alignment horizontal="center" vertical="center" wrapText="1"/>
    </xf>
    <xf numFmtId="0" fontId="172" fillId="34" borderId="3" xfId="639" applyFont="1" applyFill="1" applyBorder="1"/>
    <xf numFmtId="9" fontId="172" fillId="4" borderId="0" xfId="1201" applyNumberFormat="1" applyFont="1" applyFill="1" applyBorder="1" applyAlignment="1">
      <alignment horizontal="center" vertical="center" wrapText="1"/>
    </xf>
    <xf numFmtId="0" fontId="172" fillId="34" borderId="5" xfId="1200" applyFont="1" applyFill="1" applyBorder="1" applyAlignment="1">
      <alignment vertical="center" wrapText="1"/>
    </xf>
    <xf numFmtId="0" fontId="172" fillId="34" borderId="0" xfId="1200" applyFont="1" applyFill="1" applyBorder="1" applyAlignment="1">
      <alignment vertical="center" wrapText="1"/>
    </xf>
    <xf numFmtId="0" fontId="172" fillId="34" borderId="0" xfId="1200" applyFont="1" applyFill="1" applyBorder="1" applyAlignment="1">
      <alignment vertical="center"/>
    </xf>
    <xf numFmtId="0" fontId="172" fillId="34" borderId="8" xfId="1200" applyFont="1" applyFill="1" applyBorder="1" applyAlignment="1">
      <alignment vertical="center"/>
    </xf>
    <xf numFmtId="0" fontId="172" fillId="34" borderId="7" xfId="1200" applyFont="1" applyFill="1" applyBorder="1" applyAlignment="1">
      <alignment vertical="center"/>
    </xf>
    <xf numFmtId="0" fontId="172" fillId="34" borderId="5" xfId="1200" applyFont="1" applyFill="1" applyBorder="1" applyAlignment="1">
      <alignment vertical="center"/>
    </xf>
    <xf numFmtId="0" fontId="172" fillId="6" borderId="0" xfId="639" applyFont="1" applyFill="1"/>
    <xf numFmtId="0" fontId="172" fillId="6" borderId="131" xfId="1200" applyFont="1" applyFill="1" applyBorder="1" applyAlignment="1">
      <alignment vertical="center"/>
    </xf>
    <xf numFmtId="0" fontId="172" fillId="34" borderId="8" xfId="1200" applyFont="1" applyFill="1" applyBorder="1" applyAlignment="1">
      <alignment vertical="center" wrapText="1"/>
    </xf>
    <xf numFmtId="0" fontId="172" fillId="34" borderId="5" xfId="1200" applyFont="1" applyFill="1" applyBorder="1" applyAlignment="1">
      <alignment horizontal="center" vertical="center" wrapText="1"/>
    </xf>
    <xf numFmtId="0" fontId="172" fillId="34" borderId="8" xfId="1200" applyFont="1" applyFill="1" applyBorder="1" applyAlignment="1">
      <alignment horizontal="center" vertical="center" wrapText="1"/>
    </xf>
    <xf numFmtId="0" fontId="175" fillId="34" borderId="5" xfId="1200" applyFont="1" applyFill="1" applyBorder="1" applyAlignment="1">
      <alignment horizontal="left" vertical="center" wrapText="1"/>
    </xf>
    <xf numFmtId="0" fontId="175" fillId="34" borderId="0" xfId="1200" applyFont="1" applyFill="1" applyBorder="1" applyAlignment="1">
      <alignment horizontal="left" vertical="center" wrapText="1"/>
    </xf>
    <xf numFmtId="0" fontId="175" fillId="34" borderId="8" xfId="1200" applyFont="1" applyFill="1" applyBorder="1" applyAlignment="1">
      <alignment horizontal="left" vertical="center" wrapText="1"/>
    </xf>
    <xf numFmtId="0" fontId="175" fillId="34" borderId="5" xfId="1200" applyFont="1" applyFill="1" applyBorder="1" applyAlignment="1">
      <alignment vertical="center" wrapText="1"/>
    </xf>
    <xf numFmtId="0" fontId="175" fillId="34" borderId="0" xfId="1200" applyFont="1" applyFill="1" applyBorder="1" applyAlignment="1">
      <alignment vertical="center" wrapText="1"/>
    </xf>
    <xf numFmtId="0" fontId="175" fillId="34" borderId="0" xfId="1200" applyFont="1" applyFill="1" applyBorder="1" applyAlignment="1">
      <alignment vertical="center"/>
    </xf>
    <xf numFmtId="0" fontId="175" fillId="34" borderId="8" xfId="1200" applyFont="1" applyFill="1" applyBorder="1" applyAlignment="1">
      <alignment vertical="center"/>
    </xf>
    <xf numFmtId="0" fontId="175" fillId="34" borderId="7" xfId="1200" applyFont="1" applyFill="1" applyBorder="1" applyAlignment="1">
      <alignment vertical="center"/>
    </xf>
    <xf numFmtId="0" fontId="175" fillId="34" borderId="5" xfId="1200" applyFont="1" applyFill="1" applyBorder="1" applyAlignment="1">
      <alignment vertical="center"/>
    </xf>
    <xf numFmtId="0" fontId="172" fillId="42" borderId="55" xfId="639" quotePrefix="1" applyFont="1" applyFill="1" applyBorder="1" applyAlignment="1">
      <alignment horizontal="center" vertical="center"/>
    </xf>
    <xf numFmtId="0" fontId="172" fillId="0" borderId="5" xfId="1200" applyFont="1" applyFill="1" applyBorder="1" applyAlignment="1">
      <alignment horizontal="left" vertical="center" wrapText="1"/>
    </xf>
    <xf numFmtId="0" fontId="175" fillId="34" borderId="45" xfId="1200" applyFont="1" applyFill="1" applyBorder="1" applyAlignment="1">
      <alignment vertical="center"/>
    </xf>
    <xf numFmtId="0" fontId="172" fillId="42" borderId="58" xfId="639" quotePrefix="1" applyFont="1" applyFill="1" applyBorder="1" applyAlignment="1">
      <alignment horizontal="center" vertical="center"/>
    </xf>
    <xf numFmtId="0" fontId="172" fillId="0" borderId="70" xfId="1200" applyFont="1" applyFill="1" applyBorder="1" applyAlignment="1">
      <alignment horizontal="left" vertical="center" wrapText="1"/>
    </xf>
    <xf numFmtId="0" fontId="172" fillId="34" borderId="70" xfId="1200" applyFont="1" applyFill="1" applyBorder="1" applyAlignment="1">
      <alignment horizontal="left" vertical="center" wrapText="1"/>
    </xf>
    <xf numFmtId="0" fontId="172" fillId="34" borderId="71" xfId="1200" applyFont="1" applyFill="1" applyBorder="1" applyAlignment="1">
      <alignment horizontal="left" vertical="center" wrapText="1"/>
    </xf>
    <xf numFmtId="0" fontId="175" fillId="34" borderId="65" xfId="1200" applyFont="1" applyFill="1" applyBorder="1" applyAlignment="1">
      <alignment vertical="center"/>
    </xf>
    <xf numFmtId="0" fontId="175" fillId="34" borderId="71" xfId="1200" applyFont="1" applyFill="1" applyBorder="1" applyAlignment="1">
      <alignment vertical="center"/>
    </xf>
    <xf numFmtId="0" fontId="175" fillId="34" borderId="57" xfId="1200" applyFont="1" applyFill="1" applyBorder="1" applyAlignment="1">
      <alignment vertical="center"/>
    </xf>
    <xf numFmtId="0" fontId="91" fillId="0" borderId="0" xfId="639" applyFont="1"/>
    <xf numFmtId="0" fontId="14" fillId="0" borderId="0" xfId="639" applyFont="1" applyBorder="1"/>
    <xf numFmtId="0" fontId="97" fillId="48" borderId="0" xfId="1202" applyFont="1" applyFill="1" applyBorder="1" applyAlignment="1">
      <alignment horizontal="left" vertical="center" wrapText="1"/>
    </xf>
    <xf numFmtId="0" fontId="97" fillId="48" borderId="0" xfId="1202" applyFont="1" applyFill="1" applyBorder="1" applyAlignment="1">
      <alignment vertical="center"/>
    </xf>
    <xf numFmtId="0" fontId="14" fillId="0" borderId="0" xfId="639" applyFont="1" applyFill="1"/>
    <xf numFmtId="0" fontId="105" fillId="0" borderId="0" xfId="19" applyFont="1"/>
    <xf numFmtId="0" fontId="102" fillId="0" borderId="0" xfId="19" applyFont="1" applyAlignment="1">
      <alignment wrapText="1"/>
    </xf>
    <xf numFmtId="0" fontId="176" fillId="0" borderId="0" xfId="19" applyFont="1" applyBorder="1" applyAlignment="1">
      <alignment horizontal="left" vertical="top" wrapText="1"/>
    </xf>
    <xf numFmtId="0" fontId="176" fillId="0" borderId="0" xfId="19" applyFont="1" applyBorder="1" applyAlignment="1">
      <alignment horizontal="left" vertical="top"/>
    </xf>
    <xf numFmtId="0" fontId="105" fillId="0" borderId="0" xfId="19" applyFont="1" applyAlignment="1">
      <alignment horizontal="center" wrapText="1"/>
    </xf>
    <xf numFmtId="0" fontId="105" fillId="0" borderId="0" xfId="19" applyFont="1" applyAlignment="1">
      <alignment wrapText="1"/>
    </xf>
    <xf numFmtId="0" fontId="177" fillId="0" borderId="0" xfId="19" applyFont="1" applyBorder="1" applyAlignment="1">
      <alignment horizontal="left" vertical="top"/>
    </xf>
    <xf numFmtId="0" fontId="177" fillId="0" borderId="0" xfId="19" applyFont="1" applyBorder="1" applyAlignment="1">
      <alignment horizontal="centerContinuous" vertical="center"/>
    </xf>
    <xf numFmtId="0" fontId="178" fillId="0" borderId="0" xfId="19" applyFont="1" applyBorder="1" applyAlignment="1">
      <alignment horizontal="centerContinuous" vertical="center"/>
    </xf>
    <xf numFmtId="0" fontId="176" fillId="0" borderId="0" xfId="19" applyFont="1" applyBorder="1" applyAlignment="1">
      <alignment horizontal="centerContinuous" vertical="center"/>
    </xf>
    <xf numFmtId="0" fontId="179" fillId="0" borderId="0" xfId="19" applyFont="1" applyBorder="1" applyAlignment="1">
      <alignment horizontal="center" vertical="center"/>
    </xf>
    <xf numFmtId="0" fontId="8" fillId="0" borderId="0" xfId="0" applyFont="1" applyFill="1" applyBorder="1"/>
    <xf numFmtId="0" fontId="177" fillId="0" borderId="0" xfId="19" applyFont="1" applyBorder="1" applyAlignment="1">
      <alignment horizontal="left" vertical="top" wrapText="1"/>
    </xf>
    <xf numFmtId="0" fontId="179" fillId="0" borderId="0" xfId="19" applyFont="1" applyBorder="1" applyAlignment="1">
      <alignment horizontal="left" vertical="center" wrapText="1"/>
    </xf>
    <xf numFmtId="0" fontId="180" fillId="0" borderId="60" xfId="19" applyFont="1" applyFill="1" applyBorder="1" applyAlignment="1">
      <alignment vertical="center"/>
    </xf>
    <xf numFmtId="0" fontId="180" fillId="4" borderId="75" xfId="19" applyFont="1" applyFill="1" applyBorder="1" applyAlignment="1">
      <alignment vertical="center" wrapText="1"/>
    </xf>
    <xf numFmtId="0" fontId="171" fillId="4" borderId="52" xfId="19" applyFont="1" applyFill="1" applyBorder="1" applyAlignment="1">
      <alignment vertical="center" wrapText="1"/>
    </xf>
    <xf numFmtId="0" fontId="171" fillId="4" borderId="53" xfId="19" applyFont="1" applyFill="1" applyBorder="1" applyAlignment="1">
      <alignment vertical="center" wrapText="1"/>
    </xf>
    <xf numFmtId="0" fontId="182" fillId="0" borderId="0" xfId="19" applyFont="1" applyFill="1" applyBorder="1" applyAlignment="1">
      <alignment vertical="center"/>
    </xf>
    <xf numFmtId="0" fontId="182" fillId="0" borderId="0" xfId="19" applyFont="1" applyFill="1" applyAlignment="1">
      <alignment vertical="center"/>
    </xf>
    <xf numFmtId="0" fontId="180" fillId="0" borderId="55" xfId="19" applyFont="1" applyFill="1" applyBorder="1" applyAlignment="1">
      <alignment vertical="center"/>
    </xf>
    <xf numFmtId="0" fontId="180" fillId="4" borderId="8" xfId="19" applyFont="1" applyFill="1" applyBorder="1" applyAlignment="1">
      <alignment vertical="center" wrapText="1"/>
    </xf>
    <xf numFmtId="9" fontId="181" fillId="4" borderId="3" xfId="19" applyNumberFormat="1" applyFont="1" applyFill="1" applyBorder="1" applyAlignment="1">
      <alignment vertical="center" wrapText="1"/>
    </xf>
    <xf numFmtId="0" fontId="181" fillId="4" borderId="7" xfId="19" quotePrefix="1" applyFont="1" applyFill="1" applyBorder="1" applyAlignment="1">
      <alignment horizontal="center" vertical="center" wrapText="1"/>
    </xf>
    <xf numFmtId="0" fontId="183" fillId="0" borderId="0" xfId="19" applyFont="1" applyFill="1" applyBorder="1" applyAlignment="1">
      <alignment vertical="center"/>
    </xf>
    <xf numFmtId="0" fontId="181" fillId="6" borderId="0" xfId="19" applyFont="1" applyFill="1" applyBorder="1" applyAlignment="1">
      <alignment horizontal="centerContinuous" vertical="center"/>
    </xf>
    <xf numFmtId="0" fontId="105" fillId="0" borderId="0" xfId="19" applyFont="1" applyBorder="1" applyAlignment="1">
      <alignment wrapText="1"/>
    </xf>
    <xf numFmtId="0" fontId="180" fillId="0" borderId="55" xfId="19" applyFont="1" applyBorder="1" applyAlignment="1">
      <alignment wrapText="1"/>
    </xf>
    <xf numFmtId="0" fontId="184" fillId="4" borderId="68" xfId="19" applyFont="1" applyFill="1" applyBorder="1" applyAlignment="1">
      <alignment horizontal="left" vertical="center" wrapText="1"/>
    </xf>
    <xf numFmtId="0" fontId="180" fillId="6" borderId="8" xfId="19" applyFont="1" applyFill="1" applyBorder="1" applyAlignment="1">
      <alignment horizontal="left" vertical="center" wrapText="1"/>
    </xf>
    <xf numFmtId="0" fontId="180" fillId="6" borderId="5" xfId="19" applyFont="1" applyFill="1" applyBorder="1" applyAlignment="1">
      <alignment horizontal="left" vertical="center" wrapText="1"/>
    </xf>
    <xf numFmtId="0" fontId="180" fillId="6" borderId="0" xfId="19" applyFont="1" applyFill="1" applyBorder="1" applyAlignment="1">
      <alignment horizontal="left" vertical="center" wrapText="1"/>
    </xf>
    <xf numFmtId="0" fontId="180" fillId="6" borderId="7" xfId="19" applyFont="1" applyFill="1" applyBorder="1" applyAlignment="1">
      <alignment wrapText="1"/>
    </xf>
    <xf numFmtId="0" fontId="180" fillId="6" borderId="7" xfId="19" applyFont="1" applyFill="1" applyBorder="1" applyAlignment="1">
      <alignment horizontal="left" vertical="center" wrapText="1"/>
    </xf>
    <xf numFmtId="0" fontId="180" fillId="6" borderId="5" xfId="19" applyFont="1" applyFill="1" applyBorder="1" applyAlignment="1">
      <alignment wrapText="1"/>
    </xf>
    <xf numFmtId="0" fontId="180" fillId="6" borderId="0" xfId="19" applyFont="1" applyFill="1" applyBorder="1" applyAlignment="1">
      <alignment wrapText="1"/>
    </xf>
    <xf numFmtId="0" fontId="180" fillId="6" borderId="8" xfId="19" applyFont="1" applyFill="1" applyBorder="1" applyAlignment="1">
      <alignment wrapText="1"/>
    </xf>
    <xf numFmtId="0" fontId="105" fillId="6" borderId="8" xfId="19" applyFont="1" applyFill="1" applyBorder="1" applyAlignment="1">
      <alignment vertical="center" wrapText="1"/>
    </xf>
    <xf numFmtId="0" fontId="105" fillId="34" borderId="8" xfId="19" applyFont="1" applyFill="1" applyBorder="1" applyAlignment="1">
      <alignment vertical="center" wrapText="1"/>
    </xf>
    <xf numFmtId="0" fontId="105" fillId="34" borderId="34" xfId="19" applyFont="1" applyFill="1" applyBorder="1" applyAlignment="1">
      <alignment vertical="center" wrapText="1"/>
    </xf>
    <xf numFmtId="0" fontId="180" fillId="4" borderId="8" xfId="19" applyFont="1" applyFill="1" applyBorder="1" applyAlignment="1">
      <alignment horizontal="left" vertical="center" wrapText="1"/>
    </xf>
    <xf numFmtId="0" fontId="180" fillId="34" borderId="5" xfId="19" applyFont="1" applyFill="1" applyBorder="1" applyAlignment="1">
      <alignment horizontal="left" vertical="center" wrapText="1"/>
    </xf>
    <xf numFmtId="0" fontId="180" fillId="34" borderId="0" xfId="19" applyFont="1" applyFill="1" applyBorder="1" applyAlignment="1">
      <alignment horizontal="left" vertical="center" wrapText="1"/>
    </xf>
    <xf numFmtId="0" fontId="180" fillId="34" borderId="8" xfId="19" applyFont="1" applyFill="1" applyBorder="1" applyAlignment="1">
      <alignment horizontal="left" vertical="center" wrapText="1"/>
    </xf>
    <xf numFmtId="0" fontId="180" fillId="34" borderId="7" xfId="19" applyFont="1" applyFill="1" applyBorder="1" applyAlignment="1">
      <alignment horizontal="left" vertical="center" wrapText="1"/>
    </xf>
    <xf numFmtId="0" fontId="105" fillId="6" borderId="8" xfId="19" applyFont="1" applyFill="1" applyBorder="1" applyAlignment="1">
      <alignment wrapText="1"/>
    </xf>
    <xf numFmtId="0" fontId="105" fillId="34" borderId="8" xfId="19" applyFont="1" applyFill="1" applyBorder="1" applyAlignment="1">
      <alignment wrapText="1"/>
    </xf>
    <xf numFmtId="0" fontId="105" fillId="34" borderId="34" xfId="19" applyFont="1" applyFill="1" applyBorder="1" applyAlignment="1">
      <alignment wrapText="1"/>
    </xf>
    <xf numFmtId="0" fontId="180" fillId="4" borderId="8" xfId="19" applyFont="1" applyFill="1" applyBorder="1" applyAlignment="1">
      <alignment horizontal="left" vertical="center" wrapText="1" indent="3"/>
    </xf>
    <xf numFmtId="0" fontId="180" fillId="34" borderId="7" xfId="19" applyFont="1" applyFill="1" applyBorder="1" applyAlignment="1">
      <alignment wrapText="1"/>
    </xf>
    <xf numFmtId="0" fontId="180" fillId="34" borderId="5" xfId="19" applyFont="1" applyFill="1" applyBorder="1" applyAlignment="1">
      <alignment wrapText="1"/>
    </xf>
    <xf numFmtId="0" fontId="180" fillId="34" borderId="0" xfId="19" applyFont="1" applyFill="1" applyBorder="1" applyAlignment="1">
      <alignment wrapText="1"/>
    </xf>
    <xf numFmtId="0" fontId="180" fillId="34" borderId="8" xfId="19" applyFont="1" applyFill="1" applyBorder="1" applyAlignment="1">
      <alignment wrapText="1"/>
    </xf>
    <xf numFmtId="0" fontId="105" fillId="6" borderId="7" xfId="19" applyFont="1" applyFill="1" applyBorder="1" applyAlignment="1">
      <alignment vertical="center" wrapText="1"/>
    </xf>
    <xf numFmtId="0" fontId="180" fillId="34" borderId="0" xfId="19" applyFont="1" applyFill="1" applyBorder="1" applyAlignment="1">
      <alignment horizontal="center" vertical="center" wrapText="1"/>
    </xf>
    <xf numFmtId="0" fontId="180" fillId="34" borderId="5" xfId="19" applyFont="1" applyFill="1" applyBorder="1" applyAlignment="1">
      <alignment horizontal="center" vertical="center" wrapText="1"/>
    </xf>
    <xf numFmtId="0" fontId="180" fillId="34" borderId="7" xfId="19" applyFont="1" applyFill="1" applyBorder="1" applyAlignment="1">
      <alignment horizontal="center" vertical="center" wrapText="1"/>
    </xf>
    <xf numFmtId="0" fontId="180" fillId="6" borderId="7" xfId="19" applyFont="1" applyFill="1" applyBorder="1" applyAlignment="1">
      <alignment horizontal="center" vertical="center" wrapText="1"/>
    </xf>
    <xf numFmtId="0" fontId="180" fillId="6" borderId="8" xfId="19" applyFont="1" applyFill="1" applyBorder="1" applyAlignment="1">
      <alignment horizontal="center" vertical="center" wrapText="1"/>
    </xf>
    <xf numFmtId="0" fontId="180" fillId="6" borderId="5" xfId="19" applyFont="1" applyFill="1" applyBorder="1" applyAlignment="1">
      <alignment horizontal="center" vertical="center" wrapText="1"/>
    </xf>
    <xf numFmtId="0" fontId="180" fillId="6" borderId="0" xfId="19" applyFont="1" applyFill="1" applyBorder="1" applyAlignment="1">
      <alignment horizontal="center" vertical="center" wrapText="1"/>
    </xf>
    <xf numFmtId="0" fontId="180" fillId="34" borderId="8" xfId="19" applyFont="1" applyFill="1" applyBorder="1" applyAlignment="1">
      <alignment horizontal="center" vertical="center" wrapText="1"/>
    </xf>
    <xf numFmtId="0" fontId="172" fillId="34" borderId="0" xfId="19" applyFont="1" applyFill="1" applyBorder="1" applyAlignment="1">
      <alignment horizontal="center" vertical="center" wrapText="1"/>
    </xf>
    <xf numFmtId="0" fontId="180" fillId="0" borderId="58" xfId="19" applyFont="1" applyBorder="1" applyAlignment="1">
      <alignment wrapText="1"/>
    </xf>
    <xf numFmtId="0" fontId="180" fillId="4" borderId="71" xfId="19" applyFont="1" applyFill="1" applyBorder="1" applyAlignment="1">
      <alignment horizontal="left" vertical="center" wrapText="1"/>
    </xf>
    <xf numFmtId="0" fontId="180" fillId="34" borderId="70" xfId="19" applyFont="1" applyFill="1" applyBorder="1" applyAlignment="1">
      <alignment wrapText="1"/>
    </xf>
    <xf numFmtId="0" fontId="180" fillId="34" borderId="65" xfId="19" applyFont="1" applyFill="1" applyBorder="1" applyAlignment="1">
      <alignment wrapText="1"/>
    </xf>
    <xf numFmtId="0" fontId="180" fillId="6" borderId="70" xfId="19" applyFont="1" applyFill="1" applyBorder="1" applyAlignment="1">
      <alignment wrapText="1"/>
    </xf>
    <xf numFmtId="0" fontId="180" fillId="6" borderId="65" xfId="19" applyFont="1" applyFill="1" applyBorder="1" applyAlignment="1">
      <alignment wrapText="1"/>
    </xf>
    <xf numFmtId="0" fontId="180" fillId="6" borderId="71" xfId="19" applyFont="1" applyFill="1" applyBorder="1" applyAlignment="1">
      <alignment wrapText="1"/>
    </xf>
    <xf numFmtId="0" fontId="180" fillId="34" borderId="71" xfId="19" applyFont="1" applyFill="1" applyBorder="1" applyAlignment="1">
      <alignment wrapText="1"/>
    </xf>
    <xf numFmtId="0" fontId="105" fillId="6" borderId="71" xfId="19" applyFont="1" applyFill="1" applyBorder="1" applyAlignment="1">
      <alignment vertical="center" wrapText="1"/>
    </xf>
    <xf numFmtId="0" fontId="105" fillId="6" borderId="71" xfId="19" applyFont="1" applyFill="1" applyBorder="1" applyAlignment="1">
      <alignment wrapText="1"/>
    </xf>
    <xf numFmtId="0" fontId="105" fillId="34" borderId="71" xfId="19" applyFont="1" applyFill="1" applyBorder="1" applyAlignment="1">
      <alignment wrapText="1"/>
    </xf>
    <xf numFmtId="0" fontId="105" fillId="34" borderId="74" xfId="19" applyFont="1" applyFill="1" applyBorder="1" applyAlignment="1">
      <alignment wrapText="1"/>
    </xf>
    <xf numFmtId="0" fontId="105" fillId="0" borderId="0" xfId="19" applyFont="1" applyFill="1" applyAlignment="1">
      <alignment wrapText="1"/>
    </xf>
    <xf numFmtId="0" fontId="185" fillId="0" borderId="0" xfId="19" applyFont="1" applyFill="1" applyBorder="1" applyAlignment="1">
      <alignment horizontal="left" vertical="center" wrapText="1"/>
    </xf>
    <xf numFmtId="0" fontId="105" fillId="0" borderId="0" xfId="19" applyFont="1" applyFill="1" applyBorder="1" applyAlignment="1">
      <alignment wrapText="1"/>
    </xf>
    <xf numFmtId="0" fontId="186" fillId="0" borderId="0" xfId="19" applyFont="1" applyFill="1" applyBorder="1" applyAlignment="1">
      <alignment horizontal="left" vertical="center" wrapText="1"/>
    </xf>
    <xf numFmtId="0" fontId="104" fillId="0" borderId="0" xfId="65" applyFont="1" applyFill="1" applyAlignment="1">
      <alignment horizontal="center" vertical="center"/>
    </xf>
    <xf numFmtId="0" fontId="132" fillId="0" borderId="0" xfId="65" applyFont="1" applyAlignment="1">
      <alignment horizontal="center"/>
    </xf>
    <xf numFmtId="0" fontId="132" fillId="0" borderId="0" xfId="65" applyFont="1"/>
    <xf numFmtId="0" fontId="104" fillId="0" borderId="0" xfId="65" applyFont="1" applyFill="1" applyAlignment="1">
      <alignment vertical="center"/>
    </xf>
    <xf numFmtId="0" fontId="149" fillId="0" borderId="0" xfId="65" applyFont="1" applyAlignment="1">
      <alignment horizontal="left" vertical="center"/>
    </xf>
    <xf numFmtId="0" fontId="149" fillId="0" borderId="0" xfId="65" applyFont="1"/>
    <xf numFmtId="0" fontId="150" fillId="0" borderId="0" xfId="65" applyFont="1" applyAlignment="1">
      <alignment horizontal="center" vertical="center"/>
    </xf>
    <xf numFmtId="0" fontId="150" fillId="0" borderId="0" xfId="65" applyFont="1" applyAlignment="1">
      <alignment horizontal="center"/>
    </xf>
    <xf numFmtId="0" fontId="150" fillId="0" borderId="0" xfId="65" applyFont="1"/>
    <xf numFmtId="0" fontId="104" fillId="0" borderId="0" xfId="65" applyFont="1"/>
    <xf numFmtId="0" fontId="189" fillId="0" borderId="0" xfId="65" applyFont="1" applyAlignment="1">
      <alignment horizontal="left" vertical="top"/>
    </xf>
    <xf numFmtId="0" fontId="190" fillId="0" borderId="0" xfId="1333" applyFont="1" applyAlignment="1">
      <alignment horizontal="left" vertical="center"/>
    </xf>
    <xf numFmtId="0" fontId="151" fillId="0" borderId="10" xfId="65" applyFont="1" applyFill="1" applyBorder="1" applyAlignment="1">
      <alignment horizontal="center" vertical="center"/>
    </xf>
    <xf numFmtId="0" fontId="151" fillId="0" borderId="14" xfId="65" applyFont="1" applyFill="1" applyBorder="1"/>
    <xf numFmtId="0" fontId="151" fillId="0" borderId="0" xfId="65" applyFont="1"/>
    <xf numFmtId="0" fontId="151" fillId="0" borderId="11" xfId="65" applyFont="1" applyFill="1" applyBorder="1" applyAlignment="1">
      <alignment horizontal="center" vertical="center"/>
    </xf>
    <xf numFmtId="0" fontId="151" fillId="0" borderId="0" xfId="65" applyFont="1" applyFill="1" applyBorder="1"/>
    <xf numFmtId="0" fontId="151" fillId="0" borderId="12" xfId="65" applyFont="1" applyFill="1" applyBorder="1" applyAlignment="1">
      <alignment horizontal="center" vertical="center"/>
    </xf>
    <xf numFmtId="49" fontId="151" fillId="0" borderId="40" xfId="65" quotePrefix="1" applyNumberFormat="1" applyFont="1" applyFill="1" applyBorder="1" applyAlignment="1">
      <alignment horizontal="center" vertical="center"/>
    </xf>
    <xf numFmtId="49" fontId="151" fillId="0" borderId="65" xfId="65" quotePrefix="1" applyNumberFormat="1" applyFont="1" applyFill="1" applyBorder="1" applyAlignment="1">
      <alignment horizontal="center" vertical="center"/>
    </xf>
    <xf numFmtId="49" fontId="151" fillId="0" borderId="71" xfId="65" quotePrefix="1" applyNumberFormat="1" applyFont="1" applyFill="1" applyBorder="1" applyAlignment="1">
      <alignment horizontal="center" vertical="center"/>
    </xf>
    <xf numFmtId="49" fontId="151" fillId="0" borderId="40" xfId="65" applyNumberFormat="1" applyFont="1" applyFill="1" applyBorder="1" applyAlignment="1">
      <alignment horizontal="center" vertical="center"/>
    </xf>
    <xf numFmtId="49" fontId="151" fillId="0" borderId="39" xfId="65" applyNumberFormat="1" applyFont="1" applyFill="1" applyBorder="1" applyAlignment="1">
      <alignment horizontal="center" vertical="center"/>
    </xf>
    <xf numFmtId="0" fontId="151" fillId="0" borderId="11" xfId="65" quotePrefix="1" applyFont="1" applyFill="1" applyBorder="1" applyAlignment="1">
      <alignment horizontal="center" vertical="center"/>
    </xf>
    <xf numFmtId="0" fontId="153" fillId="34" borderId="5" xfId="65" applyFont="1" applyFill="1" applyBorder="1" applyAlignment="1">
      <alignment horizontal="center"/>
    </xf>
    <xf numFmtId="0" fontId="153" fillId="34" borderId="8" xfId="65" applyFont="1" applyFill="1" applyBorder="1" applyAlignment="1">
      <alignment horizontal="center"/>
    </xf>
    <xf numFmtId="49" fontId="153" fillId="34" borderId="5" xfId="65" applyNumberFormat="1" applyFont="1" applyFill="1" applyBorder="1" applyAlignment="1">
      <alignment horizontal="center"/>
    </xf>
    <xf numFmtId="49" fontId="153" fillId="34" borderId="8" xfId="65" applyNumberFormat="1" applyFont="1" applyFill="1" applyBorder="1" applyAlignment="1">
      <alignment horizontal="center"/>
    </xf>
    <xf numFmtId="49" fontId="152" fillId="34" borderId="7" xfId="65" applyNumberFormat="1" applyFont="1" applyFill="1" applyBorder="1" applyAlignment="1">
      <alignment horizontal="center"/>
    </xf>
    <xf numFmtId="49" fontId="151" fillId="33" borderId="7" xfId="65" applyNumberFormat="1" applyFont="1" applyFill="1" applyBorder="1" applyAlignment="1">
      <alignment horizontal="center" vertical="center"/>
    </xf>
    <xf numFmtId="49" fontId="151" fillId="33" borderId="34" xfId="65" applyNumberFormat="1" applyFont="1" applyFill="1" applyBorder="1" applyAlignment="1">
      <alignment horizontal="center" vertical="center"/>
    </xf>
    <xf numFmtId="0" fontId="151" fillId="0" borderId="0" xfId="65" applyFont="1" applyBorder="1"/>
    <xf numFmtId="49" fontId="151" fillId="42" borderId="11" xfId="65" applyNumberFormat="1" applyFont="1" applyFill="1" applyBorder="1" applyAlignment="1">
      <alignment horizontal="center" vertical="center"/>
    </xf>
    <xf numFmtId="1" fontId="151" fillId="33" borderId="7" xfId="65" applyNumberFormat="1" applyFont="1" applyFill="1" applyBorder="1" applyAlignment="1">
      <alignment horizontal="center" vertical="center"/>
    </xf>
    <xf numFmtId="0" fontId="151" fillId="34" borderId="45" xfId="65" applyFont="1" applyFill="1" applyBorder="1" applyAlignment="1">
      <alignment vertical="center"/>
    </xf>
    <xf numFmtId="49" fontId="151" fillId="34" borderId="7" xfId="65" applyNumberFormat="1" applyFont="1" applyFill="1" applyBorder="1" applyAlignment="1">
      <alignment horizontal="center" vertical="center"/>
    </xf>
    <xf numFmtId="49" fontId="151" fillId="34" borderId="34" xfId="65" applyNumberFormat="1" applyFont="1" applyFill="1" applyBorder="1" applyAlignment="1">
      <alignment horizontal="center" vertical="center"/>
    </xf>
    <xf numFmtId="0" fontId="151" fillId="6" borderId="5" xfId="65" applyFont="1" applyFill="1" applyBorder="1" applyAlignment="1">
      <alignment horizontal="center" vertical="center"/>
    </xf>
    <xf numFmtId="0" fontId="151" fillId="6" borderId="8" xfId="65" applyFont="1" applyFill="1" applyBorder="1" applyAlignment="1">
      <alignment horizontal="center" vertical="center"/>
    </xf>
    <xf numFmtId="0" fontId="152" fillId="0" borderId="0" xfId="65" applyFont="1" applyFill="1" applyBorder="1" applyAlignment="1">
      <alignment horizontal="left" vertical="center" indent="1"/>
    </xf>
    <xf numFmtId="0" fontId="151" fillId="6" borderId="0" xfId="65" applyFont="1" applyFill="1" applyBorder="1" applyAlignment="1">
      <alignment horizontal="center" vertical="center"/>
    </xf>
    <xf numFmtId="0" fontId="152" fillId="34" borderId="7" xfId="65" applyFont="1" applyFill="1" applyBorder="1" applyAlignment="1">
      <alignment vertical="center"/>
    </xf>
    <xf numFmtId="0" fontId="151" fillId="6" borderId="7" xfId="65" applyFont="1" applyFill="1" applyBorder="1" applyAlignment="1">
      <alignment vertical="center"/>
    </xf>
    <xf numFmtId="0" fontId="151" fillId="0" borderId="0" xfId="65" applyFont="1" applyFill="1" applyBorder="1" applyAlignment="1">
      <alignment horizontal="left" vertical="center" indent="2"/>
    </xf>
    <xf numFmtId="0" fontId="151" fillId="34" borderId="8" xfId="65" applyFont="1" applyFill="1" applyBorder="1" applyAlignment="1">
      <alignment horizontal="center" vertical="center"/>
    </xf>
    <xf numFmtId="0" fontId="151" fillId="34" borderId="7" xfId="65" applyFont="1" applyFill="1" applyBorder="1" applyAlignment="1">
      <alignment vertical="center"/>
    </xf>
    <xf numFmtId="0" fontId="151" fillId="0" borderId="0" xfId="65" applyFont="1" applyFill="1" applyBorder="1" applyAlignment="1">
      <alignment vertical="center"/>
    </xf>
    <xf numFmtId="0" fontId="151" fillId="34" borderId="5" xfId="65" applyFont="1" applyFill="1" applyBorder="1" applyAlignment="1">
      <alignment horizontal="center" vertical="center"/>
    </xf>
    <xf numFmtId="0" fontId="151" fillId="34" borderId="7" xfId="65" applyFont="1" applyFill="1" applyBorder="1" applyAlignment="1">
      <alignment horizontal="center" vertical="center"/>
    </xf>
    <xf numFmtId="0" fontId="151" fillId="34" borderId="45" xfId="65" applyFont="1" applyFill="1" applyBorder="1" applyAlignment="1">
      <alignment horizontal="center" vertical="center"/>
    </xf>
    <xf numFmtId="0" fontId="151" fillId="6" borderId="8" xfId="65" applyFont="1" applyFill="1" applyBorder="1" applyAlignment="1">
      <alignment horizontal="center"/>
    </xf>
    <xf numFmtId="0" fontId="152" fillId="42" borderId="0" xfId="65" applyFont="1" applyFill="1" applyBorder="1"/>
    <xf numFmtId="0" fontId="151" fillId="33" borderId="7" xfId="65" applyFont="1" applyFill="1" applyBorder="1" applyAlignment="1">
      <alignment vertical="center"/>
    </xf>
    <xf numFmtId="0" fontId="151" fillId="42" borderId="0" xfId="65" applyFont="1" applyFill="1" applyBorder="1" applyAlignment="1">
      <alignment vertical="center"/>
    </xf>
    <xf numFmtId="0" fontId="151" fillId="34" borderId="8" xfId="65" applyFont="1" applyFill="1" applyBorder="1" applyAlignment="1">
      <alignment horizontal="center"/>
    </xf>
    <xf numFmtId="0" fontId="151" fillId="0" borderId="0" xfId="65" applyFont="1" applyFill="1" applyBorder="1" applyAlignment="1">
      <alignment vertical="center" wrapText="1"/>
    </xf>
    <xf numFmtId="2" fontId="152" fillId="34" borderId="7" xfId="65" applyNumberFormat="1" applyFont="1" applyFill="1" applyBorder="1" applyAlignment="1">
      <alignment horizontal="center" vertical="center"/>
    </xf>
    <xf numFmtId="0" fontId="154" fillId="0" borderId="0" xfId="65" applyFont="1" applyFill="1" applyBorder="1" applyAlignment="1">
      <alignment horizontal="left" vertical="center" indent="3"/>
    </xf>
    <xf numFmtId="16" fontId="151" fillId="0" borderId="0" xfId="65" applyNumberFormat="1" applyFont="1" applyFill="1" applyBorder="1" applyAlignment="1">
      <alignment vertical="center"/>
    </xf>
    <xf numFmtId="0" fontId="151" fillId="34" borderId="45" xfId="65" applyFont="1" applyFill="1" applyBorder="1"/>
    <xf numFmtId="0" fontId="151" fillId="34" borderId="0" xfId="65" applyFont="1" applyFill="1" applyBorder="1" applyAlignment="1">
      <alignment horizontal="left" vertical="center" indent="1"/>
    </xf>
    <xf numFmtId="0" fontId="155" fillId="34" borderId="5" xfId="65" applyFont="1" applyFill="1" applyBorder="1" applyAlignment="1">
      <alignment horizontal="center" vertical="center"/>
    </xf>
    <xf numFmtId="0" fontId="155" fillId="34" borderId="8" xfId="65" applyFont="1" applyFill="1" applyBorder="1" applyAlignment="1">
      <alignment horizontal="center"/>
    </xf>
    <xf numFmtId="0" fontId="155" fillId="34" borderId="8" xfId="65" applyFont="1" applyFill="1" applyBorder="1" applyAlignment="1">
      <alignment horizontal="center" vertical="center"/>
    </xf>
    <xf numFmtId="0" fontId="155" fillId="6" borderId="7" xfId="65" applyFont="1" applyFill="1" applyBorder="1" applyAlignment="1">
      <alignment vertical="center"/>
    </xf>
    <xf numFmtId="0" fontId="154" fillId="0" borderId="0" xfId="65" applyFont="1" applyFill="1" applyBorder="1" applyAlignment="1">
      <alignment horizontal="left" vertical="center" indent="1"/>
    </xf>
    <xf numFmtId="0" fontId="151" fillId="0" borderId="12" xfId="65" quotePrefix="1" applyFont="1" applyFill="1" applyBorder="1" applyAlignment="1">
      <alignment horizontal="center" vertical="center"/>
    </xf>
    <xf numFmtId="0" fontId="151" fillId="34" borderId="70" xfId="65" applyFont="1" applyFill="1" applyBorder="1" applyAlignment="1">
      <alignment horizontal="center" vertical="center"/>
    </xf>
    <xf numFmtId="0" fontId="151" fillId="34" borderId="71" xfId="65" applyFont="1" applyFill="1" applyBorder="1" applyAlignment="1">
      <alignment horizontal="center"/>
    </xf>
    <xf numFmtId="0" fontId="151" fillId="34" borderId="65" xfId="65" applyFont="1" applyFill="1" applyBorder="1" applyAlignment="1">
      <alignment horizontal="center" vertical="center"/>
    </xf>
    <xf numFmtId="0" fontId="152" fillId="34" borderId="65" xfId="65" applyFont="1" applyFill="1" applyBorder="1" applyAlignment="1">
      <alignment vertical="center"/>
    </xf>
    <xf numFmtId="0" fontId="151" fillId="34" borderId="65" xfId="65" applyFont="1" applyFill="1" applyBorder="1" applyAlignment="1">
      <alignment vertical="center"/>
    </xf>
    <xf numFmtId="0" fontId="151" fillId="34" borderId="57" xfId="65" applyFont="1" applyFill="1" applyBorder="1" applyAlignment="1">
      <alignment vertical="center"/>
    </xf>
    <xf numFmtId="0" fontId="150" fillId="0" borderId="0" xfId="65" applyFont="1" applyFill="1" applyAlignment="1">
      <alignment horizontal="center" vertical="center"/>
    </xf>
    <xf numFmtId="0" fontId="150" fillId="0" borderId="0" xfId="65" applyFont="1" applyFill="1"/>
    <xf numFmtId="0" fontId="150" fillId="0" borderId="0" xfId="65" applyFont="1" applyFill="1" applyAlignment="1">
      <alignment horizontal="center"/>
    </xf>
    <xf numFmtId="0" fontId="104" fillId="0" borderId="0" xfId="65" applyFont="1" applyFill="1"/>
    <xf numFmtId="0" fontId="104" fillId="0" borderId="0" xfId="65" applyFont="1" applyFill="1" applyAlignment="1">
      <alignment horizontal="center"/>
    </xf>
    <xf numFmtId="0" fontId="104" fillId="0" borderId="0" xfId="65" applyFont="1" applyAlignment="1">
      <alignment horizontal="center" vertical="center"/>
    </xf>
    <xf numFmtId="0" fontId="104" fillId="0" borderId="0" xfId="65" applyFont="1" applyAlignment="1">
      <alignment horizontal="center"/>
    </xf>
    <xf numFmtId="0" fontId="152" fillId="46" borderId="65" xfId="65" applyFont="1" applyFill="1" applyBorder="1" applyAlignment="1">
      <alignment vertical="center"/>
    </xf>
    <xf numFmtId="0" fontId="95" fillId="0" borderId="0" xfId="1334" applyFont="1"/>
    <xf numFmtId="0" fontId="95" fillId="0" borderId="0" xfId="1334" applyFont="1" applyAlignment="1">
      <alignment horizontal="center"/>
    </xf>
    <xf numFmtId="0" fontId="156" fillId="0" borderId="0" xfId="1334" applyFont="1" applyAlignment="1">
      <alignment vertical="center"/>
    </xf>
    <xf numFmtId="0" fontId="157" fillId="0" borderId="0" xfId="1334" applyFont="1" applyAlignment="1">
      <alignment horizontal="left" vertical="center"/>
    </xf>
    <xf numFmtId="0" fontId="157" fillId="0" borderId="0" xfId="1334" applyFont="1" applyAlignment="1">
      <alignment vertical="center"/>
    </xf>
    <xf numFmtId="0" fontId="157" fillId="0" borderId="0" xfId="1334" applyFont="1" applyAlignment="1">
      <alignment horizontal="center" vertical="center"/>
    </xf>
    <xf numFmtId="0" fontId="158" fillId="0" borderId="0" xfId="1334" applyFont="1" applyAlignment="1">
      <alignment horizontal="center" vertical="center"/>
    </xf>
    <xf numFmtId="0" fontId="156" fillId="0" borderId="0" xfId="1334" applyFont="1" applyAlignment="1">
      <alignment horizontal="center" vertical="center"/>
    </xf>
    <xf numFmtId="0" fontId="159" fillId="0" borderId="0" xfId="1334" applyFont="1" applyAlignment="1">
      <alignment horizontal="center"/>
    </xf>
    <xf numFmtId="0" fontId="159" fillId="0" borderId="0" xfId="1334" applyFont="1"/>
    <xf numFmtId="0" fontId="160" fillId="0" borderId="0" xfId="1334" applyFont="1"/>
    <xf numFmtId="0" fontId="161" fillId="0" borderId="0" xfId="1334" applyFont="1" applyAlignment="1">
      <alignment horizontal="left" vertical="center"/>
    </xf>
    <xf numFmtId="0" fontId="95" fillId="0" borderId="10" xfId="1334" applyFont="1" applyBorder="1"/>
    <xf numFmtId="0" fontId="162" fillId="0" borderId="10" xfId="1334" applyFont="1" applyBorder="1" applyAlignment="1">
      <alignment horizontal="left" vertical="center"/>
    </xf>
    <xf numFmtId="0" fontId="95" fillId="0" borderId="11" xfId="1334" applyFont="1" applyBorder="1"/>
    <xf numFmtId="0" fontId="162" fillId="0" borderId="11" xfId="1334" applyFont="1" applyBorder="1" applyAlignment="1">
      <alignment horizontal="left" vertical="center"/>
    </xf>
    <xf numFmtId="0" fontId="162" fillId="0" borderId="61" xfId="1334" applyFont="1" applyFill="1" applyBorder="1" applyAlignment="1">
      <alignment horizontal="center" vertical="center" wrapText="1"/>
    </xf>
    <xf numFmtId="0" fontId="162" fillId="0" borderId="71" xfId="1334" applyFont="1" applyFill="1" applyBorder="1" applyAlignment="1">
      <alignment horizontal="center" vertical="center"/>
    </xf>
    <xf numFmtId="0" fontId="162" fillId="0" borderId="65" xfId="1334" applyFont="1" applyFill="1" applyBorder="1" applyAlignment="1">
      <alignment horizontal="center" vertical="center"/>
    </xf>
    <xf numFmtId="0" fontId="95" fillId="0" borderId="57" xfId="1334" applyFont="1" applyFill="1" applyBorder="1" applyAlignment="1">
      <alignment horizontal="center" vertical="center"/>
    </xf>
    <xf numFmtId="0" fontId="162" fillId="0" borderId="12" xfId="1334" applyFont="1" applyBorder="1" applyAlignment="1">
      <alignment horizontal="left" vertical="center"/>
    </xf>
    <xf numFmtId="0" fontId="162" fillId="0" borderId="8" xfId="1334" quotePrefix="1" applyFont="1" applyFill="1" applyBorder="1" applyAlignment="1">
      <alignment horizontal="center"/>
    </xf>
    <xf numFmtId="0" fontId="162" fillId="0" borderId="7" xfId="1334" quotePrefix="1" applyFont="1" applyFill="1" applyBorder="1" applyAlignment="1">
      <alignment horizontal="center"/>
    </xf>
    <xf numFmtId="0" fontId="162" fillId="0" borderId="7" xfId="1334" applyFont="1" applyFill="1" applyBorder="1" applyAlignment="1">
      <alignment horizontal="center"/>
    </xf>
    <xf numFmtId="49" fontId="95" fillId="0" borderId="5" xfId="1334" applyNumberFormat="1" applyFont="1" applyFill="1" applyBorder="1" applyAlignment="1">
      <alignment horizontal="center"/>
    </xf>
    <xf numFmtId="49" fontId="162" fillId="0" borderId="5" xfId="1334" quotePrefix="1" applyNumberFormat="1" applyFont="1" applyFill="1" applyBorder="1" applyAlignment="1">
      <alignment horizontal="center"/>
    </xf>
    <xf numFmtId="49" fontId="162" fillId="0" borderId="45" xfId="1334" quotePrefix="1" applyNumberFormat="1" applyFont="1" applyFill="1" applyBorder="1" applyAlignment="1">
      <alignment horizontal="center"/>
    </xf>
    <xf numFmtId="0" fontId="163" fillId="4" borderId="8" xfId="1334" applyFont="1" applyFill="1" applyBorder="1" applyAlignment="1">
      <alignment horizontal="left" vertical="center" wrapText="1" indent="3"/>
    </xf>
    <xf numFmtId="0" fontId="95" fillId="33" borderId="7" xfId="1333" applyFont="1" applyFill="1" applyBorder="1" applyAlignment="1">
      <alignment horizontal="center" vertical="center"/>
    </xf>
    <xf numFmtId="0" fontId="95" fillId="6" borderId="7" xfId="1333" applyFont="1" applyFill="1" applyBorder="1" applyAlignment="1">
      <alignment horizontal="center" vertical="center"/>
    </xf>
    <xf numFmtId="0" fontId="95" fillId="6" borderId="7" xfId="1333" applyFont="1" applyFill="1" applyBorder="1" applyAlignment="1">
      <alignment vertical="center"/>
    </xf>
    <xf numFmtId="2" fontId="162" fillId="34" borderId="7" xfId="1333" applyNumberFormat="1" applyFont="1" applyFill="1" applyBorder="1" applyAlignment="1">
      <alignment horizontal="center" vertical="center"/>
    </xf>
    <xf numFmtId="0" fontId="95" fillId="33" borderId="7" xfId="1333" applyNumberFormat="1" applyFont="1" applyFill="1" applyBorder="1" applyAlignment="1">
      <alignment horizontal="center" vertical="center"/>
    </xf>
    <xf numFmtId="0" fontId="95" fillId="34" borderId="45" xfId="1333" applyFont="1" applyFill="1" applyBorder="1" applyAlignment="1">
      <alignment vertical="center"/>
    </xf>
    <xf numFmtId="0" fontId="95" fillId="0" borderId="36" xfId="1334" quotePrefix="1" applyFont="1" applyBorder="1" applyAlignment="1">
      <alignment horizontal="center"/>
    </xf>
    <xf numFmtId="0" fontId="95" fillId="34" borderId="7" xfId="1333" applyFont="1" applyFill="1" applyBorder="1" applyAlignment="1">
      <alignment horizontal="center" vertical="center"/>
    </xf>
    <xf numFmtId="0" fontId="95" fillId="34" borderId="7" xfId="1333" applyFont="1" applyFill="1" applyBorder="1" applyAlignment="1">
      <alignment vertical="center"/>
    </xf>
    <xf numFmtId="0" fontId="95" fillId="0" borderId="56" xfId="1334" quotePrefix="1" applyFont="1" applyBorder="1" applyAlignment="1">
      <alignment horizontal="center"/>
    </xf>
    <xf numFmtId="0" fontId="95" fillId="0" borderId="11" xfId="1334" quotePrefix="1" applyFont="1" applyBorder="1" applyAlignment="1">
      <alignment horizontal="center"/>
    </xf>
    <xf numFmtId="0" fontId="95" fillId="33" borderId="7" xfId="1333" applyFont="1" applyFill="1" applyBorder="1" applyAlignment="1">
      <alignment vertical="center"/>
    </xf>
    <xf numFmtId="0" fontId="162" fillId="34" borderId="7" xfId="1333" applyFont="1" applyFill="1" applyBorder="1" applyAlignment="1">
      <alignment vertical="center"/>
    </xf>
    <xf numFmtId="0" fontId="95" fillId="0" borderId="11" xfId="1334" applyFont="1" applyBorder="1" applyAlignment="1">
      <alignment horizontal="center"/>
    </xf>
    <xf numFmtId="0" fontId="164" fillId="34" borderId="5" xfId="65" applyFont="1" applyFill="1" applyBorder="1" applyAlignment="1">
      <alignment horizontal="center" vertical="center"/>
    </xf>
    <xf numFmtId="0" fontId="164" fillId="34" borderId="8" xfId="65" applyFont="1" applyFill="1" applyBorder="1" applyAlignment="1">
      <alignment horizontal="center"/>
    </xf>
    <xf numFmtId="0" fontId="164" fillId="34" borderId="8" xfId="65" applyFont="1" applyFill="1" applyBorder="1" applyAlignment="1">
      <alignment horizontal="center" vertical="center"/>
    </xf>
    <xf numFmtId="0" fontId="164" fillId="34" borderId="7" xfId="65" applyFont="1" applyFill="1" applyBorder="1" applyAlignment="1">
      <alignment horizontal="center" vertical="center"/>
    </xf>
    <xf numFmtId="2" fontId="162" fillId="34" borderId="7" xfId="65" applyNumberFormat="1" applyFont="1" applyFill="1" applyBorder="1" applyAlignment="1">
      <alignment horizontal="center" vertical="center"/>
    </xf>
    <xf numFmtId="0" fontId="164" fillId="6" borderId="7" xfId="65" applyFont="1" applyFill="1" applyBorder="1" applyAlignment="1">
      <alignment vertical="center"/>
    </xf>
    <xf numFmtId="0" fontId="95" fillId="34" borderId="45" xfId="65" applyFont="1" applyFill="1" applyBorder="1"/>
    <xf numFmtId="0" fontId="95" fillId="0" borderId="12" xfId="1334" applyFont="1" applyBorder="1" applyAlignment="1">
      <alignment horizontal="center"/>
    </xf>
    <xf numFmtId="0" fontId="163" fillId="4" borderId="71" xfId="1334" applyFont="1" applyFill="1" applyBorder="1" applyAlignment="1">
      <alignment horizontal="left" vertical="center" wrapText="1" indent="3"/>
    </xf>
    <xf numFmtId="0" fontId="164" fillId="34" borderId="70" xfId="65" applyFont="1" applyFill="1" applyBorder="1" applyAlignment="1">
      <alignment horizontal="center" vertical="center"/>
    </xf>
    <xf numFmtId="0" fontId="164" fillId="34" borderId="71" xfId="65" applyFont="1" applyFill="1" applyBorder="1" applyAlignment="1">
      <alignment horizontal="center"/>
    </xf>
    <xf numFmtId="0" fontId="164" fillId="34" borderId="71" xfId="65" applyFont="1" applyFill="1" applyBorder="1" applyAlignment="1">
      <alignment horizontal="center" vertical="center"/>
    </xf>
    <xf numFmtId="0" fontId="164" fillId="34" borderId="65" xfId="65" applyFont="1" applyFill="1" applyBorder="1" applyAlignment="1">
      <alignment horizontal="center" vertical="center"/>
    </xf>
    <xf numFmtId="2" fontId="162" fillId="34" borderId="65" xfId="65" applyNumberFormat="1" applyFont="1" applyFill="1" applyBorder="1" applyAlignment="1">
      <alignment horizontal="center" vertical="center"/>
    </xf>
    <xf numFmtId="0" fontId="164" fillId="6" borderId="65" xfId="65" applyFont="1" applyFill="1" applyBorder="1" applyAlignment="1">
      <alignment vertical="center"/>
    </xf>
    <xf numFmtId="0" fontId="95" fillId="34" borderId="57" xfId="65" applyFont="1" applyFill="1" applyBorder="1"/>
    <xf numFmtId="0" fontId="104" fillId="0" borderId="0" xfId="1334" applyFont="1"/>
    <xf numFmtId="0" fontId="165" fillId="0" borderId="0" xfId="1334" applyFont="1"/>
    <xf numFmtId="0" fontId="104" fillId="0" borderId="0" xfId="1334" applyFont="1" applyFill="1" applyAlignment="1">
      <alignment horizontal="center"/>
    </xf>
    <xf numFmtId="0" fontId="104" fillId="0" borderId="0" xfId="1334" applyFont="1" applyFill="1"/>
    <xf numFmtId="0" fontId="104" fillId="50" borderId="0" xfId="1334" applyFont="1" applyFill="1"/>
    <xf numFmtId="0" fontId="104" fillId="0" borderId="0" xfId="1334" applyFont="1" applyAlignment="1">
      <alignment horizontal="center"/>
    </xf>
    <xf numFmtId="0" fontId="104" fillId="47" borderId="130" xfId="1334" applyFont="1" applyFill="1" applyBorder="1"/>
    <xf numFmtId="0" fontId="150" fillId="0" borderId="0" xfId="1335" applyFont="1"/>
    <xf numFmtId="0" fontId="150" fillId="0" borderId="0" xfId="1335" applyFont="1" applyAlignment="1">
      <alignment horizontal="center"/>
    </xf>
    <xf numFmtId="0" fontId="159" fillId="0" borderId="0" xfId="1335" applyFont="1"/>
    <xf numFmtId="0" fontId="191" fillId="0" borderId="0" xfId="1335" applyFont="1" applyAlignment="1">
      <alignment vertical="center"/>
    </xf>
    <xf numFmtId="0" fontId="150" fillId="0" borderId="0" xfId="1335" applyFont="1" applyAlignment="1">
      <alignment horizontal="left" vertical="top"/>
    </xf>
    <xf numFmtId="0" fontId="189" fillId="0" borderId="0" xfId="1335" applyFont="1" applyAlignment="1">
      <alignment horizontal="left" vertical="center"/>
    </xf>
    <xf numFmtId="0" fontId="150" fillId="0" borderId="13" xfId="1335" applyFont="1" applyFill="1" applyBorder="1"/>
    <xf numFmtId="0" fontId="150" fillId="0" borderId="9" xfId="1335" applyFont="1" applyFill="1" applyBorder="1"/>
    <xf numFmtId="0" fontId="95" fillId="0" borderId="60" xfId="1335" applyFont="1" applyFill="1" applyBorder="1" applyAlignment="1">
      <alignment horizontal="center" vertical="center" wrapText="1"/>
    </xf>
    <xf numFmtId="0" fontId="95" fillId="0" borderId="72" xfId="1335" applyFont="1" applyFill="1" applyBorder="1" applyAlignment="1">
      <alignment horizontal="center" vertical="center" wrapText="1"/>
    </xf>
    <xf numFmtId="0" fontId="95" fillId="0" borderId="59" xfId="1335" applyFont="1" applyFill="1" applyBorder="1" applyAlignment="1">
      <alignment horizontal="center" vertical="center" wrapText="1"/>
    </xf>
    <xf numFmtId="0" fontId="150" fillId="0" borderId="36" xfId="1335" applyFont="1" applyFill="1" applyBorder="1"/>
    <xf numFmtId="0" fontId="150" fillId="0" borderId="34" xfId="1335" applyFont="1" applyFill="1" applyBorder="1"/>
    <xf numFmtId="49" fontId="192" fillId="0" borderId="15" xfId="1335" applyNumberFormat="1" applyFont="1" applyFill="1" applyBorder="1" applyAlignment="1">
      <alignment horizontal="center"/>
    </xf>
    <xf numFmtId="49" fontId="192" fillId="0" borderId="69" xfId="1335" applyNumberFormat="1" applyFont="1" applyFill="1" applyBorder="1" applyAlignment="1">
      <alignment horizontal="center"/>
    </xf>
    <xf numFmtId="49" fontId="192" fillId="0" borderId="62" xfId="1335" applyNumberFormat="1" applyFont="1" applyFill="1" applyBorder="1" applyAlignment="1">
      <alignment horizontal="center"/>
    </xf>
    <xf numFmtId="49" fontId="192" fillId="0" borderId="17" xfId="1335" applyNumberFormat="1" applyFont="1" applyFill="1" applyBorder="1" applyAlignment="1">
      <alignment horizontal="center"/>
    </xf>
    <xf numFmtId="0" fontId="104" fillId="0" borderId="10" xfId="1335" applyFont="1" applyBorder="1"/>
    <xf numFmtId="0" fontId="193" fillId="0" borderId="51" xfId="1335" applyFont="1" applyFill="1" applyBorder="1"/>
    <xf numFmtId="0" fontId="150" fillId="36" borderId="54" xfId="1335" applyFont="1" applyFill="1" applyBorder="1" applyAlignment="1">
      <alignment horizontal="center"/>
    </xf>
    <xf numFmtId="0" fontId="150" fillId="36" borderId="73" xfId="1335" applyFont="1" applyFill="1" applyBorder="1"/>
    <xf numFmtId="0" fontId="104" fillId="0" borderId="11" xfId="1335" applyFont="1" applyBorder="1"/>
    <xf numFmtId="0" fontId="95" fillId="0" borderId="11" xfId="1335" applyFont="1" applyFill="1" applyBorder="1" applyAlignment="1"/>
    <xf numFmtId="0" fontId="150" fillId="6" borderId="36" xfId="1335" applyFont="1" applyFill="1" applyBorder="1" applyAlignment="1">
      <alignment horizontal="center"/>
    </xf>
    <xf numFmtId="0" fontId="150" fillId="6" borderId="7" xfId="1335" applyFont="1" applyFill="1" applyBorder="1"/>
    <xf numFmtId="0" fontId="150" fillId="36" borderId="7" xfId="1335" applyFont="1" applyFill="1" applyBorder="1"/>
    <xf numFmtId="0" fontId="150" fillId="6" borderId="34" xfId="1335" applyFont="1" applyFill="1" applyBorder="1"/>
    <xf numFmtId="0" fontId="95" fillId="0" borderId="56" xfId="1335" applyFont="1" applyFill="1" applyBorder="1" applyAlignment="1"/>
    <xf numFmtId="0" fontId="194" fillId="0" borderId="56" xfId="1335" applyFont="1" applyFill="1" applyBorder="1"/>
    <xf numFmtId="0" fontId="150" fillId="36" borderId="133" xfId="1335" applyFont="1" applyFill="1" applyBorder="1" applyAlignment="1">
      <alignment horizontal="center"/>
    </xf>
    <xf numFmtId="0" fontId="150" fillId="6" borderId="55" xfId="1335" applyFont="1" applyFill="1" applyBorder="1" applyAlignment="1">
      <alignment horizontal="center"/>
    </xf>
    <xf numFmtId="0" fontId="104" fillId="0" borderId="12" xfId="1335" applyFont="1" applyBorder="1"/>
    <xf numFmtId="0" fontId="95" fillId="0" borderId="12" xfId="1335" applyFont="1" applyFill="1" applyBorder="1" applyAlignment="1"/>
    <xf numFmtId="0" fontId="150" fillId="6" borderId="58" xfId="1335" applyFont="1" applyFill="1" applyBorder="1" applyAlignment="1">
      <alignment horizontal="center"/>
    </xf>
    <xf numFmtId="0" fontId="150" fillId="6" borderId="65" xfId="1335" applyFont="1" applyFill="1" applyBorder="1"/>
    <xf numFmtId="0" fontId="150" fillId="36" borderId="65" xfId="1335" applyFont="1" applyFill="1" applyBorder="1"/>
    <xf numFmtId="0" fontId="150" fillId="6" borderId="74" xfId="1335" applyFont="1" applyFill="1" applyBorder="1"/>
    <xf numFmtId="0" fontId="150" fillId="0" borderId="0" xfId="1335" applyFont="1" applyBorder="1" applyAlignment="1">
      <alignment horizontal="center"/>
    </xf>
    <xf numFmtId="0" fontId="11" fillId="0" borderId="0" xfId="1333"/>
    <xf numFmtId="0" fontId="191" fillId="0" borderId="0" xfId="1333" applyFont="1" applyAlignment="1">
      <alignment horizontal="center"/>
    </xf>
    <xf numFmtId="0" fontId="191" fillId="0" borderId="0" xfId="1333" applyFont="1"/>
    <xf numFmtId="0" fontId="195" fillId="0" borderId="0" xfId="1333" applyFont="1" applyAlignment="1">
      <alignment horizontal="center"/>
    </xf>
    <xf numFmtId="0" fontId="150" fillId="0" borderId="0" xfId="1333" applyFont="1"/>
    <xf numFmtId="0" fontId="189" fillId="0" borderId="0" xfId="1333" applyFont="1" applyAlignment="1">
      <alignment horizontal="left" vertical="center"/>
    </xf>
    <xf numFmtId="0" fontId="150" fillId="0" borderId="0" xfId="1333" applyFont="1" applyAlignment="1">
      <alignment horizontal="center"/>
    </xf>
    <xf numFmtId="0" fontId="172" fillId="0" borderId="60" xfId="1333" applyFont="1" applyFill="1" applyBorder="1" applyAlignment="1">
      <alignment horizontal="center"/>
    </xf>
    <xf numFmtId="0" fontId="172" fillId="0" borderId="14" xfId="1333" applyFont="1" applyFill="1" applyBorder="1"/>
    <xf numFmtId="0" fontId="172" fillId="0" borderId="0" xfId="1333" applyFont="1"/>
    <xf numFmtId="0" fontId="172" fillId="0" borderId="55" xfId="1333" applyFont="1" applyFill="1" applyBorder="1" applyAlignment="1">
      <alignment horizontal="center"/>
    </xf>
    <xf numFmtId="0" fontId="172" fillId="0" borderId="0" xfId="1333" applyFont="1" applyFill="1" applyBorder="1"/>
    <xf numFmtId="0" fontId="172" fillId="0" borderId="7" xfId="1333" quotePrefix="1" applyFont="1" applyFill="1" applyBorder="1" applyAlignment="1">
      <alignment horizontal="center"/>
    </xf>
    <xf numFmtId="49" fontId="172" fillId="0" borderId="7" xfId="1333" quotePrefix="1" applyNumberFormat="1" applyFont="1" applyFill="1" applyBorder="1" applyAlignment="1">
      <alignment horizontal="center"/>
    </xf>
    <xf numFmtId="49" fontId="172" fillId="0" borderId="5" xfId="1333" quotePrefix="1" applyNumberFormat="1" applyFont="1" applyFill="1" applyBorder="1" applyAlignment="1">
      <alignment horizontal="center"/>
    </xf>
    <xf numFmtId="49" fontId="172" fillId="0" borderId="5" xfId="1333" applyNumberFormat="1" applyFont="1" applyFill="1" applyBorder="1" applyAlignment="1">
      <alignment horizontal="center"/>
    </xf>
    <xf numFmtId="49" fontId="172" fillId="0" borderId="131" xfId="1333" applyNumberFormat="1" applyFont="1" applyFill="1" applyBorder="1" applyAlignment="1">
      <alignment horizontal="center"/>
    </xf>
    <xf numFmtId="0" fontId="95" fillId="0" borderId="55" xfId="1333" quotePrefix="1" applyFont="1" applyFill="1" applyBorder="1" applyAlignment="1">
      <alignment horizontal="center"/>
    </xf>
    <xf numFmtId="0" fontId="197" fillId="0" borderId="0" xfId="1333" applyFont="1" applyFill="1" applyBorder="1"/>
    <xf numFmtId="0" fontId="95" fillId="6" borderId="5" xfId="1333" applyFont="1" applyFill="1" applyBorder="1" applyAlignment="1">
      <alignment horizontal="center"/>
    </xf>
    <xf numFmtId="0" fontId="150" fillId="6" borderId="5" xfId="1333" applyFont="1" applyFill="1" applyBorder="1" applyAlignment="1">
      <alignment horizontal="center"/>
    </xf>
    <xf numFmtId="49" fontId="150" fillId="6" borderId="5" xfId="1333" applyNumberFormat="1" applyFont="1" applyFill="1" applyBorder="1" applyAlignment="1">
      <alignment horizontal="center"/>
    </xf>
    <xf numFmtId="49" fontId="150" fillId="6" borderId="8" xfId="1333" applyNumberFormat="1" applyFont="1" applyFill="1" applyBorder="1" applyAlignment="1">
      <alignment horizontal="center"/>
    </xf>
    <xf numFmtId="49" fontId="150" fillId="6" borderId="7" xfId="1333" applyNumberFormat="1" applyFont="1" applyFill="1" applyBorder="1" applyAlignment="1">
      <alignment horizontal="center"/>
    </xf>
    <xf numFmtId="49" fontId="189" fillId="34" borderId="5" xfId="1333" applyNumberFormat="1" applyFont="1" applyFill="1" applyBorder="1" applyAlignment="1">
      <alignment horizontal="center"/>
    </xf>
    <xf numFmtId="49" fontId="150" fillId="34" borderId="45" xfId="1333" applyNumberFormat="1" applyFont="1" applyFill="1" applyBorder="1" applyAlignment="1">
      <alignment horizontal="center"/>
    </xf>
    <xf numFmtId="0" fontId="95" fillId="0" borderId="76" xfId="1333" quotePrefix="1" applyFont="1" applyFill="1" applyBorder="1" applyAlignment="1">
      <alignment horizontal="center"/>
    </xf>
    <xf numFmtId="49" fontId="150" fillId="6" borderId="6" xfId="1333" applyNumberFormat="1" applyFont="1" applyFill="1" applyBorder="1" applyAlignment="1">
      <alignment horizontal="center"/>
    </xf>
    <xf numFmtId="49" fontId="150" fillId="6" borderId="3" xfId="1333" applyNumberFormat="1" applyFont="1" applyFill="1" applyBorder="1" applyAlignment="1">
      <alignment horizontal="center"/>
    </xf>
    <xf numFmtId="49" fontId="189" fillId="34" borderId="6" xfId="1333" applyNumberFormat="1" applyFont="1" applyFill="1" applyBorder="1" applyAlignment="1">
      <alignment horizontal="center"/>
    </xf>
    <xf numFmtId="49" fontId="150" fillId="34" borderId="46" xfId="1333" applyNumberFormat="1" applyFont="1" applyFill="1" applyBorder="1" applyAlignment="1">
      <alignment horizontal="center"/>
    </xf>
    <xf numFmtId="0" fontId="95" fillId="0" borderId="0" xfId="1333" applyFont="1" applyFill="1" applyBorder="1"/>
    <xf numFmtId="49" fontId="198" fillId="6" borderId="7" xfId="1333" applyNumberFormat="1" applyFont="1" applyFill="1" applyBorder="1" applyAlignment="1">
      <alignment horizontal="center"/>
    </xf>
    <xf numFmtId="49" fontId="198" fillId="34" borderId="45" xfId="1333" applyNumberFormat="1" applyFont="1" applyFill="1" applyBorder="1" applyAlignment="1">
      <alignment horizontal="center"/>
    </xf>
    <xf numFmtId="0" fontId="95" fillId="0" borderId="0" xfId="65" applyFont="1" applyFill="1" applyBorder="1" applyAlignment="1">
      <alignment horizontal="left" vertical="center" indent="3"/>
    </xf>
    <xf numFmtId="0" fontId="92" fillId="34" borderId="0" xfId="1333" applyFont="1" applyFill="1" applyBorder="1" applyAlignment="1">
      <alignment horizontal="center" vertical="center"/>
    </xf>
    <xf numFmtId="0" fontId="199" fillId="34" borderId="0" xfId="1333" applyFont="1" applyFill="1" applyBorder="1" applyAlignment="1">
      <alignment horizontal="center" vertical="center"/>
    </xf>
    <xf numFmtId="2" fontId="200" fillId="34" borderId="0" xfId="1333" applyNumberFormat="1" applyFont="1" applyFill="1" applyBorder="1" applyAlignment="1">
      <alignment horizontal="center" vertical="center"/>
    </xf>
    <xf numFmtId="0" fontId="199" fillId="34" borderId="0" xfId="1333" applyFont="1" applyFill="1" applyBorder="1" applyAlignment="1">
      <alignment vertical="center"/>
    </xf>
    <xf numFmtId="0" fontId="199" fillId="34" borderId="34" xfId="1333" applyFont="1" applyFill="1" applyBorder="1" applyAlignment="1">
      <alignment vertical="center"/>
    </xf>
    <xf numFmtId="0" fontId="95" fillId="0" borderId="0" xfId="1333" applyFont="1" applyFill="1" applyBorder="1" applyAlignment="1">
      <alignment vertical="center"/>
    </xf>
    <xf numFmtId="0" fontId="95" fillId="6" borderId="5" xfId="1333" applyFont="1" applyFill="1" applyBorder="1" applyAlignment="1">
      <alignment horizontal="center" vertical="center"/>
    </xf>
    <xf numFmtId="0" fontId="150" fillId="6" borderId="8" xfId="1333" applyFont="1" applyFill="1" applyBorder="1" applyAlignment="1">
      <alignment horizontal="center" vertical="center"/>
    </xf>
    <xf numFmtId="0" fontId="150" fillId="6" borderId="7" xfId="1333" applyFont="1" applyFill="1" applyBorder="1" applyAlignment="1">
      <alignment horizontal="center" vertical="center"/>
    </xf>
    <xf numFmtId="2" fontId="189" fillId="34" borderId="5" xfId="1333" applyNumberFormat="1" applyFont="1" applyFill="1" applyBorder="1" applyAlignment="1">
      <alignment horizontal="center" vertical="center"/>
    </xf>
    <xf numFmtId="0" fontId="150" fillId="6" borderId="7" xfId="1333" applyFont="1" applyFill="1" applyBorder="1" applyAlignment="1">
      <alignment vertical="center"/>
    </xf>
    <xf numFmtId="0" fontId="150" fillId="34" borderId="45" xfId="1333" applyFont="1" applyFill="1" applyBorder="1" applyAlignment="1">
      <alignment vertical="center"/>
    </xf>
    <xf numFmtId="0" fontId="95" fillId="34" borderId="5" xfId="1333" applyFont="1" applyFill="1" applyBorder="1" applyAlignment="1">
      <alignment horizontal="center" vertical="center"/>
    </xf>
    <xf numFmtId="0" fontId="150" fillId="34" borderId="8" xfId="1333" applyFont="1" applyFill="1" applyBorder="1" applyAlignment="1">
      <alignment horizontal="center" vertical="center"/>
    </xf>
    <xf numFmtId="0" fontId="150" fillId="34" borderId="5" xfId="1333" applyFont="1" applyFill="1" applyBorder="1" applyAlignment="1">
      <alignment horizontal="center" vertical="center"/>
    </xf>
    <xf numFmtId="0" fontId="150" fillId="34" borderId="7" xfId="1333" applyFont="1" applyFill="1" applyBorder="1" applyAlignment="1">
      <alignment horizontal="center" vertical="center"/>
    </xf>
    <xf numFmtId="0" fontId="150" fillId="36" borderId="7" xfId="1333" applyFont="1" applyFill="1" applyBorder="1" applyAlignment="1">
      <alignment vertical="center"/>
    </xf>
    <xf numFmtId="0" fontId="197" fillId="0" borderId="0" xfId="65" applyFont="1" applyFill="1" applyBorder="1" applyAlignment="1">
      <alignment horizontal="left" vertical="center" indent="3"/>
    </xf>
    <xf numFmtId="0" fontId="197" fillId="0" borderId="0" xfId="65" applyFont="1" applyFill="1" applyBorder="1" applyAlignment="1">
      <alignment horizontal="left" vertical="center" wrapText="1" indent="3"/>
    </xf>
    <xf numFmtId="0" fontId="95" fillId="0" borderId="58" xfId="1333" quotePrefix="1" applyFont="1" applyFill="1" applyBorder="1" applyAlignment="1">
      <alignment horizontal="center"/>
    </xf>
    <xf numFmtId="0" fontId="92" fillId="34" borderId="70" xfId="1333" applyFont="1" applyFill="1" applyBorder="1" applyAlignment="1">
      <alignment horizontal="center" vertical="center"/>
    </xf>
    <xf numFmtId="0" fontId="199" fillId="34" borderId="71" xfId="1333" applyFont="1" applyFill="1" applyBorder="1" applyAlignment="1">
      <alignment horizontal="center" vertical="center"/>
    </xf>
    <xf numFmtId="0" fontId="199" fillId="34" borderId="70" xfId="1333" applyFont="1" applyFill="1" applyBorder="1" applyAlignment="1">
      <alignment horizontal="center" vertical="center"/>
    </xf>
    <xf numFmtId="0" fontId="199" fillId="34" borderId="65" xfId="1333" applyFont="1" applyFill="1" applyBorder="1" applyAlignment="1">
      <alignment horizontal="center" vertical="center"/>
    </xf>
    <xf numFmtId="2" fontId="200" fillId="34" borderId="70" xfId="1333" applyNumberFormat="1" applyFont="1" applyFill="1" applyBorder="1" applyAlignment="1">
      <alignment horizontal="center" vertical="center"/>
    </xf>
    <xf numFmtId="0" fontId="199" fillId="34" borderId="65" xfId="1333" applyFont="1" applyFill="1" applyBorder="1" applyAlignment="1">
      <alignment vertical="center"/>
    </xf>
    <xf numFmtId="0" fontId="199" fillId="34" borderId="57" xfId="1333" applyFont="1" applyFill="1" applyBorder="1" applyAlignment="1">
      <alignment vertical="center"/>
    </xf>
    <xf numFmtId="0" fontId="11" fillId="0" borderId="0" xfId="1333" applyFill="1"/>
    <xf numFmtId="0" fontId="150" fillId="0" borderId="0" xfId="1333" applyFont="1" applyFill="1"/>
    <xf numFmtId="0" fontId="150" fillId="0" borderId="0" xfId="1333" applyFont="1" applyFill="1" applyAlignment="1">
      <alignment horizontal="center"/>
    </xf>
    <xf numFmtId="0" fontId="201" fillId="0" borderId="0" xfId="1333" applyFont="1" applyAlignment="1">
      <alignment horizontal="center"/>
    </xf>
    <xf numFmtId="0" fontId="159" fillId="0" borderId="0" xfId="1333" applyFont="1" applyAlignment="1">
      <alignment horizontal="center"/>
    </xf>
    <xf numFmtId="0" fontId="95" fillId="0" borderId="0" xfId="1333" applyFont="1"/>
    <xf numFmtId="0" fontId="202" fillId="0" borderId="0" xfId="1333" applyFont="1" applyAlignment="1">
      <alignment horizontal="center"/>
    </xf>
    <xf numFmtId="0" fontId="159" fillId="0" borderId="0" xfId="1333" applyFont="1"/>
    <xf numFmtId="0" fontId="159" fillId="0" borderId="10" xfId="1333" applyFont="1" applyFill="1" applyBorder="1" applyAlignment="1"/>
    <xf numFmtId="0" fontId="172" fillId="0" borderId="9" xfId="1333" applyFont="1" applyFill="1" applyBorder="1"/>
    <xf numFmtId="0" fontId="203" fillId="0" borderId="11" xfId="52" applyFont="1" applyBorder="1" applyAlignment="1"/>
    <xf numFmtId="0" fontId="172" fillId="0" borderId="34" xfId="1333" applyFont="1" applyFill="1" applyBorder="1"/>
    <xf numFmtId="0" fontId="203" fillId="0" borderId="12" xfId="52" applyFont="1" applyBorder="1" applyAlignment="1"/>
    <xf numFmtId="0" fontId="172" fillId="0" borderId="74" xfId="1333" applyFont="1" applyFill="1" applyBorder="1"/>
    <xf numFmtId="49" fontId="172" fillId="0" borderId="131" xfId="1333" applyNumberFormat="1" applyFont="1" applyFill="1" applyBorder="1" applyAlignment="1">
      <alignment horizontal="center" vertical="center"/>
    </xf>
    <xf numFmtId="0" fontId="159" fillId="0" borderId="10" xfId="1333" quotePrefix="1" applyFont="1" applyBorder="1" applyAlignment="1">
      <alignment horizontal="center" vertical="center"/>
    </xf>
    <xf numFmtId="0" fontId="172" fillId="0" borderId="0" xfId="1333" applyFont="1" applyFill="1" applyBorder="1" applyAlignment="1">
      <alignment horizontal="left" vertical="center"/>
    </xf>
    <xf numFmtId="0" fontId="172" fillId="36" borderId="7" xfId="1333" applyFont="1" applyFill="1" applyBorder="1" applyAlignment="1">
      <alignment horizontal="center"/>
    </xf>
    <xf numFmtId="49" fontId="172" fillId="34" borderId="5" xfId="1333" applyNumberFormat="1" applyFont="1" applyFill="1" applyBorder="1" applyAlignment="1">
      <alignment horizontal="center"/>
    </xf>
    <xf numFmtId="49" fontId="171" fillId="34" borderId="5" xfId="1333" applyNumberFormat="1" applyFont="1" applyFill="1" applyBorder="1" applyAlignment="1">
      <alignment horizontal="center"/>
    </xf>
    <xf numFmtId="0" fontId="172" fillId="36" borderId="5" xfId="1333" applyNumberFormat="1" applyFont="1" applyFill="1" applyBorder="1" applyAlignment="1">
      <alignment horizontal="center" vertical="center"/>
    </xf>
    <xf numFmtId="0" fontId="172" fillId="36" borderId="45" xfId="1333" applyNumberFormat="1" applyFont="1" applyFill="1" applyBorder="1" applyAlignment="1">
      <alignment horizontal="center" vertical="center"/>
    </xf>
    <xf numFmtId="0" fontId="159" fillId="0" borderId="11" xfId="1333" quotePrefix="1" applyFont="1" applyBorder="1" applyAlignment="1">
      <alignment horizontal="center" vertical="center"/>
    </xf>
    <xf numFmtId="0" fontId="172" fillId="42" borderId="0" xfId="1333" applyFont="1" applyFill="1" applyBorder="1" applyAlignment="1">
      <alignment horizontal="left" vertical="center"/>
    </xf>
    <xf numFmtId="0" fontId="171" fillId="0" borderId="7" xfId="1333" applyFont="1" applyFill="1" applyBorder="1" applyAlignment="1">
      <alignment horizontal="center" vertical="center"/>
    </xf>
    <xf numFmtId="0" fontId="172" fillId="34" borderId="7" xfId="1333" applyFont="1" applyFill="1" applyBorder="1" applyAlignment="1">
      <alignment horizontal="center" vertical="center"/>
    </xf>
    <xf numFmtId="0" fontId="172" fillId="34" borderId="7" xfId="1333" applyFont="1" applyFill="1" applyBorder="1" applyAlignment="1">
      <alignment vertical="center"/>
    </xf>
    <xf numFmtId="0" fontId="172" fillId="34" borderId="5" xfId="1333" applyFont="1" applyFill="1" applyBorder="1" applyAlignment="1">
      <alignment vertical="center"/>
    </xf>
    <xf numFmtId="2" fontId="171" fillId="34" borderId="5" xfId="1333" applyNumberFormat="1" applyFont="1" applyFill="1" applyBorder="1" applyAlignment="1">
      <alignment horizontal="center" vertical="center"/>
    </xf>
    <xf numFmtId="0" fontId="171" fillId="34" borderId="5" xfId="1333" applyFont="1" applyFill="1" applyBorder="1" applyAlignment="1">
      <alignment horizontal="center" vertical="center"/>
    </xf>
    <xf numFmtId="0" fontId="172" fillId="34" borderId="45" xfId="1333" applyFont="1" applyFill="1" applyBorder="1" applyAlignment="1">
      <alignment vertical="center"/>
    </xf>
    <xf numFmtId="0" fontId="174" fillId="0" borderId="0" xfId="1333" applyFont="1" applyFill="1" applyBorder="1" applyAlignment="1">
      <alignment horizontal="center" vertical="center" wrapText="1"/>
    </xf>
    <xf numFmtId="0" fontId="172" fillId="6" borderId="7" xfId="1333" applyFont="1" applyFill="1" applyBorder="1" applyAlignment="1">
      <alignment horizontal="center" vertical="center"/>
    </xf>
    <xf numFmtId="0" fontId="172" fillId="34" borderId="5" xfId="1333" applyFont="1" applyFill="1" applyBorder="1" applyAlignment="1">
      <alignment horizontal="center" vertical="center"/>
    </xf>
    <xf numFmtId="0" fontId="172" fillId="6" borderId="5" xfId="1333" applyFont="1" applyFill="1" applyBorder="1" applyAlignment="1">
      <alignment vertical="center"/>
    </xf>
    <xf numFmtId="49" fontId="159" fillId="0" borderId="11" xfId="1333" applyNumberFormat="1" applyFont="1" applyBorder="1" applyAlignment="1">
      <alignment horizontal="center" vertical="center"/>
    </xf>
    <xf numFmtId="0" fontId="172" fillId="34" borderId="7" xfId="1333" applyFont="1" applyFill="1" applyBorder="1" applyAlignment="1">
      <alignment horizontal="center" vertical="center" wrapText="1"/>
    </xf>
    <xf numFmtId="0" fontId="173" fillId="34" borderId="5" xfId="1333" applyFont="1" applyFill="1" applyBorder="1" applyAlignment="1">
      <alignment horizontal="center" vertical="center" wrapText="1"/>
    </xf>
    <xf numFmtId="49" fontId="159" fillId="0" borderId="11" xfId="1333" applyNumberFormat="1" applyFont="1" applyFill="1" applyBorder="1" applyAlignment="1">
      <alignment horizontal="center" vertical="center"/>
    </xf>
    <xf numFmtId="16" fontId="174" fillId="0" borderId="0" xfId="65" quotePrefix="1" applyNumberFormat="1" applyFont="1" applyFill="1" applyBorder="1" applyAlignment="1">
      <alignment horizontal="left" vertical="center"/>
    </xf>
    <xf numFmtId="16" fontId="174" fillId="0" borderId="0" xfId="65" quotePrefix="1" applyNumberFormat="1" applyFont="1" applyFill="1" applyBorder="1" applyAlignment="1">
      <alignment vertical="center"/>
    </xf>
    <xf numFmtId="0" fontId="159" fillId="0" borderId="12" xfId="1333" quotePrefix="1" applyFont="1" applyBorder="1" applyAlignment="1">
      <alignment horizontal="center" vertical="center"/>
    </xf>
    <xf numFmtId="0" fontId="172" fillId="0" borderId="0" xfId="65" applyFont="1" applyFill="1" applyBorder="1" applyAlignment="1">
      <alignment horizontal="left" vertical="center" indent="2"/>
    </xf>
    <xf numFmtId="0" fontId="171" fillId="0" borderId="3" xfId="1333" applyFont="1" applyFill="1" applyBorder="1" applyAlignment="1">
      <alignment horizontal="center" vertical="center" wrapText="1"/>
    </xf>
    <xf numFmtId="0" fontId="172" fillId="34" borderId="5" xfId="1333" applyFont="1" applyFill="1" applyBorder="1" applyAlignment="1">
      <alignment horizontal="center" vertical="center" wrapText="1"/>
    </xf>
    <xf numFmtId="0" fontId="171" fillId="34" borderId="5" xfId="1333" applyFont="1" applyFill="1" applyBorder="1" applyAlignment="1">
      <alignment horizontal="center" vertical="center" wrapText="1"/>
    </xf>
    <xf numFmtId="0" fontId="172" fillId="34" borderId="5" xfId="1333" applyFont="1" applyFill="1" applyBorder="1" applyAlignment="1">
      <alignment vertical="center" wrapText="1"/>
    </xf>
    <xf numFmtId="0" fontId="172" fillId="34" borderId="57" xfId="1333" applyFont="1" applyFill="1" applyBorder="1" applyAlignment="1">
      <alignment vertical="center" wrapText="1"/>
    </xf>
    <xf numFmtId="0" fontId="172" fillId="0" borderId="0" xfId="1333" applyFont="1" applyAlignment="1">
      <alignment wrapText="1"/>
    </xf>
    <xf numFmtId="0" fontId="161" fillId="0" borderId="18" xfId="1333" applyFont="1" applyFill="1" applyBorder="1" applyAlignment="1">
      <alignment vertical="center"/>
    </xf>
    <xf numFmtId="0" fontId="171" fillId="0" borderId="16" xfId="1333" applyFont="1" applyFill="1" applyBorder="1" applyAlignment="1">
      <alignment vertical="center"/>
    </xf>
    <xf numFmtId="0" fontId="204" fillId="0" borderId="16" xfId="52" applyFont="1" applyBorder="1" applyAlignment="1"/>
    <xf numFmtId="0" fontId="204" fillId="0" borderId="17" xfId="52" applyFont="1" applyBorder="1" applyAlignment="1"/>
    <xf numFmtId="0" fontId="174" fillId="0" borderId="14" xfId="1333" applyFont="1" applyFill="1" applyBorder="1" applyAlignment="1">
      <alignment horizontal="left" vertical="center"/>
    </xf>
    <xf numFmtId="0" fontId="171" fillId="0" borderId="11" xfId="1333" applyFont="1" applyFill="1" applyBorder="1" applyAlignment="1">
      <alignment horizontal="center" vertical="center"/>
    </xf>
    <xf numFmtId="0" fontId="172" fillId="6" borderId="8" xfId="1333" applyFont="1" applyFill="1" applyBorder="1" applyAlignment="1">
      <alignment horizontal="center"/>
    </xf>
    <xf numFmtId="0" fontId="172" fillId="6" borderId="7" xfId="1333" applyFont="1" applyFill="1" applyBorder="1" applyAlignment="1">
      <alignment horizontal="center"/>
    </xf>
    <xf numFmtId="49" fontId="172" fillId="34" borderId="7" xfId="1333" applyNumberFormat="1" applyFont="1" applyFill="1" applyBorder="1" applyAlignment="1">
      <alignment horizontal="center"/>
    </xf>
    <xf numFmtId="49" fontId="172" fillId="34" borderId="59" xfId="1333" applyNumberFormat="1" applyFont="1" applyFill="1" applyBorder="1" applyAlignment="1">
      <alignment horizontal="center"/>
    </xf>
    <xf numFmtId="0" fontId="174" fillId="0" borderId="0" xfId="1333" applyFont="1" applyFill="1" applyBorder="1" applyAlignment="1">
      <alignment horizontal="left" vertical="center"/>
    </xf>
    <xf numFmtId="49" fontId="172" fillId="34" borderId="45" xfId="1333" applyNumberFormat="1" applyFont="1" applyFill="1" applyBorder="1" applyAlignment="1">
      <alignment horizontal="center"/>
    </xf>
    <xf numFmtId="49" fontId="172" fillId="34" borderId="57" xfId="1333" applyNumberFormat="1" applyFont="1" applyFill="1" applyBorder="1" applyAlignment="1">
      <alignment horizontal="center"/>
    </xf>
    <xf numFmtId="0" fontId="204" fillId="0" borderId="16" xfId="52" applyFont="1" applyFill="1" applyBorder="1" applyAlignment="1"/>
    <xf numFmtId="0" fontId="204" fillId="0" borderId="17" xfId="52" applyFont="1" applyFill="1" applyBorder="1" applyAlignment="1"/>
    <xf numFmtId="0" fontId="205" fillId="0" borderId="0" xfId="52" applyFont="1" applyFill="1" applyBorder="1" applyAlignment="1">
      <alignment vertical="center"/>
    </xf>
    <xf numFmtId="0" fontId="204" fillId="0" borderId="36" xfId="52" applyFont="1" applyBorder="1" applyAlignment="1">
      <alignment vertical="center"/>
    </xf>
    <xf numFmtId="0" fontId="172" fillId="6" borderId="8" xfId="1333" applyFont="1" applyFill="1" applyBorder="1" applyAlignment="1">
      <alignment horizontal="center" vertical="center"/>
    </xf>
    <xf numFmtId="0" fontId="171" fillId="34" borderId="7" xfId="1333" applyFont="1" applyFill="1" applyBorder="1" applyAlignment="1">
      <alignment horizontal="center" vertical="center"/>
    </xf>
    <xf numFmtId="0" fontId="172" fillId="34" borderId="0" xfId="1333" applyFont="1" applyFill="1" applyBorder="1" applyAlignment="1">
      <alignment vertical="center"/>
    </xf>
    <xf numFmtId="0" fontId="172" fillId="34" borderId="59" xfId="1333" applyFont="1" applyFill="1" applyBorder="1" applyAlignment="1">
      <alignment vertical="center"/>
    </xf>
    <xf numFmtId="0" fontId="204" fillId="0" borderId="36" xfId="52" applyFont="1" applyFill="1" applyBorder="1" applyAlignment="1">
      <alignment vertical="center"/>
    </xf>
    <xf numFmtId="0" fontId="172" fillId="34" borderId="8" xfId="1333" applyFont="1" applyFill="1" applyBorder="1" applyAlignment="1">
      <alignment horizontal="center" vertical="center"/>
    </xf>
    <xf numFmtId="0" fontId="205" fillId="34" borderId="7" xfId="52" applyFont="1" applyFill="1" applyBorder="1" applyAlignment="1">
      <alignment vertical="center"/>
    </xf>
    <xf numFmtId="0" fontId="204" fillId="34" borderId="34" xfId="52" applyFont="1" applyFill="1" applyBorder="1" applyAlignment="1">
      <alignment vertical="center"/>
    </xf>
    <xf numFmtId="0" fontId="172" fillId="34" borderId="8" xfId="1333" applyFont="1" applyFill="1" applyBorder="1" applyAlignment="1">
      <alignment vertical="center"/>
    </xf>
    <xf numFmtId="0" fontId="172" fillId="0" borderId="36" xfId="1333" quotePrefix="1" applyFont="1" applyFill="1" applyBorder="1" applyAlignment="1">
      <alignment horizontal="left" vertical="center"/>
    </xf>
    <xf numFmtId="0" fontId="171" fillId="0" borderId="38" xfId="1333" applyFont="1" applyFill="1" applyBorder="1" applyAlignment="1">
      <alignment horizontal="center" vertical="center"/>
    </xf>
    <xf numFmtId="0" fontId="172" fillId="6" borderId="65" xfId="1333" applyFont="1" applyFill="1" applyBorder="1" applyAlignment="1">
      <alignment horizontal="center" vertical="center"/>
    </xf>
    <xf numFmtId="0" fontId="172" fillId="6" borderId="71" xfId="1333" applyFont="1" applyFill="1" applyBorder="1" applyAlignment="1">
      <alignment horizontal="center" vertical="center"/>
    </xf>
    <xf numFmtId="0" fontId="172" fillId="34" borderId="70" xfId="1333" applyFont="1" applyFill="1" applyBorder="1" applyAlignment="1">
      <alignment horizontal="center" vertical="center"/>
    </xf>
    <xf numFmtId="0" fontId="172" fillId="34" borderId="65" xfId="1333" applyFont="1" applyFill="1" applyBorder="1" applyAlignment="1">
      <alignment horizontal="center" vertical="center"/>
    </xf>
    <xf numFmtId="0" fontId="171" fillId="34" borderId="70" xfId="1333" applyFont="1" applyFill="1" applyBorder="1" applyAlignment="1">
      <alignment horizontal="center" vertical="center"/>
    </xf>
    <xf numFmtId="0" fontId="171" fillId="34" borderId="65" xfId="1333" applyFont="1" applyFill="1" applyBorder="1" applyAlignment="1">
      <alignment horizontal="center" vertical="center"/>
    </xf>
    <xf numFmtId="0" fontId="172" fillId="34" borderId="57" xfId="1333" applyFont="1" applyFill="1" applyBorder="1" applyAlignment="1">
      <alignment vertical="center"/>
    </xf>
    <xf numFmtId="0" fontId="159" fillId="0" borderId="0" xfId="1333" applyFont="1" applyBorder="1" applyAlignment="1">
      <alignment horizontal="center"/>
    </xf>
    <xf numFmtId="0" fontId="205" fillId="0" borderId="0" xfId="52" applyFont="1" applyBorder="1" applyAlignment="1">
      <alignment vertical="center"/>
    </xf>
    <xf numFmtId="0" fontId="172" fillId="0" borderId="0" xfId="1333" applyFont="1" applyFill="1"/>
    <xf numFmtId="167" fontId="11" fillId="0" borderId="0" xfId="805" applyFont="1"/>
    <xf numFmtId="0" fontId="104" fillId="0" borderId="0" xfId="1336" applyFont="1"/>
    <xf numFmtId="0" fontId="104" fillId="0" borderId="0" xfId="1336" applyFont="1" applyAlignment="1">
      <alignment wrapText="1"/>
    </xf>
    <xf numFmtId="0" fontId="207" fillId="0" borderId="93" xfId="1336" applyFont="1" applyFill="1" applyBorder="1" applyAlignment="1">
      <alignment horizontal="centerContinuous" vertical="center" wrapText="1"/>
    </xf>
    <xf numFmtId="0" fontId="207" fillId="0" borderId="52" xfId="1336" applyFont="1" applyFill="1" applyBorder="1" applyAlignment="1">
      <alignment horizontal="centerContinuous" vertical="center" wrapText="1"/>
    </xf>
    <xf numFmtId="0" fontId="207" fillId="0" borderId="53" xfId="1336" applyFont="1" applyFill="1" applyBorder="1" applyAlignment="1">
      <alignment horizontal="centerContinuous" vertical="center" wrapText="1"/>
    </xf>
    <xf numFmtId="0" fontId="208" fillId="0" borderId="0" xfId="1336" applyFont="1"/>
    <xf numFmtId="0" fontId="207" fillId="0" borderId="0" xfId="1336" applyFont="1" applyAlignment="1">
      <alignment wrapText="1"/>
    </xf>
    <xf numFmtId="0" fontId="207" fillId="0" borderId="45" xfId="1336" quotePrefix="1" applyFont="1" applyBorder="1" applyAlignment="1">
      <alignment horizontal="center" vertical="center" wrapText="1"/>
    </xf>
    <xf numFmtId="0" fontId="172" fillId="0" borderId="76" xfId="1336" applyFont="1" applyFill="1" applyBorder="1" applyAlignment="1">
      <alignment horizontal="center" vertical="center" wrapText="1"/>
    </xf>
    <xf numFmtId="0" fontId="172" fillId="6" borderId="6" xfId="1336" applyFont="1" applyFill="1" applyBorder="1" applyAlignment="1">
      <alignment horizontal="center" vertical="center" wrapText="1"/>
    </xf>
    <xf numFmtId="0" fontId="172" fillId="34" borderId="5" xfId="1336" applyFont="1" applyFill="1" applyBorder="1" applyAlignment="1">
      <alignment horizontal="center" vertical="center" wrapText="1"/>
    </xf>
    <xf numFmtId="0" fontId="172" fillId="34" borderId="0" xfId="1336" applyFont="1" applyFill="1" applyBorder="1" applyAlignment="1">
      <alignment horizontal="center" vertical="center" wrapText="1"/>
    </xf>
    <xf numFmtId="0" fontId="172" fillId="34" borderId="8" xfId="1336" applyFont="1" applyFill="1" applyBorder="1" applyAlignment="1">
      <alignment horizontal="center" vertical="center" wrapText="1"/>
    </xf>
    <xf numFmtId="0" fontId="172" fillId="33" borderId="131" xfId="1336" applyFont="1" applyFill="1" applyBorder="1" applyAlignment="1">
      <alignment horizontal="center" vertical="center" wrapText="1"/>
    </xf>
    <xf numFmtId="0" fontId="172" fillId="0" borderId="0" xfId="1336" applyFont="1" applyAlignment="1">
      <alignment wrapText="1"/>
    </xf>
    <xf numFmtId="0" fontId="172" fillId="33" borderId="45" xfId="1336" applyFont="1" applyFill="1" applyBorder="1" applyAlignment="1">
      <alignment horizontal="center" vertical="center" wrapText="1"/>
    </xf>
    <xf numFmtId="0" fontId="209" fillId="0" borderId="55" xfId="1336" applyFont="1" applyFill="1" applyBorder="1" applyAlignment="1">
      <alignment horizontal="center" vertical="center" wrapText="1"/>
    </xf>
    <xf numFmtId="0" fontId="209" fillId="0" borderId="8" xfId="1336" applyFont="1" applyFill="1" applyBorder="1" applyAlignment="1">
      <alignment horizontal="left" vertical="center" wrapText="1" indent="2"/>
    </xf>
    <xf numFmtId="0" fontId="172" fillId="0" borderId="55" xfId="1336" applyFont="1" applyFill="1" applyBorder="1" applyAlignment="1">
      <alignment horizontal="center" vertical="center" wrapText="1"/>
    </xf>
    <xf numFmtId="0" fontId="172" fillId="0" borderId="8" xfId="1336" applyFont="1" applyFill="1" applyBorder="1" applyAlignment="1">
      <alignment horizontal="left" vertical="center" wrapText="1" indent="2"/>
    </xf>
    <xf numFmtId="0" fontId="172" fillId="6" borderId="5" xfId="1336" applyFont="1" applyFill="1" applyBorder="1" applyAlignment="1">
      <alignment horizontal="center"/>
    </xf>
    <xf numFmtId="0" fontId="172" fillId="6" borderId="0" xfId="1336" applyFont="1" applyFill="1" applyBorder="1" applyAlignment="1">
      <alignment horizontal="center"/>
    </xf>
    <xf numFmtId="0" fontId="172" fillId="6" borderId="8" xfId="1336" applyFont="1" applyFill="1" applyBorder="1" applyAlignment="1">
      <alignment horizontal="center"/>
    </xf>
    <xf numFmtId="0" fontId="172" fillId="34" borderId="5" xfId="1336" applyFont="1" applyFill="1" applyBorder="1"/>
    <xf numFmtId="0" fontId="172" fillId="34" borderId="0" xfId="1336" applyFont="1" applyFill="1" applyBorder="1"/>
    <xf numFmtId="0" fontId="172" fillId="34" borderId="8" xfId="1336" applyFont="1" applyFill="1" applyBorder="1"/>
    <xf numFmtId="0" fontId="172" fillId="34" borderId="0" xfId="1336" applyFont="1" applyFill="1" applyBorder="1" applyAlignment="1">
      <alignment horizontal="center"/>
    </xf>
    <xf numFmtId="0" fontId="172" fillId="34" borderId="45" xfId="1336" applyFont="1" applyFill="1" applyBorder="1"/>
    <xf numFmtId="0" fontId="172" fillId="0" borderId="0" xfId="1336" applyFont="1"/>
    <xf numFmtId="0" fontId="172" fillId="34" borderId="5" xfId="1336" applyFont="1" applyFill="1" applyBorder="1" applyAlignment="1">
      <alignment horizontal="center"/>
    </xf>
    <xf numFmtId="0" fontId="173" fillId="34" borderId="5" xfId="1336" applyFont="1" applyFill="1" applyBorder="1"/>
    <xf numFmtId="0" fontId="172" fillId="6" borderId="5" xfId="1336" applyFont="1" applyFill="1" applyBorder="1"/>
    <xf numFmtId="0" fontId="172" fillId="6" borderId="0" xfId="1336" applyFont="1" applyFill="1" applyBorder="1"/>
    <xf numFmtId="0" fontId="172" fillId="6" borderId="8" xfId="1336" applyFont="1" applyFill="1" applyBorder="1"/>
    <xf numFmtId="0" fontId="172" fillId="6" borderId="6" xfId="1336" applyFont="1" applyFill="1" applyBorder="1"/>
    <xf numFmtId="0" fontId="172" fillId="34" borderId="46" xfId="1336" applyFont="1" applyFill="1" applyBorder="1"/>
    <xf numFmtId="0" fontId="172" fillId="0" borderId="41" xfId="1336" applyFont="1" applyFill="1" applyBorder="1" applyAlignment="1">
      <alignment horizontal="center" vertical="center" wrapText="1"/>
    </xf>
    <xf numFmtId="0" fontId="171" fillId="0" borderId="49" xfId="1336" applyFont="1" applyFill="1" applyBorder="1" applyAlignment="1">
      <alignment horizontal="left" vertical="center" wrapText="1"/>
    </xf>
    <xf numFmtId="0" fontId="172" fillId="34" borderId="66" xfId="1336" applyFont="1" applyFill="1" applyBorder="1" applyAlignment="1">
      <alignment horizontal="center" vertical="center" wrapText="1"/>
    </xf>
    <xf numFmtId="0" fontId="172" fillId="34" borderId="48" xfId="1336" applyFont="1" applyFill="1" applyBorder="1" applyAlignment="1">
      <alignment horizontal="center" vertical="center" wrapText="1"/>
    </xf>
    <xf numFmtId="0" fontId="172" fillId="34" borderId="49" xfId="1336" applyFont="1" applyFill="1" applyBorder="1" applyAlignment="1">
      <alignment horizontal="center" vertical="center" wrapText="1"/>
    </xf>
    <xf numFmtId="0" fontId="172" fillId="34" borderId="66" xfId="1336" applyFont="1" applyFill="1" applyBorder="1"/>
    <xf numFmtId="0" fontId="172" fillId="34" borderId="48" xfId="1336" applyFont="1" applyFill="1" applyBorder="1"/>
    <xf numFmtId="0" fontId="172" fillId="34" borderId="49" xfId="1336" applyFont="1" applyFill="1" applyBorder="1"/>
    <xf numFmtId="0" fontId="172" fillId="34" borderId="40" xfId="1336" applyFont="1" applyFill="1" applyBorder="1" applyAlignment="1">
      <alignment horizontal="center" vertical="center" wrapText="1"/>
    </xf>
    <xf numFmtId="0" fontId="172" fillId="34" borderId="57" xfId="1336" applyFont="1" applyFill="1" applyBorder="1" applyAlignment="1">
      <alignment horizontal="center" vertical="center" wrapText="1"/>
    </xf>
    <xf numFmtId="0" fontId="104" fillId="0" borderId="0" xfId="1336" applyFont="1" applyBorder="1" applyAlignment="1">
      <alignment wrapText="1"/>
    </xf>
    <xf numFmtId="0" fontId="104" fillId="0" borderId="0" xfId="1336" applyFont="1" applyBorder="1" applyAlignment="1">
      <alignment horizontal="center" vertical="center" wrapText="1"/>
    </xf>
    <xf numFmtId="0" fontId="104" fillId="0" borderId="0" xfId="1336" applyFont="1" applyBorder="1"/>
    <xf numFmtId="0" fontId="132" fillId="0" borderId="0" xfId="1336" applyFont="1" applyBorder="1" applyAlignment="1"/>
    <xf numFmtId="0" fontId="14" fillId="0" borderId="0" xfId="639" applyFont="1" applyFill="1" applyBorder="1"/>
    <xf numFmtId="0" fontId="5" fillId="0" borderId="0" xfId="626" applyFill="1" applyBorder="1"/>
    <xf numFmtId="0" fontId="5" fillId="0" borderId="0" xfId="626" applyBorder="1" applyAlignment="1">
      <alignment horizontal="left" vertical="center"/>
    </xf>
    <xf numFmtId="0" fontId="0" fillId="0" borderId="0" xfId="0"/>
    <xf numFmtId="0" fontId="62" fillId="0" borderId="0" xfId="626" applyFont="1" applyFill="1" applyBorder="1"/>
    <xf numFmtId="2" fontId="19" fillId="0" borderId="3" xfId="457" applyNumberFormat="1" applyFont="1" applyFill="1" applyBorder="1" applyAlignment="1">
      <alignment horizontal="center" wrapText="1"/>
    </xf>
    <xf numFmtId="165" fontId="25" fillId="0" borderId="7" xfId="2" applyNumberFormat="1" applyFont="1" applyFill="1" applyBorder="1" applyAlignment="1">
      <alignment horizontal="left" indent="2"/>
    </xf>
    <xf numFmtId="165" fontId="25" fillId="0" borderId="3" xfId="2" applyNumberFormat="1" applyFont="1" applyFill="1" applyBorder="1" applyAlignment="1">
      <alignment horizontal="left" indent="2"/>
    </xf>
    <xf numFmtId="0" fontId="0" fillId="0" borderId="0" xfId="0" applyFont="1" applyFill="1" applyAlignment="1">
      <alignment horizontal="center" vertical="center"/>
    </xf>
    <xf numFmtId="170" fontId="24" fillId="0" borderId="3" xfId="0" applyNumberFormat="1" applyFont="1" applyFill="1" applyBorder="1" applyAlignment="1" applyProtection="1">
      <alignment horizontal="center" vertical="center" wrapText="1"/>
    </xf>
    <xf numFmtId="0" fontId="8" fillId="0" borderId="136" xfId="23" applyFont="1" applyFill="1" applyBorder="1" applyAlignment="1">
      <alignment horizontal="center" vertical="center" wrapText="1"/>
    </xf>
    <xf numFmtId="0" fontId="8" fillId="0" borderId="136" xfId="23" applyFont="1" applyFill="1" applyBorder="1" applyAlignment="1">
      <alignment horizontal="justify" vertical="top" wrapText="1"/>
    </xf>
    <xf numFmtId="0" fontId="8" fillId="0" borderId="136" xfId="23" applyFont="1" applyFill="1" applyBorder="1" applyAlignment="1">
      <alignment wrapText="1"/>
    </xf>
    <xf numFmtId="4" fontId="25" fillId="5" borderId="137" xfId="0" applyNumberFormat="1" applyFont="1" applyFill="1" applyBorder="1"/>
    <xf numFmtId="0" fontId="8" fillId="0" borderId="143" xfId="23" applyFont="1" applyFill="1" applyBorder="1" applyAlignment="1">
      <alignment horizontal="justify" vertical="top" wrapText="1"/>
    </xf>
    <xf numFmtId="0" fontId="8" fillId="0" borderId="143" xfId="23" applyFont="1" applyFill="1" applyBorder="1" applyAlignment="1">
      <alignment wrapText="1"/>
    </xf>
    <xf numFmtId="0" fontId="19" fillId="0" borderId="144" xfId="0" applyFont="1" applyFill="1" applyBorder="1" applyAlignment="1">
      <alignment horizontal="left"/>
    </xf>
    <xf numFmtId="37" fontId="31" fillId="0" borderId="10" xfId="27" applyNumberFormat="1" applyFont="1" applyFill="1" applyBorder="1" applyAlignment="1">
      <alignment horizontal="center" vertical="center" wrapText="1"/>
    </xf>
    <xf numFmtId="0" fontId="62" fillId="0" borderId="0" xfId="626" applyFont="1" applyFill="1" applyBorder="1" applyAlignment="1">
      <alignment wrapText="1"/>
    </xf>
    <xf numFmtId="2" fontId="19" fillId="0" borderId="3" xfId="0" applyNumberFormat="1" applyFont="1" applyFill="1" applyBorder="1" applyAlignment="1">
      <alignment horizontal="center" wrapText="1"/>
    </xf>
    <xf numFmtId="0" fontId="24" fillId="0" borderId="7" xfId="0" applyFont="1" applyFill="1" applyBorder="1" applyAlignment="1">
      <alignment horizontal="center" wrapText="1"/>
    </xf>
    <xf numFmtId="0" fontId="24" fillId="0" borderId="5" xfId="0" applyFont="1" applyFill="1" applyBorder="1" applyAlignment="1">
      <alignment horizontal="center"/>
    </xf>
    <xf numFmtId="37" fontId="31" fillId="0" borderId="15" xfId="27" applyNumberFormat="1" applyFont="1" applyFill="1" applyBorder="1" applyAlignment="1">
      <alignment horizontal="center" wrapText="1"/>
    </xf>
    <xf numFmtId="37" fontId="31" fillId="0" borderId="10" xfId="27" applyNumberFormat="1" applyFont="1" applyFill="1" applyBorder="1" applyAlignment="1">
      <alignment horizontal="justify" wrapText="1"/>
    </xf>
    <xf numFmtId="37" fontId="31" fillId="0" borderId="38" xfId="27" applyNumberFormat="1" applyFont="1" applyFill="1" applyBorder="1" applyAlignment="1">
      <alignment horizontal="center" wrapText="1"/>
    </xf>
    <xf numFmtId="37" fontId="31" fillId="0" borderId="12" xfId="27" applyNumberFormat="1" applyFont="1" applyFill="1" applyBorder="1" applyAlignment="1">
      <alignment horizontal="justify" wrapText="1"/>
    </xf>
    <xf numFmtId="171" fontId="31" fillId="0" borderId="10" xfId="27" applyNumberFormat="1" applyFont="1" applyFill="1" applyBorder="1" applyAlignment="1">
      <alignment horizontal="justify" wrapText="1"/>
    </xf>
    <xf numFmtId="171" fontId="31" fillId="0" borderId="12" xfId="27" applyNumberFormat="1" applyFont="1" applyFill="1" applyBorder="1" applyAlignment="1">
      <alignment horizontal="justify" wrapText="1"/>
    </xf>
    <xf numFmtId="0" fontId="63" fillId="0" borderId="31" xfId="0" applyFont="1" applyBorder="1" applyAlignment="1">
      <alignment horizontal="left" vertical="center" wrapText="1"/>
    </xf>
    <xf numFmtId="37" fontId="94" fillId="30" borderId="6" xfId="0" applyNumberFormat="1" applyFont="1" applyFill="1" applyBorder="1" applyAlignment="1">
      <alignment horizontal="center"/>
    </xf>
    <xf numFmtId="0" fontId="62" fillId="0" borderId="0" xfId="0" applyFont="1" applyAlignment="1">
      <alignment horizontal="left" vertical="center"/>
    </xf>
    <xf numFmtId="0" fontId="73" fillId="30" borderId="17" xfId="0" applyFont="1" applyFill="1" applyBorder="1" applyAlignment="1">
      <alignment horizontal="center"/>
    </xf>
    <xf numFmtId="0" fontId="73" fillId="30" borderId="11" xfId="0" applyFont="1" applyFill="1" applyBorder="1" applyAlignment="1">
      <alignment horizontal="center"/>
    </xf>
    <xf numFmtId="49" fontId="10" fillId="36" borderId="3" xfId="52" applyNumberFormat="1" applyFont="1" applyFill="1" applyBorder="1" applyAlignment="1">
      <alignment horizontal="center"/>
    </xf>
    <xf numFmtId="0" fontId="131" fillId="36" borderId="13" xfId="51" applyFont="1" applyFill="1" applyBorder="1" applyAlignment="1">
      <alignment horizontal="center"/>
    </xf>
    <xf numFmtId="0" fontId="131" fillId="36" borderId="14" xfId="51" applyFont="1" applyFill="1" applyBorder="1" applyAlignment="1">
      <alignment horizontal="center"/>
    </xf>
    <xf numFmtId="0" fontId="131" fillId="36" borderId="9" xfId="51" applyFont="1" applyFill="1" applyBorder="1" applyAlignment="1">
      <alignment horizontal="center"/>
    </xf>
    <xf numFmtId="0" fontId="0" fillId="0" borderId="0" xfId="0" applyFont="1" applyAlignment="1">
      <alignment horizontal="left"/>
    </xf>
    <xf numFmtId="0" fontId="131" fillId="36" borderId="10" xfId="51" applyFont="1" applyFill="1" applyBorder="1" applyAlignment="1">
      <alignment horizontal="center"/>
    </xf>
    <xf numFmtId="0" fontId="132" fillId="0" borderId="0" xfId="65" applyFont="1" applyFill="1" applyAlignment="1">
      <alignment horizontal="left" vertical="center"/>
    </xf>
    <xf numFmtId="0" fontId="171" fillId="4" borderId="72" xfId="19" applyFont="1" applyFill="1" applyBorder="1" applyAlignment="1">
      <alignment horizontal="center" vertical="center" wrapText="1"/>
    </xf>
    <xf numFmtId="0" fontId="172" fillId="0" borderId="3" xfId="1333" applyFont="1" applyFill="1" applyBorder="1" applyAlignment="1">
      <alignment horizontal="center" vertical="center"/>
    </xf>
    <xf numFmtId="0" fontId="172" fillId="0" borderId="3" xfId="1333" applyFont="1" applyFill="1" applyBorder="1" applyAlignment="1">
      <alignment horizontal="center" vertical="center" wrapText="1"/>
    </xf>
    <xf numFmtId="0" fontId="10" fillId="30" borderId="145" xfId="0" applyFont="1" applyFill="1" applyBorder="1" applyAlignment="1">
      <alignment horizontal="right"/>
    </xf>
    <xf numFmtId="0" fontId="10" fillId="30" borderId="145" xfId="0" applyFont="1" applyFill="1" applyBorder="1"/>
    <xf numFmtId="37" fontId="10" fillId="30" borderId="145" xfId="0" applyNumberFormat="1" applyFont="1" applyFill="1" applyBorder="1" applyAlignment="1">
      <alignment horizontal="center" wrapText="1"/>
    </xf>
    <xf numFmtId="37" fontId="10" fillId="30" borderId="146" xfId="0" applyNumberFormat="1" applyFont="1" applyFill="1" applyBorder="1"/>
    <xf numFmtId="37" fontId="10" fillId="30" borderId="147" xfId="0" applyNumberFormat="1" applyFont="1" applyFill="1" applyBorder="1"/>
    <xf numFmtId="37" fontId="10" fillId="30" borderId="145" xfId="0" applyNumberFormat="1" applyFont="1" applyFill="1" applyBorder="1"/>
    <xf numFmtId="0" fontId="10" fillId="30" borderId="149" xfId="0" applyFont="1" applyFill="1" applyBorder="1" applyAlignment="1">
      <alignment horizontal="centerContinuous"/>
    </xf>
    <xf numFmtId="37" fontId="10" fillId="30" borderId="144" xfId="0" applyNumberFormat="1" applyFont="1" applyFill="1" applyBorder="1" applyAlignment="1">
      <alignment horizontal="center"/>
    </xf>
    <xf numFmtId="37" fontId="10" fillId="30" borderId="140" xfId="0" applyNumberFormat="1" applyFont="1" applyFill="1" applyBorder="1" applyAlignment="1">
      <alignment horizontal="center"/>
    </xf>
    <xf numFmtId="0" fontId="73" fillId="0" borderId="149" xfId="0" applyFont="1" applyFill="1" applyBorder="1"/>
    <xf numFmtId="0" fontId="73" fillId="0" borderId="144" xfId="0" applyFont="1" applyFill="1" applyBorder="1" applyAlignment="1">
      <alignment horizontal="right"/>
    </xf>
    <xf numFmtId="0" fontId="73" fillId="0" borderId="139" xfId="0" applyFont="1" applyBorder="1"/>
    <xf numFmtId="49" fontId="10" fillId="31" borderId="141" xfId="30" applyNumberFormat="1" applyFont="1" applyFill="1" applyBorder="1" applyProtection="1">
      <protection locked="0"/>
    </xf>
    <xf numFmtId="4" fontId="10" fillId="5" borderId="141" xfId="30" applyNumberFormat="1" applyFont="1" applyFill="1" applyBorder="1" applyProtection="1"/>
    <xf numFmtId="4" fontId="10" fillId="5" borderId="144" xfId="30" applyNumberFormat="1" applyFont="1" applyFill="1" applyBorder="1" applyProtection="1"/>
    <xf numFmtId="0" fontId="74" fillId="0" borderId="144" xfId="0" applyFont="1" applyFill="1" applyBorder="1" applyAlignment="1">
      <alignment horizontal="right"/>
    </xf>
    <xf numFmtId="0" fontId="69" fillId="0" borderId="139" xfId="0" applyFont="1" applyFill="1" applyBorder="1"/>
    <xf numFmtId="0" fontId="10" fillId="0" borderId="144" xfId="0" applyFont="1" applyFill="1" applyBorder="1" applyAlignment="1">
      <alignment horizontal="right"/>
    </xf>
    <xf numFmtId="0" fontId="10" fillId="0" borderId="139" xfId="0" applyFont="1" applyBorder="1"/>
    <xf numFmtId="4" fontId="10" fillId="32" borderId="141" xfId="30" applyNumberFormat="1" applyFont="1" applyFill="1" applyBorder="1" applyProtection="1">
      <protection locked="0"/>
    </xf>
    <xf numFmtId="0" fontId="69" fillId="0" borderId="139" xfId="0" applyFont="1" applyBorder="1"/>
    <xf numFmtId="0" fontId="10" fillId="0" borderId="149" xfId="0" applyFont="1" applyBorder="1"/>
    <xf numFmtId="4" fontId="10" fillId="5" borderId="141" xfId="30" applyNumberFormat="1" applyFont="1" applyFill="1" applyBorder="1" applyProtection="1">
      <protection locked="0"/>
    </xf>
    <xf numFmtId="0" fontId="10" fillId="0" borderId="141" xfId="0" applyFont="1" applyBorder="1"/>
    <xf numFmtId="0" fontId="70" fillId="0" borderId="144" xfId="0" applyFont="1" applyFill="1" applyBorder="1" applyAlignment="1">
      <alignment horizontal="right"/>
    </xf>
    <xf numFmtId="0" fontId="70" fillId="0" borderId="139" xfId="0" applyFont="1" applyFill="1" applyBorder="1"/>
    <xf numFmtId="0" fontId="10" fillId="0" borderId="139" xfId="0" applyFont="1" applyFill="1" applyBorder="1"/>
    <xf numFmtId="0" fontId="10" fillId="0" borderId="141" xfId="0" applyFont="1" applyFill="1" applyBorder="1" applyAlignment="1">
      <alignment horizontal="right"/>
    </xf>
    <xf numFmtId="0" fontId="75" fillId="0" borderId="144" xfId="0" applyFont="1" applyFill="1" applyBorder="1" applyAlignment="1">
      <alignment horizontal="right"/>
    </xf>
    <xf numFmtId="0" fontId="10" fillId="4" borderId="139" xfId="0" applyFont="1" applyFill="1" applyBorder="1"/>
    <xf numFmtId="0" fontId="76" fillId="0" borderId="144" xfId="0" quotePrefix="1" applyFont="1" applyFill="1" applyBorder="1" applyAlignment="1">
      <alignment horizontal="right"/>
    </xf>
    <xf numFmtId="4" fontId="10" fillId="31" borderId="141" xfId="30" applyNumberFormat="1" applyFont="1" applyFill="1" applyBorder="1" applyProtection="1">
      <protection locked="0"/>
    </xf>
    <xf numFmtId="0" fontId="10" fillId="0" borderId="144" xfId="0" quotePrefix="1" applyFont="1" applyFill="1" applyBorder="1" applyAlignment="1">
      <alignment horizontal="right"/>
    </xf>
    <xf numFmtId="0" fontId="71" fillId="0" borderId="144" xfId="0" applyFont="1" applyFill="1" applyBorder="1" applyAlignment="1">
      <alignment horizontal="right"/>
    </xf>
    <xf numFmtId="0" fontId="69" fillId="0" borderId="139" xfId="0" applyFont="1" applyBorder="1" applyAlignment="1">
      <alignment horizontal="left"/>
    </xf>
    <xf numFmtId="0" fontId="10" fillId="0" borderId="139" xfId="0" applyFont="1" applyBorder="1" applyAlignment="1">
      <alignment horizontal="left"/>
    </xf>
    <xf numFmtId="0" fontId="10" fillId="0" borderId="144" xfId="0" applyFont="1" applyBorder="1" applyAlignment="1">
      <alignment horizontal="right"/>
    </xf>
    <xf numFmtId="0" fontId="71" fillId="0" borderId="144" xfId="0" applyFont="1" applyBorder="1" applyAlignment="1">
      <alignment horizontal="right"/>
    </xf>
    <xf numFmtId="0" fontId="10" fillId="0" borderId="141" xfId="0" applyFont="1" applyBorder="1" applyAlignment="1">
      <alignment wrapText="1"/>
    </xf>
    <xf numFmtId="0" fontId="10" fillId="0" borderId="141" xfId="0" applyFont="1" applyBorder="1" applyAlignment="1">
      <alignment wrapText="1" shrinkToFit="1"/>
    </xf>
    <xf numFmtId="0" fontId="73" fillId="0" borderId="144" xfId="0" applyFont="1" applyBorder="1" applyAlignment="1">
      <alignment horizontal="right"/>
    </xf>
    <xf numFmtId="0" fontId="71" fillId="0" borderId="144" xfId="0" quotePrefix="1" applyFont="1" applyBorder="1" applyAlignment="1">
      <alignment horizontal="right"/>
    </xf>
    <xf numFmtId="0" fontId="73" fillId="0" borderId="139" xfId="0" applyFont="1" applyFill="1" applyBorder="1"/>
    <xf numFmtId="0" fontId="74" fillId="0" borderId="144" xfId="0" quotePrefix="1" applyFont="1" applyBorder="1" applyAlignment="1">
      <alignment horizontal="right"/>
    </xf>
    <xf numFmtId="0" fontId="74" fillId="0" borderId="144" xfId="0" applyFont="1" applyBorder="1" applyAlignment="1">
      <alignment horizontal="right"/>
    </xf>
    <xf numFmtId="0" fontId="10" fillId="0" borderId="144" xfId="0" applyFont="1" applyBorder="1"/>
    <xf numFmtId="0" fontId="73" fillId="0" borderId="144" xfId="0" applyFont="1" applyFill="1" applyBorder="1"/>
    <xf numFmtId="0" fontId="71" fillId="0" borderId="144" xfId="0" quotePrefix="1" applyFont="1" applyFill="1" applyBorder="1" applyAlignment="1">
      <alignment horizontal="right"/>
    </xf>
    <xf numFmtId="0" fontId="10" fillId="0" borderId="144" xfId="0" quotePrefix="1" applyFont="1" applyBorder="1" applyAlignment="1">
      <alignment horizontal="right"/>
    </xf>
    <xf numFmtId="0" fontId="70" fillId="0" borderId="144" xfId="0" applyFont="1" applyBorder="1" applyAlignment="1">
      <alignment horizontal="right"/>
    </xf>
    <xf numFmtId="0" fontId="70" fillId="0" borderId="139" xfId="0" applyFont="1" applyBorder="1"/>
    <xf numFmtId="0" fontId="69" fillId="0" borderId="144" xfId="0" applyFont="1" applyBorder="1" applyAlignment="1">
      <alignment horizontal="right"/>
    </xf>
    <xf numFmtId="0" fontId="70" fillId="0" borderId="149" xfId="0" applyFont="1" applyBorder="1"/>
    <xf numFmtId="0" fontId="1" fillId="0" borderId="0" xfId="0" applyFont="1"/>
    <xf numFmtId="0" fontId="10" fillId="30" borderId="138" xfId="0" applyFont="1" applyFill="1" applyBorder="1"/>
    <xf numFmtId="0" fontId="10" fillId="30" borderId="137" xfId="0" applyFont="1" applyFill="1" applyBorder="1"/>
    <xf numFmtId="37" fontId="10" fillId="30" borderId="138" xfId="0" applyNumberFormat="1" applyFont="1" applyFill="1" applyBorder="1"/>
    <xf numFmtId="37" fontId="10" fillId="30" borderId="142" xfId="0" applyNumberFormat="1" applyFont="1" applyFill="1" applyBorder="1"/>
    <xf numFmtId="37" fontId="10" fillId="30" borderId="137" xfId="0" applyNumberFormat="1" applyFont="1" applyFill="1" applyBorder="1"/>
    <xf numFmtId="37" fontId="10" fillId="30" borderId="148" xfId="0" applyNumberFormat="1" applyFont="1" applyFill="1" applyBorder="1" applyAlignment="1">
      <alignment horizontal="centerContinuous"/>
    </xf>
    <xf numFmtId="37" fontId="10" fillId="30" borderId="148" xfId="0" applyNumberFormat="1" applyFont="1" applyFill="1" applyBorder="1"/>
    <xf numFmtId="0" fontId="69" fillId="0" borderId="144" xfId="0" applyFont="1" applyBorder="1"/>
    <xf numFmtId="0" fontId="10" fillId="0" borderId="144" xfId="0" applyFont="1" applyFill="1" applyBorder="1"/>
    <xf numFmtId="0" fontId="73" fillId="0" borderId="144" xfId="0" applyFont="1" applyBorder="1"/>
    <xf numFmtId="0" fontId="69" fillId="0" borderId="144" xfId="0" applyFont="1" applyFill="1" applyBorder="1" applyAlignment="1">
      <alignment horizontal="right"/>
    </xf>
    <xf numFmtId="0" fontId="69" fillId="0" borderId="144" xfId="0" applyFont="1" applyFill="1" applyBorder="1"/>
    <xf numFmtId="0" fontId="69" fillId="0" borderId="144" xfId="0" applyFont="1" applyFill="1" applyBorder="1" applyAlignment="1">
      <alignment horizontal="justify"/>
    </xf>
    <xf numFmtId="0" fontId="70" fillId="0" borderId="144" xfId="0" applyFont="1" applyFill="1" applyBorder="1" applyAlignment="1"/>
    <xf numFmtId="4" fontId="10" fillId="32" borderId="144" xfId="30" applyNumberFormat="1" applyFont="1" applyFill="1" applyBorder="1" applyProtection="1">
      <protection locked="0"/>
    </xf>
    <xf numFmtId="0" fontId="10" fillId="0" borderId="144" xfId="0" applyFont="1" applyFill="1" applyBorder="1" applyAlignment="1"/>
    <xf numFmtId="0" fontId="70" fillId="0" borderId="144" xfId="0" applyFont="1" applyBorder="1"/>
    <xf numFmtId="0" fontId="10" fillId="0" borderId="140" xfId="0" applyFont="1" applyFill="1" applyBorder="1"/>
    <xf numFmtId="0" fontId="1" fillId="0" borderId="0" xfId="1493"/>
    <xf numFmtId="0" fontId="10" fillId="30" borderId="137" xfId="599" applyFont="1" applyFill="1" applyBorder="1" applyAlignment="1">
      <alignment horizontal="right"/>
    </xf>
    <xf numFmtId="0" fontId="10" fillId="30" borderId="137" xfId="599" applyFont="1" applyFill="1" applyBorder="1"/>
    <xf numFmtId="0" fontId="10" fillId="30" borderId="149" xfId="599" applyFont="1" applyFill="1" applyBorder="1" applyAlignment="1">
      <alignment horizontal="centerContinuous"/>
    </xf>
    <xf numFmtId="37" fontId="10" fillId="30" borderId="144" xfId="599" applyNumberFormat="1" applyFont="1" applyFill="1" applyBorder="1" applyAlignment="1">
      <alignment horizontal="left" wrapText="1"/>
    </xf>
    <xf numFmtId="37" fontId="10" fillId="30" borderId="140" xfId="599" applyNumberFormat="1" applyFont="1" applyFill="1" applyBorder="1" applyAlignment="1">
      <alignment horizontal="center"/>
    </xf>
    <xf numFmtId="37" fontId="10" fillId="30" borderId="140" xfId="599" applyNumberFormat="1" applyFont="1" applyFill="1" applyBorder="1" applyAlignment="1">
      <alignment horizontal="center" wrapText="1"/>
    </xf>
    <xf numFmtId="0" fontId="73" fillId="0" borderId="149" xfId="599" applyFont="1" applyFill="1" applyBorder="1"/>
    <xf numFmtId="0" fontId="73" fillId="0" borderId="144" xfId="599" applyFont="1" applyFill="1" applyBorder="1" applyAlignment="1">
      <alignment horizontal="right"/>
    </xf>
    <xf numFmtId="0" fontId="73" fillId="0" borderId="139" xfId="599" applyFont="1" applyBorder="1"/>
    <xf numFmtId="4" fontId="10" fillId="5" borderId="141" xfId="600" applyNumberFormat="1" applyFont="1" applyFill="1" applyBorder="1" applyProtection="1"/>
    <xf numFmtId="4" fontId="10" fillId="5" borderId="144" xfId="600" applyNumberFormat="1" applyFont="1" applyFill="1" applyBorder="1" applyProtection="1"/>
    <xf numFmtId="0" fontId="74" fillId="0" borderId="144" xfId="599" applyFont="1" applyFill="1" applyBorder="1" applyAlignment="1">
      <alignment horizontal="right"/>
    </xf>
    <xf numFmtId="0" fontId="69" fillId="0" borderId="139" xfId="599" applyFont="1" applyFill="1" applyBorder="1"/>
    <xf numFmtId="4" fontId="10" fillId="32" borderId="141" xfId="600" applyNumberFormat="1" applyFont="1" applyFill="1" applyBorder="1" applyProtection="1">
      <protection locked="0"/>
    </xf>
    <xf numFmtId="4" fontId="10" fillId="32" borderId="144" xfId="600" applyNumberFormat="1" applyFont="1" applyFill="1" applyBorder="1" applyProtection="1">
      <protection locked="0"/>
    </xf>
    <xf numFmtId="0" fontId="69" fillId="0" borderId="139" xfId="599" applyFont="1" applyBorder="1"/>
    <xf numFmtId="0" fontId="10" fillId="0" borderId="144" xfId="599" applyFont="1" applyFill="1" applyBorder="1" applyAlignment="1">
      <alignment horizontal="right"/>
    </xf>
    <xf numFmtId="0" fontId="10" fillId="0" borderId="139" xfId="599" applyFont="1" applyBorder="1"/>
    <xf numFmtId="0" fontId="10" fillId="0" borderId="149" xfId="599" applyFont="1" applyBorder="1"/>
    <xf numFmtId="4" fontId="10" fillId="5" borderId="141" xfId="600" applyNumberFormat="1" applyFont="1" applyFill="1" applyBorder="1" applyProtection="1">
      <protection locked="0"/>
    </xf>
    <xf numFmtId="4" fontId="10" fillId="5" borderId="144" xfId="600" applyNumberFormat="1" applyFont="1" applyFill="1" applyBorder="1" applyProtection="1">
      <protection locked="0"/>
    </xf>
    <xf numFmtId="0" fontId="10" fillId="0" borderId="144" xfId="1493" applyFont="1" applyFill="1" applyBorder="1" applyAlignment="1">
      <alignment horizontal="right"/>
    </xf>
    <xf numFmtId="0" fontId="10" fillId="0" borderId="139" xfId="1493" applyFont="1" applyBorder="1"/>
    <xf numFmtId="4" fontId="10" fillId="36" borderId="141" xfId="600" applyNumberFormat="1" applyFont="1" applyFill="1" applyBorder="1" applyProtection="1"/>
    <xf numFmtId="4" fontId="10" fillId="36" borderId="144" xfId="600" applyNumberFormat="1" applyFont="1" applyFill="1" applyBorder="1" applyProtection="1"/>
    <xf numFmtId="0" fontId="70" fillId="0" borderId="144" xfId="599" applyFont="1" applyFill="1" applyBorder="1" applyAlignment="1">
      <alignment horizontal="right"/>
    </xf>
    <xf numFmtId="0" fontId="70" fillId="0" borderId="139" xfId="599" applyFont="1" applyFill="1" applyBorder="1"/>
    <xf numFmtId="0" fontId="75" fillId="0" borderId="144" xfId="599" applyFont="1" applyFill="1" applyBorder="1" applyAlignment="1">
      <alignment horizontal="right"/>
    </xf>
    <xf numFmtId="0" fontId="10" fillId="4" borderId="139" xfId="599" applyFont="1" applyFill="1" applyBorder="1"/>
    <xf numFmtId="0" fontId="71" fillId="0" borderId="144" xfId="599" applyFont="1" applyFill="1" applyBorder="1" applyAlignment="1">
      <alignment horizontal="right"/>
    </xf>
    <xf numFmtId="4" fontId="10" fillId="31" borderId="141" xfId="600" applyNumberFormat="1" applyFont="1" applyFill="1" applyBorder="1" applyProtection="1">
      <protection locked="0"/>
    </xf>
    <xf numFmtId="4" fontId="10" fillId="31" borderId="144" xfId="600" applyNumberFormat="1" applyFont="1" applyFill="1" applyBorder="1" applyProtection="1">
      <protection locked="0"/>
    </xf>
    <xf numFmtId="0" fontId="69" fillId="0" borderId="139" xfId="599" applyFont="1" applyBorder="1" applyAlignment="1">
      <alignment horizontal="left"/>
    </xf>
    <xf numFmtId="0" fontId="10" fillId="0" borderId="139" xfId="599" applyFont="1" applyBorder="1" applyAlignment="1">
      <alignment horizontal="left"/>
    </xf>
    <xf numFmtId="0" fontId="10" fillId="0" borderId="141" xfId="599" applyFont="1" applyBorder="1"/>
    <xf numFmtId="0" fontId="10" fillId="0" borderId="141" xfId="599" applyFont="1" applyBorder="1" applyAlignment="1">
      <alignment wrapText="1"/>
    </xf>
    <xf numFmtId="0" fontId="10" fillId="0" borderId="141" xfId="599" applyFont="1" applyBorder="1" applyAlignment="1">
      <alignment wrapText="1" shrinkToFit="1"/>
    </xf>
    <xf numFmtId="0" fontId="10" fillId="0" borderId="139" xfId="1493" applyFont="1" applyBorder="1" applyAlignment="1">
      <alignment horizontal="left"/>
    </xf>
    <xf numFmtId="0" fontId="73" fillId="0" borderId="139" xfId="599" applyFont="1" applyFill="1" applyBorder="1"/>
    <xf numFmtId="0" fontId="73" fillId="0" borderId="144" xfId="599" applyFont="1" applyBorder="1"/>
    <xf numFmtId="0" fontId="71" fillId="0" borderId="144" xfId="1493" applyFont="1" applyFill="1" applyBorder="1" applyAlignment="1">
      <alignment horizontal="right"/>
    </xf>
    <xf numFmtId="0" fontId="69" fillId="0" borderId="139" xfId="1493" applyFont="1" applyFill="1" applyBorder="1"/>
    <xf numFmtId="0" fontId="69" fillId="0" borderId="139" xfId="1493" applyFont="1" applyBorder="1"/>
    <xf numFmtId="0" fontId="70" fillId="0" borderId="139" xfId="599" applyFont="1" applyBorder="1"/>
    <xf numFmtId="0" fontId="69" fillId="0" borderId="144" xfId="599" applyFont="1" applyFill="1" applyBorder="1" applyAlignment="1">
      <alignment horizontal="right"/>
    </xf>
    <xf numFmtId="0" fontId="1" fillId="0" borderId="0" xfId="599" applyFont="1" applyFill="1"/>
    <xf numFmtId="0" fontId="1" fillId="0" borderId="0" xfId="1493" applyFill="1"/>
    <xf numFmtId="0" fontId="73" fillId="36" borderId="138" xfId="599" applyFont="1" applyFill="1" applyBorder="1"/>
    <xf numFmtId="0" fontId="73" fillId="0" borderId="144" xfId="599" applyFont="1" applyFill="1" applyBorder="1"/>
    <xf numFmtId="0" fontId="69" fillId="0" borderId="144" xfId="599" applyFont="1" applyFill="1" applyBorder="1"/>
    <xf numFmtId="0" fontId="10" fillId="0" borderId="144" xfId="599" applyFont="1" applyFill="1" applyBorder="1"/>
    <xf numFmtId="0" fontId="10" fillId="0" borderId="144" xfId="599" applyFont="1" applyBorder="1"/>
    <xf numFmtId="0" fontId="69" fillId="0" borderId="144" xfId="599" applyFont="1" applyBorder="1"/>
    <xf numFmtId="4" fontId="10" fillId="34" borderId="141" xfId="600" applyNumberFormat="1" applyFont="1" applyFill="1" applyBorder="1" applyProtection="1">
      <protection locked="0"/>
    </xf>
    <xf numFmtId="4" fontId="10" fillId="34" borderId="144" xfId="600" applyNumberFormat="1" applyFont="1" applyFill="1" applyBorder="1" applyProtection="1">
      <protection locked="0"/>
    </xf>
    <xf numFmtId="0" fontId="10" fillId="0" borderId="139" xfId="599" applyFont="1" applyFill="1" applyBorder="1"/>
    <xf numFmtId="0" fontId="69" fillId="0" borderId="144" xfId="1493" applyFont="1" applyFill="1" applyBorder="1"/>
    <xf numFmtId="0" fontId="73" fillId="0" borderId="144" xfId="1493" applyFont="1" applyFill="1" applyBorder="1" applyAlignment="1">
      <alignment horizontal="right"/>
    </xf>
    <xf numFmtId="0" fontId="69" fillId="0" borderId="144" xfId="1493" applyFont="1" applyFill="1" applyBorder="1" applyAlignment="1">
      <alignment horizontal="justify"/>
    </xf>
    <xf numFmtId="0" fontId="10" fillId="0" borderId="144" xfId="1493" applyFont="1" applyFill="1" applyBorder="1"/>
    <xf numFmtId="0" fontId="70" fillId="0" borderId="144" xfId="1493" applyFont="1" applyFill="1" applyBorder="1"/>
    <xf numFmtId="0" fontId="70" fillId="0" borderId="139" xfId="1493" applyFont="1" applyBorder="1"/>
    <xf numFmtId="0" fontId="70" fillId="0" borderId="144" xfId="599" applyFont="1" applyFill="1" applyBorder="1"/>
    <xf numFmtId="0" fontId="10" fillId="0" borderId="140" xfId="599" applyFont="1" applyFill="1" applyBorder="1"/>
    <xf numFmtId="2" fontId="14" fillId="0" borderId="0" xfId="457" applyNumberFormat="1" applyFont="1" applyFill="1" applyBorder="1" applyAlignment="1">
      <alignment horizontal="left"/>
    </xf>
    <xf numFmtId="2" fontId="19" fillId="0" borderId="137" xfId="457" applyNumberFormat="1" applyFont="1" applyFill="1" applyBorder="1"/>
    <xf numFmtId="2" fontId="19" fillId="0" borderId="142" xfId="457" applyNumberFormat="1" applyFont="1" applyFill="1" applyBorder="1" applyAlignment="1">
      <alignment horizontal="center"/>
    </xf>
    <xf numFmtId="2" fontId="19" fillId="0" borderId="144" xfId="457" applyNumberFormat="1" applyFont="1" applyFill="1" applyBorder="1" applyAlignment="1">
      <alignment horizontal="center" wrapText="1"/>
    </xf>
    <xf numFmtId="2" fontId="19" fillId="0" borderId="148" xfId="457" applyNumberFormat="1" applyFont="1" applyFill="1" applyBorder="1" applyAlignment="1">
      <alignment horizontal="center" wrapText="1"/>
    </xf>
    <xf numFmtId="2" fontId="14" fillId="5" borderId="144" xfId="457" applyNumberFormat="1" applyFont="1" applyFill="1" applyBorder="1"/>
    <xf numFmtId="0" fontId="14" fillId="0" borderId="137" xfId="0" applyFont="1" applyFill="1" applyBorder="1"/>
    <xf numFmtId="2" fontId="14" fillId="6" borderId="7" xfId="457" applyNumberFormat="1" applyFont="1" applyFill="1" applyBorder="1"/>
    <xf numFmtId="2" fontId="14" fillId="5" borderId="7" xfId="457" applyNumberFormat="1" applyFont="1" applyFill="1" applyBorder="1"/>
    <xf numFmtId="2" fontId="14" fillId="6" borderId="148" xfId="457" applyNumberFormat="1" applyFont="1" applyFill="1" applyBorder="1"/>
    <xf numFmtId="2" fontId="14" fillId="6" borderId="3" xfId="457" applyNumberFormat="1" applyFont="1" applyFill="1" applyBorder="1"/>
    <xf numFmtId="165" fontId="14" fillId="0" borderId="0" xfId="457" applyFont="1" applyFill="1" applyAlignment="1">
      <alignment horizontal="left"/>
    </xf>
    <xf numFmtId="165" fontId="0" fillId="0" borderId="0" xfId="457" applyFont="1" applyFill="1"/>
    <xf numFmtId="165" fontId="8" fillId="0" borderId="0" xfId="457" applyFont="1" applyFill="1"/>
    <xf numFmtId="165" fontId="14" fillId="0" borderId="0" xfId="457" applyFont="1" applyFill="1" applyBorder="1" applyAlignment="1">
      <alignment horizontal="left"/>
    </xf>
    <xf numFmtId="165" fontId="14" fillId="0" borderId="0" xfId="457" applyFont="1" applyFill="1"/>
    <xf numFmtId="0" fontId="19" fillId="0" borderId="140" xfId="0" applyFont="1" applyFill="1" applyBorder="1"/>
    <xf numFmtId="165" fontId="19" fillId="0" borderId="140" xfId="457" applyFont="1" applyFill="1" applyBorder="1" applyAlignment="1">
      <alignment horizontal="center" wrapText="1"/>
    </xf>
    <xf numFmtId="165" fontId="19" fillId="0" borderId="144" xfId="457" applyFont="1" applyFill="1" applyBorder="1" applyAlignment="1">
      <alignment horizontal="center" wrapText="1"/>
    </xf>
    <xf numFmtId="165" fontId="19" fillId="0" borderId="144" xfId="457" applyFont="1" applyFill="1" applyBorder="1" applyAlignment="1">
      <alignment wrapText="1"/>
    </xf>
    <xf numFmtId="0" fontId="19" fillId="0" borderId="141" xfId="0" applyFont="1" applyFill="1" applyBorder="1" applyAlignment="1">
      <alignment horizontal="left"/>
    </xf>
    <xf numFmtId="39" fontId="14" fillId="5" borderId="144" xfId="456" applyNumberFormat="1" applyFont="1" applyFill="1" applyBorder="1"/>
    <xf numFmtId="39" fontId="14" fillId="34" borderId="144" xfId="456" applyNumberFormat="1" applyFont="1" applyFill="1" applyBorder="1"/>
    <xf numFmtId="40" fontId="19" fillId="0" borderId="141" xfId="23" applyNumberFormat="1" applyFont="1" applyFill="1" applyBorder="1"/>
    <xf numFmtId="165" fontId="65" fillId="0" borderId="0" xfId="457" applyFont="1" applyFill="1"/>
    <xf numFmtId="165" fontId="14" fillId="0" borderId="138" xfId="2" applyNumberFormat="1" applyFont="1" applyFill="1" applyBorder="1" applyAlignment="1">
      <alignment horizontal="left"/>
    </xf>
    <xf numFmtId="165" fontId="19" fillId="0" borderId="141" xfId="2" applyNumberFormat="1" applyFont="1" applyFill="1" applyBorder="1" applyAlignment="1">
      <alignment horizontal="left"/>
    </xf>
    <xf numFmtId="165" fontId="25" fillId="0" borderId="0" xfId="457" applyFont="1" applyFill="1"/>
    <xf numFmtId="165" fontId="68" fillId="0" borderId="0" xfId="457" applyFont="1" applyFill="1"/>
    <xf numFmtId="165" fontId="0" fillId="0" borderId="0" xfId="457" applyFont="1"/>
    <xf numFmtId="2" fontId="19" fillId="0" borderId="137" xfId="0" applyNumberFormat="1" applyFont="1" applyFill="1" applyBorder="1"/>
    <xf numFmtId="2" fontId="19" fillId="0" borderId="142" xfId="0" applyNumberFormat="1" applyFont="1" applyFill="1" applyBorder="1" applyAlignment="1">
      <alignment horizontal="center"/>
    </xf>
    <xf numFmtId="2" fontId="19" fillId="0" borderId="144" xfId="0" applyNumberFormat="1" applyFont="1" applyFill="1" applyBorder="1" applyAlignment="1">
      <alignment horizontal="center" wrapText="1"/>
    </xf>
    <xf numFmtId="2" fontId="19" fillId="0" borderId="148" xfId="0" applyNumberFormat="1" applyFont="1" applyFill="1" applyBorder="1" applyAlignment="1">
      <alignment horizontal="center" wrapText="1"/>
    </xf>
    <xf numFmtId="40" fontId="19" fillId="0" borderId="144" xfId="23" applyNumberFormat="1" applyFont="1" applyFill="1" applyBorder="1"/>
    <xf numFmtId="2" fontId="0" fillId="5" borderId="144" xfId="456" applyNumberFormat="1" applyFont="1" applyFill="1" applyBorder="1"/>
    <xf numFmtId="2" fontId="19" fillId="0" borderId="144" xfId="0" applyNumberFormat="1" applyFont="1" applyFill="1" applyBorder="1" applyAlignment="1">
      <alignment horizontal="left"/>
    </xf>
    <xf numFmtId="2" fontId="19" fillId="0" borderId="137" xfId="23" applyNumberFormat="1" applyFont="1" applyBorder="1"/>
    <xf numFmtId="2" fontId="21" fillId="5" borderId="144" xfId="456" applyNumberFormat="1" applyFont="1" applyFill="1" applyBorder="1"/>
    <xf numFmtId="39" fontId="14" fillId="0" borderId="0" xfId="457" applyNumberFormat="1" applyFont="1" applyAlignment="1">
      <alignment horizontal="right"/>
    </xf>
    <xf numFmtId="39" fontId="19" fillId="0" borderId="137" xfId="457" applyNumberFormat="1" applyFont="1" applyFill="1" applyBorder="1" applyAlignment="1">
      <alignment horizontal="right" wrapText="1"/>
    </xf>
    <xf numFmtId="39" fontId="14" fillId="5" borderId="144" xfId="457" applyNumberFormat="1" applyFont="1" applyFill="1" applyBorder="1" applyAlignment="1">
      <alignment horizontal="right"/>
    </xf>
    <xf numFmtId="39" fontId="14" fillId="6" borderId="7" xfId="457" applyNumberFormat="1" applyFont="1" applyFill="1" applyBorder="1" applyAlignment="1">
      <alignment horizontal="right"/>
    </xf>
    <xf numFmtId="170" fontId="24" fillId="0" borderId="137" xfId="0" applyNumberFormat="1" applyFont="1" applyFill="1" applyBorder="1" applyAlignment="1" applyProtection="1">
      <alignment horizontal="left"/>
    </xf>
    <xf numFmtId="4" fontId="24" fillId="0" borderId="144" xfId="0" applyNumberFormat="1" applyFont="1" applyFill="1" applyBorder="1" applyAlignment="1">
      <alignment horizontal="center" wrapText="1"/>
    </xf>
    <xf numFmtId="0" fontId="24" fillId="0" borderId="144" xfId="0" applyFont="1" applyFill="1" applyBorder="1"/>
    <xf numFmtId="4" fontId="25" fillId="5" borderId="144" xfId="0" applyNumberFormat="1" applyFont="1" applyFill="1" applyBorder="1"/>
    <xf numFmtId="0" fontId="24" fillId="0" borderId="144" xfId="0" applyFont="1" applyFill="1" applyBorder="1" applyAlignment="1">
      <alignment horizontal="right" vertical="center"/>
    </xf>
    <xf numFmtId="0" fontId="24" fillId="0" borderId="144" xfId="23" applyFont="1" applyFill="1" applyBorder="1" applyAlignment="1">
      <alignment horizontal="left" vertical="center" indent="1"/>
    </xf>
    <xf numFmtId="0" fontId="25" fillId="0" borderId="5" xfId="0" applyFont="1" applyFill="1" applyBorder="1"/>
    <xf numFmtId="0" fontId="24" fillId="0" borderId="144" xfId="23" applyFont="1" applyFill="1" applyBorder="1" applyAlignment="1">
      <alignment horizontal="left" vertical="center" wrapText="1" indent="1"/>
    </xf>
    <xf numFmtId="165" fontId="24" fillId="0" borderId="144" xfId="2" applyNumberFormat="1" applyFont="1" applyFill="1" applyBorder="1" applyAlignment="1">
      <alignment horizontal="left" indent="1"/>
    </xf>
    <xf numFmtId="0" fontId="25" fillId="0" borderId="6" xfId="0" applyFont="1" applyFill="1" applyBorder="1"/>
    <xf numFmtId="0" fontId="24" fillId="38" borderId="144" xfId="0" applyFont="1" applyFill="1" applyBorder="1" applyAlignment="1">
      <alignment horizontal="right" vertical="center"/>
    </xf>
    <xf numFmtId="170" fontId="24" fillId="0" borderId="137" xfId="0" applyNumberFormat="1" applyFont="1" applyFill="1" applyBorder="1" applyAlignment="1" applyProtection="1">
      <alignment horizontal="center" vertical="center"/>
    </xf>
    <xf numFmtId="0" fontId="23" fillId="0" borderId="148" xfId="0" applyFont="1" applyFill="1" applyBorder="1" applyAlignment="1">
      <alignment wrapText="1"/>
    </xf>
    <xf numFmtId="0" fontId="24" fillId="0" borderId="144" xfId="0" applyFont="1" applyBorder="1" applyAlignment="1">
      <alignment horizontal="center" vertical="center"/>
    </xf>
    <xf numFmtId="40" fontId="24" fillId="0" borderId="144" xfId="0" applyNumberFormat="1" applyFont="1" applyFill="1" applyBorder="1" applyAlignment="1"/>
    <xf numFmtId="0" fontId="8" fillId="0" borderId="143" xfId="23" applyFont="1" applyFill="1" applyBorder="1" applyAlignment="1">
      <alignment horizontal="center" vertical="center" wrapText="1"/>
    </xf>
    <xf numFmtId="0" fontId="24" fillId="0" borderId="150" xfId="0" applyFont="1" applyBorder="1" applyAlignment="1">
      <alignment horizontal="center" vertical="center"/>
    </xf>
    <xf numFmtId="40" fontId="24" fillId="0" borderId="150" xfId="0" applyNumberFormat="1" applyFont="1" applyFill="1" applyBorder="1" applyAlignment="1"/>
    <xf numFmtId="4" fontId="25" fillId="5" borderId="150" xfId="0" applyNumberFormat="1" applyFont="1" applyFill="1" applyBorder="1"/>
    <xf numFmtId="0" fontId="8" fillId="0" borderId="151" xfId="23" applyFont="1" applyFill="1" applyBorder="1" applyAlignment="1">
      <alignment horizontal="center" vertical="center" wrapText="1"/>
    </xf>
    <xf numFmtId="0" fontId="8" fillId="0" borderId="152" xfId="23" applyFont="1" applyFill="1" applyBorder="1" applyAlignment="1">
      <alignment horizontal="justify" vertical="top" wrapText="1"/>
    </xf>
    <xf numFmtId="4" fontId="25" fillId="6" borderId="153" xfId="0" applyNumberFormat="1" applyFont="1" applyFill="1" applyBorder="1"/>
    <xf numFmtId="4" fontId="25" fillId="6" borderId="154" xfId="0" applyNumberFormat="1" applyFont="1" applyFill="1" applyBorder="1"/>
    <xf numFmtId="4" fontId="25" fillId="5" borderId="153" xfId="0" applyNumberFormat="1" applyFont="1" applyFill="1" applyBorder="1"/>
    <xf numFmtId="0" fontId="8" fillId="0" borderId="155" xfId="23" applyFont="1" applyFill="1" applyBorder="1" applyAlignment="1">
      <alignment horizontal="center" vertical="center" wrapText="1"/>
    </xf>
    <xf numFmtId="0" fontId="8" fillId="0" borderId="156" xfId="23" applyFont="1" applyFill="1" applyBorder="1" applyAlignment="1">
      <alignment horizontal="center" vertical="center" wrapText="1"/>
    </xf>
    <xf numFmtId="0" fontId="8" fillId="0" borderId="157" xfId="23" applyFont="1" applyFill="1" applyBorder="1" applyAlignment="1">
      <alignment wrapText="1"/>
    </xf>
    <xf numFmtId="0" fontId="24" fillId="0" borderId="154" xfId="0" applyFont="1" applyFill="1" applyBorder="1" applyAlignment="1">
      <alignment horizontal="left"/>
    </xf>
    <xf numFmtId="0" fontId="24" fillId="0" borderId="158" xfId="0" applyFont="1" applyFill="1" applyBorder="1" applyAlignment="1">
      <alignment horizontal="center"/>
    </xf>
    <xf numFmtId="4" fontId="24" fillId="0" borderId="148" xfId="0" applyNumberFormat="1" applyFont="1" applyFill="1" applyBorder="1" applyAlignment="1">
      <alignment wrapText="1"/>
    </xf>
    <xf numFmtId="169" fontId="24" fillId="0" borderId="161" xfId="0" applyNumberFormat="1" applyFont="1" applyFill="1" applyBorder="1" applyAlignment="1">
      <alignment wrapText="1"/>
    </xf>
    <xf numFmtId="169" fontId="24" fillId="0" borderId="148" xfId="0" applyNumberFormat="1" applyFont="1" applyFill="1" applyBorder="1" applyAlignment="1">
      <alignment wrapText="1"/>
    </xf>
    <xf numFmtId="4" fontId="24" fillId="0" borderId="161" xfId="0" applyNumberFormat="1" applyFont="1" applyFill="1" applyBorder="1" applyAlignment="1">
      <alignment wrapText="1"/>
    </xf>
    <xf numFmtId="4" fontId="24" fillId="0" borderId="161" xfId="0" applyNumberFormat="1" applyFont="1" applyFill="1" applyBorder="1"/>
    <xf numFmtId="0" fontId="14" fillId="0" borderId="153" xfId="0" applyFont="1" applyFill="1" applyBorder="1"/>
    <xf numFmtId="0" fontId="25" fillId="0" borderId="161" xfId="0" applyFont="1" applyFill="1" applyBorder="1"/>
    <xf numFmtId="0" fontId="24" fillId="0" borderId="160" xfId="0" applyFont="1" applyFill="1" applyBorder="1"/>
    <xf numFmtId="0" fontId="28" fillId="34" borderId="160" xfId="0" applyFont="1" applyFill="1" applyBorder="1"/>
    <xf numFmtId="2" fontId="25" fillId="5" borderId="160" xfId="456" applyNumberFormat="1" applyFont="1" applyFill="1" applyBorder="1"/>
    <xf numFmtId="0" fontId="28" fillId="6" borderId="160" xfId="0" applyFont="1" applyFill="1" applyBorder="1"/>
    <xf numFmtId="2" fontId="25" fillId="33" borderId="160" xfId="456" applyNumberFormat="1" applyFont="1" applyFill="1" applyBorder="1"/>
    <xf numFmtId="0" fontId="24" fillId="34" borderId="153" xfId="0" applyFont="1" applyFill="1" applyBorder="1" applyAlignment="1">
      <alignment horizontal="center" wrapText="1"/>
    </xf>
    <xf numFmtId="0" fontId="24" fillId="0" borderId="161" xfId="0" applyFont="1" applyFill="1" applyBorder="1"/>
    <xf numFmtId="0" fontId="25" fillId="0" borderId="160" xfId="0" applyFont="1" applyFill="1" applyBorder="1"/>
    <xf numFmtId="0" fontId="26" fillId="34" borderId="160" xfId="0" applyFont="1" applyFill="1" applyBorder="1"/>
    <xf numFmtId="2" fontId="25" fillId="33" borderId="161" xfId="456" applyNumberFormat="1" applyFont="1" applyFill="1" applyBorder="1"/>
    <xf numFmtId="0" fontId="24" fillId="0" borderId="161" xfId="0" applyFont="1" applyFill="1" applyBorder="1" applyAlignment="1">
      <alignment wrapText="1"/>
    </xf>
    <xf numFmtId="2" fontId="25" fillId="5" borderId="160" xfId="0" applyNumberFormat="1" applyFont="1" applyFill="1" applyBorder="1"/>
    <xf numFmtId="0" fontId="19" fillId="0" borderId="160" xfId="19" applyFont="1" applyFill="1" applyBorder="1" applyAlignment="1">
      <alignment wrapText="1"/>
    </xf>
    <xf numFmtId="165" fontId="19" fillId="0" borderId="161" xfId="457" applyFont="1" applyFill="1" applyBorder="1" applyAlignment="1">
      <alignment wrapText="1"/>
    </xf>
    <xf numFmtId="40" fontId="19" fillId="0" borderId="161" xfId="23" applyNumberFormat="1" applyFont="1" applyFill="1" applyBorder="1"/>
    <xf numFmtId="39" fontId="14" fillId="5" borderId="161" xfId="456" applyNumberFormat="1" applyFont="1" applyFill="1" applyBorder="1"/>
    <xf numFmtId="2" fontId="25" fillId="6" borderId="148" xfId="456" applyNumberFormat="1" applyFont="1" applyFill="1" applyBorder="1"/>
    <xf numFmtId="37" fontId="31" fillId="0" borderId="36" xfId="27" applyNumberFormat="1" applyFont="1" applyFill="1" applyBorder="1" applyAlignment="1">
      <alignment horizontal="center" vertical="center" wrapText="1"/>
    </xf>
    <xf numFmtId="37" fontId="31" fillId="0" borderId="161" xfId="27" applyNumberFormat="1" applyFont="1" applyFill="1" applyBorder="1" applyAlignment="1">
      <alignment horizontal="center" wrapText="1"/>
    </xf>
    <xf numFmtId="37" fontId="30" fillId="7" borderId="161" xfId="0" applyNumberFormat="1" applyFont="1" applyFill="1" applyBorder="1"/>
    <xf numFmtId="37" fontId="34" fillId="7" borderId="161" xfId="27" applyNumberFormat="1" applyFont="1" applyFill="1" applyBorder="1" applyAlignment="1">
      <alignment horizontal="center" wrapText="1"/>
    </xf>
    <xf numFmtId="37" fontId="34" fillId="9" borderId="161" xfId="27" applyNumberFormat="1" applyFont="1" applyFill="1" applyBorder="1" applyAlignment="1">
      <alignment horizontal="center" wrapText="1"/>
    </xf>
    <xf numFmtId="172" fontId="35" fillId="8" borderId="161" xfId="27" applyNumberFormat="1" applyFont="1" applyFill="1" applyBorder="1" applyAlignment="1">
      <alignment wrapText="1"/>
    </xf>
    <xf numFmtId="174" fontId="35" fillId="8" borderId="161" xfId="27" applyNumberFormat="1" applyFont="1" applyFill="1" applyBorder="1" applyAlignment="1">
      <alignment wrapText="1"/>
    </xf>
    <xf numFmtId="49" fontId="34" fillId="7" borderId="161" xfId="27" applyNumberFormat="1" applyFont="1" applyFill="1" applyBorder="1" applyAlignment="1">
      <alignment horizontal="center" wrapText="1"/>
    </xf>
    <xf numFmtId="39" fontId="34" fillId="6" borderId="161" xfId="457" applyNumberFormat="1" applyFont="1" applyFill="1" applyBorder="1" applyAlignment="1">
      <alignment horizontal="center" wrapText="1"/>
    </xf>
    <xf numFmtId="39" fontId="34" fillId="6" borderId="161" xfId="27" applyNumberFormat="1" applyFont="1" applyFill="1" applyBorder="1" applyAlignment="1">
      <alignment horizontal="center" wrapText="1"/>
    </xf>
    <xf numFmtId="172" fontId="30" fillId="0" borderId="0" xfId="27" applyNumberFormat="1" applyFont="1"/>
    <xf numFmtId="172" fontId="35" fillId="8" borderId="161" xfId="61" applyNumberFormat="1" applyFont="1" applyFill="1" applyBorder="1" applyAlignment="1">
      <alignment wrapText="1"/>
    </xf>
    <xf numFmtId="2" fontId="25" fillId="6" borderId="160" xfId="0" applyNumberFormat="1" applyFont="1" applyFill="1" applyBorder="1"/>
    <xf numFmtId="176" fontId="30" fillId="0" borderId="0" xfId="27" applyNumberFormat="1" applyFont="1"/>
    <xf numFmtId="176" fontId="57" fillId="0" borderId="0" xfId="27" applyNumberFormat="1" applyFont="1"/>
    <xf numFmtId="176" fontId="60" fillId="0" borderId="0" xfId="27" applyNumberFormat="1" applyFont="1"/>
    <xf numFmtId="0" fontId="30" fillId="6" borderId="161" xfId="27" applyFont="1" applyFill="1" applyBorder="1"/>
    <xf numFmtId="39" fontId="34" fillId="6" borderId="161" xfId="61" applyNumberFormat="1" applyFont="1" applyFill="1" applyBorder="1" applyAlignment="1">
      <alignment horizontal="center" wrapText="1"/>
    </xf>
    <xf numFmtId="0" fontId="23" fillId="0" borderId="0" xfId="1494" applyFont="1"/>
    <xf numFmtId="0" fontId="23" fillId="0" borderId="0" xfId="1494" applyFont="1" applyAlignment="1">
      <alignment horizontal="left"/>
    </xf>
    <xf numFmtId="0" fontId="1" fillId="0" borderId="0" xfId="1494"/>
    <xf numFmtId="0" fontId="23" fillId="0" borderId="161" xfId="1494" applyFont="1" applyBorder="1"/>
    <xf numFmtId="0" fontId="23" fillId="0" borderId="161" xfId="1494" applyFont="1" applyBorder="1" applyAlignment="1">
      <alignment wrapText="1"/>
    </xf>
    <xf numFmtId="0" fontId="25" fillId="9" borderId="153" xfId="603" applyFont="1" applyFill="1" applyBorder="1"/>
    <xf numFmtId="0" fontId="1" fillId="0" borderId="0" xfId="1494" applyFill="1" applyBorder="1"/>
    <xf numFmtId="0" fontId="1" fillId="0" borderId="0" xfId="0" applyFont="1" applyFill="1" applyAlignment="1">
      <alignment horizontal="left"/>
    </xf>
    <xf numFmtId="37" fontId="1" fillId="0" borderId="0" xfId="0" applyNumberFormat="1" applyFont="1"/>
    <xf numFmtId="0" fontId="1" fillId="0" borderId="0" xfId="0" applyFont="1" applyFill="1"/>
    <xf numFmtId="173" fontId="88" fillId="35" borderId="153" xfId="449" applyFont="1" applyFill="1" applyBorder="1" applyAlignment="1">
      <alignment horizontal="center" vertical="center"/>
    </xf>
    <xf numFmtId="173" fontId="88" fillId="35" borderId="161" xfId="449" applyFont="1" applyFill="1" applyBorder="1" applyAlignment="1">
      <alignment horizontal="center" vertical="center"/>
    </xf>
    <xf numFmtId="169" fontId="88" fillId="35" borderId="159" xfId="449" applyNumberFormat="1" applyFont="1" applyFill="1" applyBorder="1" applyAlignment="1">
      <alignment horizontal="center" vertical="center"/>
    </xf>
    <xf numFmtId="173" fontId="88" fillId="35" borderId="161" xfId="449" applyFont="1" applyFill="1" applyBorder="1" applyAlignment="1">
      <alignment horizontal="center" vertical="center" wrapText="1"/>
    </xf>
    <xf numFmtId="173" fontId="62" fillId="0" borderId="146" xfId="449" applyFont="1" applyBorder="1"/>
    <xf numFmtId="173" fontId="90" fillId="0" borderId="161" xfId="449" applyFont="1" applyBorder="1"/>
    <xf numFmtId="173" fontId="88" fillId="0" borderId="159" xfId="449" applyFont="1" applyBorder="1"/>
    <xf numFmtId="4" fontId="88" fillId="33" borderId="161" xfId="604" applyNumberFormat="1" applyFont="1" applyFill="1" applyBorder="1"/>
    <xf numFmtId="173" fontId="88" fillId="0" borderId="161" xfId="449" applyFont="1" applyBorder="1"/>
    <xf numFmtId="0" fontId="5" fillId="0" borderId="0" xfId="626" applyBorder="1" applyAlignment="1">
      <alignment horizontal="center"/>
    </xf>
    <xf numFmtId="167" fontId="25" fillId="0" borderId="0" xfId="607" applyFont="1"/>
    <xf numFmtId="0" fontId="94" fillId="36" borderId="153" xfId="0" applyFont="1" applyFill="1" applyBorder="1"/>
    <xf numFmtId="0" fontId="94" fillId="30" borderId="153" xfId="0" applyFont="1" applyFill="1" applyBorder="1"/>
    <xf numFmtId="37" fontId="94" fillId="30" borderId="153" xfId="0" applyNumberFormat="1" applyFont="1" applyFill="1" applyBorder="1" applyAlignment="1">
      <alignment horizontal="center" wrapText="1"/>
    </xf>
    <xf numFmtId="37" fontId="94" fillId="30" borderId="146" xfId="0" applyNumberFormat="1" applyFont="1" applyFill="1" applyBorder="1"/>
    <xf numFmtId="37" fontId="94" fillId="30" borderId="147" xfId="0" applyNumberFormat="1" applyFont="1" applyFill="1" applyBorder="1"/>
    <xf numFmtId="37" fontId="94" fillId="30" borderId="153" xfId="0" applyNumberFormat="1" applyFont="1" applyFill="1" applyBorder="1"/>
    <xf numFmtId="0" fontId="94" fillId="30" borderId="149" xfId="0" applyFont="1" applyFill="1" applyBorder="1" applyAlignment="1">
      <alignment horizontal="centerContinuous"/>
    </xf>
    <xf numFmtId="37" fontId="94" fillId="30" borderId="161" xfId="0" applyNumberFormat="1" applyFont="1" applyFill="1" applyBorder="1" applyAlignment="1">
      <alignment horizontal="center"/>
    </xf>
    <xf numFmtId="37" fontId="94" fillId="30" borderId="160" xfId="0" applyNumberFormat="1" applyFont="1" applyFill="1" applyBorder="1" applyAlignment="1">
      <alignment horizontal="center"/>
    </xf>
    <xf numFmtId="0" fontId="73" fillId="0" borderId="161" xfId="0" applyFont="1" applyFill="1" applyBorder="1" applyAlignment="1">
      <alignment horizontal="right"/>
    </xf>
    <xf numFmtId="0" fontId="73" fillId="0" borderId="158" xfId="0" applyFont="1" applyBorder="1"/>
    <xf numFmtId="49" fontId="10" fillId="31" borderId="159" xfId="607" applyNumberFormat="1" applyFont="1" applyFill="1" applyBorder="1" applyProtection="1">
      <protection locked="0"/>
    </xf>
    <xf numFmtId="4" fontId="10" fillId="5" borderId="159" xfId="607" applyNumberFormat="1" applyFont="1" applyFill="1" applyBorder="1" applyProtection="1"/>
    <xf numFmtId="4" fontId="10" fillId="5" borderId="161" xfId="607" applyNumberFormat="1" applyFont="1" applyFill="1" applyBorder="1" applyProtection="1"/>
    <xf numFmtId="0" fontId="69" fillId="0" borderId="158" xfId="0" applyFont="1" applyFill="1" applyBorder="1"/>
    <xf numFmtId="0" fontId="10" fillId="0" borderId="161" xfId="0" applyFont="1" applyFill="1" applyBorder="1" applyAlignment="1">
      <alignment horizontal="right"/>
    </xf>
    <xf numFmtId="0" fontId="10" fillId="0" borderId="158" xfId="0" applyFont="1" applyBorder="1"/>
    <xf numFmtId="4" fontId="10" fillId="32" borderId="159" xfId="607" applyNumberFormat="1" applyFont="1" applyFill="1" applyBorder="1" applyProtection="1">
      <protection locked="0"/>
    </xf>
    <xf numFmtId="0" fontId="69" fillId="0" borderId="158" xfId="0" applyFont="1" applyBorder="1"/>
    <xf numFmtId="4" fontId="10" fillId="5" borderId="159" xfId="607" applyNumberFormat="1" applyFont="1" applyFill="1" applyBorder="1" applyProtection="1">
      <protection locked="0"/>
    </xf>
    <xf numFmtId="0" fontId="10" fillId="0" borderId="159" xfId="0" applyFont="1" applyBorder="1"/>
    <xf numFmtId="0" fontId="70" fillId="0" borderId="161" xfId="0" applyFont="1" applyFill="1" applyBorder="1" applyAlignment="1">
      <alignment horizontal="right"/>
    </xf>
    <xf numFmtId="0" fontId="70" fillId="0" borderId="158" xfId="0" applyFont="1" applyFill="1" applyBorder="1"/>
    <xf numFmtId="0" fontId="10" fillId="0" borderId="158" xfId="0" applyFont="1" applyFill="1" applyBorder="1"/>
    <xf numFmtId="0" fontId="10" fillId="0" borderId="159" xfId="0" applyFont="1" applyFill="1" applyBorder="1" applyAlignment="1">
      <alignment horizontal="right"/>
    </xf>
    <xf numFmtId="0" fontId="10" fillId="4" borderId="158" xfId="0" applyFont="1" applyFill="1" applyBorder="1"/>
    <xf numFmtId="0" fontId="70" fillId="0" borderId="161" xfId="0" quotePrefix="1" applyFont="1" applyFill="1" applyBorder="1" applyAlignment="1">
      <alignment horizontal="right"/>
    </xf>
    <xf numFmtId="4" fontId="10" fillId="31" borderId="159" xfId="607" applyNumberFormat="1" applyFont="1" applyFill="1" applyBorder="1" applyProtection="1">
      <protection locked="0"/>
    </xf>
    <xf numFmtId="0" fontId="10" fillId="0" borderId="161" xfId="0" quotePrefix="1" applyFont="1" applyFill="1" applyBorder="1" applyAlignment="1">
      <alignment horizontal="right"/>
    </xf>
    <xf numFmtId="0" fontId="69" fillId="0" borderId="161" xfId="0" applyFont="1" applyFill="1" applyBorder="1" applyAlignment="1">
      <alignment horizontal="right"/>
    </xf>
    <xf numFmtId="0" fontId="69" fillId="0" borderId="158" xfId="0" applyFont="1" applyBorder="1" applyAlignment="1">
      <alignment horizontal="left"/>
    </xf>
    <xf numFmtId="0" fontId="10" fillId="0" borderId="158" xfId="0" applyFont="1" applyBorder="1" applyAlignment="1">
      <alignment horizontal="left"/>
    </xf>
    <xf numFmtId="0" fontId="10" fillId="0" borderId="161" xfId="0" applyFont="1" applyBorder="1" applyAlignment="1">
      <alignment horizontal="right"/>
    </xf>
    <xf numFmtId="0" fontId="69" fillId="0" borderId="161" xfId="0" applyFont="1" applyBorder="1" applyAlignment="1">
      <alignment horizontal="right"/>
    </xf>
    <xf numFmtId="0" fontId="10" fillId="0" borderId="159" xfId="0" applyFont="1" applyBorder="1" applyAlignment="1">
      <alignment wrapText="1"/>
    </xf>
    <xf numFmtId="0" fontId="10" fillId="0" borderId="159" xfId="0" applyFont="1" applyBorder="1" applyAlignment="1">
      <alignment wrapText="1" shrinkToFit="1"/>
    </xf>
    <xf numFmtId="0" fontId="73" fillId="0" borderId="161" xfId="0" applyFont="1" applyBorder="1" applyAlignment="1">
      <alignment horizontal="right"/>
    </xf>
    <xf numFmtId="0" fontId="69" fillId="0" borderId="161" xfId="0" quotePrefix="1" applyFont="1" applyBorder="1" applyAlignment="1">
      <alignment horizontal="right"/>
    </xf>
    <xf numFmtId="0" fontId="73" fillId="0" borderId="158" xfId="0" applyFont="1" applyFill="1" applyBorder="1"/>
    <xf numFmtId="0" fontId="73" fillId="0" borderId="161" xfId="0" quotePrefix="1" applyFont="1" applyBorder="1" applyAlignment="1">
      <alignment horizontal="right"/>
    </xf>
    <xf numFmtId="0" fontId="10" fillId="0" borderId="161" xfId="0" applyFont="1" applyBorder="1"/>
    <xf numFmtId="0" fontId="73" fillId="0" borderId="161" xfId="0" applyFont="1" applyBorder="1"/>
    <xf numFmtId="0" fontId="10" fillId="0" borderId="161" xfId="0" quotePrefix="1" applyFont="1" applyBorder="1" applyAlignment="1">
      <alignment horizontal="right"/>
    </xf>
    <xf numFmtId="0" fontId="70" fillId="0" borderId="161" xfId="0" applyFont="1" applyBorder="1" applyAlignment="1">
      <alignment horizontal="right"/>
    </xf>
    <xf numFmtId="0" fontId="70" fillId="0" borderId="158" xfId="0" applyFont="1" applyBorder="1"/>
    <xf numFmtId="37" fontId="94" fillId="30" borderId="154" xfId="0" applyNumberFormat="1" applyFont="1" applyFill="1" applyBorder="1"/>
    <xf numFmtId="37" fontId="94" fillId="30" borderId="148" xfId="0" applyNumberFormat="1" applyFont="1" applyFill="1" applyBorder="1" applyAlignment="1">
      <alignment horizontal="centerContinuous"/>
    </xf>
    <xf numFmtId="37" fontId="94" fillId="30" borderId="148" xfId="0" applyNumberFormat="1" applyFont="1" applyFill="1" applyBorder="1"/>
    <xf numFmtId="0" fontId="73" fillId="0" borderId="161" xfId="0" applyFont="1" applyFill="1" applyBorder="1"/>
    <xf numFmtId="0" fontId="69" fillId="0" borderId="161" xfId="0" applyFont="1" applyBorder="1"/>
    <xf numFmtId="0" fontId="10" fillId="0" borderId="161" xfId="0" applyFont="1" applyFill="1" applyBorder="1"/>
    <xf numFmtId="0" fontId="69" fillId="0" borderId="161" xfId="0" applyFont="1" applyFill="1" applyBorder="1"/>
    <xf numFmtId="0" fontId="69" fillId="0" borderId="161" xfId="0" applyFont="1" applyFill="1" applyBorder="1" applyAlignment="1">
      <alignment horizontal="justify"/>
    </xf>
    <xf numFmtId="0" fontId="70" fillId="0" borderId="161" xfId="0" applyFont="1" applyFill="1" applyBorder="1" applyAlignment="1"/>
    <xf numFmtId="4" fontId="10" fillId="32" borderId="161" xfId="607" applyNumberFormat="1" applyFont="1" applyFill="1" applyBorder="1" applyProtection="1">
      <protection locked="0"/>
    </xf>
    <xf numFmtId="0" fontId="10" fillId="0" borderId="161" xfId="0" applyFont="1" applyFill="1" applyBorder="1" applyAlignment="1"/>
    <xf numFmtId="0" fontId="70" fillId="0" borderId="161" xfId="0" applyFont="1" applyBorder="1"/>
    <xf numFmtId="0" fontId="10" fillId="0" borderId="160" xfId="0" applyFont="1" applyFill="1" applyBorder="1"/>
    <xf numFmtId="4" fontId="25" fillId="0" borderId="0" xfId="607" applyNumberFormat="1" applyFont="1"/>
    <xf numFmtId="0" fontId="94" fillId="36" borderId="153" xfId="0" applyFont="1" applyFill="1" applyBorder="1" applyAlignment="1">
      <alignment horizontal="center"/>
    </xf>
    <xf numFmtId="37" fontId="94" fillId="30" borderId="158" xfId="0" applyNumberFormat="1" applyFont="1" applyFill="1" applyBorder="1" applyAlignment="1">
      <alignment horizontal="center"/>
    </xf>
    <xf numFmtId="0" fontId="94" fillId="36" borderId="149" xfId="0" applyFont="1" applyFill="1" applyBorder="1" applyAlignment="1">
      <alignment horizontal="centerContinuous"/>
    </xf>
    <xf numFmtId="37" fontId="94" fillId="30" borderId="149" xfId="0" applyNumberFormat="1" applyFont="1" applyFill="1" applyBorder="1" applyAlignment="1">
      <alignment horizontal="center"/>
    </xf>
    <xf numFmtId="0" fontId="73" fillId="0" borderId="161" xfId="0" applyFont="1" applyFill="1" applyBorder="1" applyAlignment="1">
      <alignment horizontal="center"/>
    </xf>
    <xf numFmtId="4" fontId="73" fillId="5" borderId="159" xfId="607" applyNumberFormat="1" applyFont="1" applyFill="1" applyBorder="1" applyProtection="1"/>
    <xf numFmtId="4" fontId="73" fillId="5" borderId="161" xfId="607" applyNumberFormat="1" applyFont="1" applyFill="1" applyBorder="1" applyProtection="1"/>
    <xf numFmtId="0" fontId="73" fillId="0" borderId="153" xfId="0" applyFont="1" applyFill="1" applyBorder="1"/>
    <xf numFmtId="0" fontId="94" fillId="36" borderId="153" xfId="0" applyFont="1" applyFill="1" applyBorder="1" applyAlignment="1">
      <alignment horizontal="center" vertical="center"/>
    </xf>
    <xf numFmtId="0" fontId="94" fillId="36" borderId="154" xfId="0" applyFont="1" applyFill="1" applyBorder="1" applyAlignment="1">
      <alignment horizontal="center"/>
    </xf>
    <xf numFmtId="37" fontId="94" fillId="30" borderId="153" xfId="0" applyNumberFormat="1" applyFont="1" applyFill="1" applyBorder="1" applyAlignment="1">
      <alignment horizontal="center"/>
    </xf>
    <xf numFmtId="37" fontId="94" fillId="30" borderId="159" xfId="0" applyNumberFormat="1" applyFont="1" applyFill="1" applyBorder="1" applyAlignment="1">
      <alignment horizontal="center"/>
    </xf>
    <xf numFmtId="37" fontId="94" fillId="30" borderId="160" xfId="0" applyNumberFormat="1" applyFont="1" applyFill="1" applyBorder="1"/>
    <xf numFmtId="37" fontId="94" fillId="30" borderId="147" xfId="0" applyNumberFormat="1" applyFont="1" applyFill="1" applyBorder="1" applyAlignment="1">
      <alignment horizontal="center"/>
    </xf>
    <xf numFmtId="37" fontId="94" fillId="30" borderId="158" xfId="0" applyNumberFormat="1" applyFont="1" applyFill="1" applyBorder="1"/>
    <xf numFmtId="37" fontId="94" fillId="30" borderId="148" xfId="0" applyNumberFormat="1" applyFont="1" applyFill="1" applyBorder="1" applyAlignment="1">
      <alignment horizontal="center"/>
    </xf>
    <xf numFmtId="0" fontId="73" fillId="0" borderId="154" xfId="0" applyFont="1" applyFill="1" applyBorder="1"/>
    <xf numFmtId="37" fontId="10" fillId="0" borderId="153" xfId="607" applyNumberFormat="1" applyFont="1" applyFill="1" applyBorder="1"/>
    <xf numFmtId="37" fontId="10" fillId="0" borderId="146" xfId="607" applyNumberFormat="1" applyFont="1" applyFill="1" applyBorder="1"/>
    <xf numFmtId="176" fontId="10" fillId="6" borderId="149" xfId="607" applyNumberFormat="1" applyFont="1" applyFill="1" applyBorder="1" applyProtection="1">
      <protection locked="0"/>
    </xf>
    <xf numFmtId="176" fontId="10" fillId="6" borderId="149" xfId="607" applyNumberFormat="1" applyFont="1" applyFill="1" applyBorder="1"/>
    <xf numFmtId="0" fontId="94" fillId="36" borderId="160" xfId="0" applyFont="1" applyFill="1" applyBorder="1" applyAlignment="1">
      <alignment horizontal="center"/>
    </xf>
    <xf numFmtId="176" fontId="10" fillId="5" borderId="154" xfId="607" applyNumberFormat="1" applyFont="1" applyFill="1" applyBorder="1" applyProtection="1"/>
    <xf numFmtId="176" fontId="10" fillId="5" borderId="147" xfId="607" applyNumberFormat="1" applyFont="1" applyFill="1" applyBorder="1" applyProtection="1"/>
    <xf numFmtId="176" fontId="10" fillId="5" borderId="147" xfId="607" applyNumberFormat="1" applyFont="1" applyFill="1" applyBorder="1"/>
    <xf numFmtId="176" fontId="10" fillId="32" borderId="148" xfId="607" applyNumberFormat="1" applyFont="1" applyFill="1" applyBorder="1" applyProtection="1">
      <protection locked="0"/>
    </xf>
    <xf numFmtId="176" fontId="10" fillId="5" borderId="148" xfId="607" applyNumberFormat="1" applyFont="1" applyFill="1" applyBorder="1"/>
    <xf numFmtId="176" fontId="10" fillId="5" borderId="161" xfId="607" applyNumberFormat="1" applyFont="1" applyFill="1" applyBorder="1" applyProtection="1"/>
    <xf numFmtId="176" fontId="10" fillId="5" borderId="148" xfId="607" applyNumberFormat="1" applyFont="1" applyFill="1" applyBorder="1" applyProtection="1"/>
    <xf numFmtId="0" fontId="73" fillId="30" borderId="161" xfId="0" applyFont="1" applyFill="1" applyBorder="1" applyAlignment="1">
      <alignment horizontal="left"/>
    </xf>
    <xf numFmtId="37" fontId="10" fillId="30" borderId="153" xfId="0" applyNumberFormat="1" applyFont="1" applyFill="1" applyBorder="1"/>
    <xf numFmtId="0" fontId="94" fillId="30" borderId="161" xfId="0" applyFont="1" applyFill="1" applyBorder="1" applyAlignment="1">
      <alignment horizontal="centerContinuous"/>
    </xf>
    <xf numFmtId="37" fontId="73" fillId="30" borderId="148" xfId="0" applyNumberFormat="1" applyFont="1" applyFill="1" applyBorder="1" applyAlignment="1">
      <alignment horizontal="center"/>
    </xf>
    <xf numFmtId="176" fontId="10" fillId="5" borderId="161" xfId="607" applyNumberFormat="1" applyFont="1" applyFill="1" applyBorder="1"/>
    <xf numFmtId="0" fontId="73" fillId="30" borderId="153" xfId="0" applyFont="1" applyFill="1" applyBorder="1"/>
    <xf numFmtId="0" fontId="73" fillId="30" borderId="154" xfId="0" applyFont="1" applyFill="1" applyBorder="1" applyAlignment="1">
      <alignment horizontal="center"/>
    </xf>
    <xf numFmtId="0" fontId="73" fillId="30" borderId="159" xfId="0" applyFont="1" applyFill="1" applyBorder="1"/>
    <xf numFmtId="170" fontId="73" fillId="30" borderId="158" xfId="0" applyNumberFormat="1" applyFont="1" applyFill="1" applyBorder="1"/>
    <xf numFmtId="0" fontId="73" fillId="30" borderId="158" xfId="0" applyFont="1" applyFill="1" applyBorder="1"/>
    <xf numFmtId="0" fontId="73" fillId="30" borderId="160" xfId="0" applyFont="1" applyFill="1" applyBorder="1"/>
    <xf numFmtId="0" fontId="73" fillId="30" borderId="158" xfId="0" applyFont="1" applyFill="1" applyBorder="1" applyAlignment="1">
      <alignment horizontal="left"/>
    </xf>
    <xf numFmtId="0" fontId="73" fillId="30" borderId="149" xfId="0" applyFont="1" applyFill="1" applyBorder="1"/>
    <xf numFmtId="0" fontId="73" fillId="30" borderId="148" xfId="0" applyFont="1" applyFill="1" applyBorder="1"/>
    <xf numFmtId="0" fontId="73" fillId="30" borderId="158" xfId="0" applyFont="1" applyFill="1" applyBorder="1" applyAlignment="1">
      <alignment horizontal="center"/>
    </xf>
    <xf numFmtId="0" fontId="73" fillId="30" borderId="159" xfId="0" applyFont="1" applyFill="1" applyBorder="1" applyAlignment="1"/>
    <xf numFmtId="0" fontId="73" fillId="30" borderId="159" xfId="0" applyFont="1" applyFill="1" applyBorder="1" applyAlignment="1">
      <alignment horizontal="center"/>
    </xf>
    <xf numFmtId="0" fontId="10" fillId="0" borderId="153" xfId="0" applyFont="1" applyBorder="1"/>
    <xf numFmtId="4" fontId="10" fillId="6" borderId="154" xfId="607" applyNumberFormat="1" applyFont="1" applyFill="1" applyBorder="1" applyProtection="1">
      <protection locked="0"/>
    </xf>
    <xf numFmtId="4" fontId="10" fillId="6" borderId="146" xfId="607" applyNumberFormat="1" applyFont="1" applyFill="1" applyBorder="1" applyProtection="1">
      <protection locked="0"/>
    </xf>
    <xf numFmtId="4" fontId="10" fillId="6" borderId="146" xfId="607" applyNumberFormat="1" applyFont="1" applyFill="1" applyBorder="1"/>
    <xf numFmtId="4" fontId="10" fillId="6" borderId="147" xfId="607" applyNumberFormat="1" applyFont="1" applyFill="1" applyBorder="1"/>
    <xf numFmtId="4" fontId="10" fillId="6" borderId="154" xfId="607" applyNumberFormat="1" applyFont="1" applyFill="1" applyBorder="1"/>
    <xf numFmtId="4" fontId="10" fillId="5" borderId="154" xfId="607" applyNumberFormat="1" applyFont="1" applyFill="1" applyBorder="1"/>
    <xf numFmtId="4" fontId="10" fillId="5" borderId="146" xfId="607" applyNumberFormat="1" applyFont="1" applyFill="1" applyBorder="1"/>
    <xf numFmtId="4" fontId="10" fillId="5" borderId="147" xfId="607" applyNumberFormat="1" applyFont="1" applyFill="1" applyBorder="1"/>
    <xf numFmtId="4" fontId="10" fillId="6" borderId="149" xfId="607" applyNumberFormat="1" applyFont="1" applyFill="1" applyBorder="1" applyProtection="1">
      <protection locked="0"/>
    </xf>
    <xf numFmtId="4" fontId="10" fillId="6" borderId="149" xfId="607" applyNumberFormat="1" applyFont="1" applyFill="1" applyBorder="1"/>
    <xf numFmtId="4" fontId="10" fillId="6" borderId="148" xfId="607" applyNumberFormat="1" applyFont="1" applyFill="1" applyBorder="1"/>
    <xf numFmtId="4" fontId="10" fillId="5" borderId="149" xfId="607" applyNumberFormat="1" applyFont="1" applyFill="1" applyBorder="1"/>
    <xf numFmtId="4" fontId="10" fillId="5" borderId="148" xfId="607" applyNumberFormat="1" applyFont="1" applyFill="1" applyBorder="1"/>
    <xf numFmtId="37" fontId="73" fillId="30" borderId="153" xfId="0" applyNumberFormat="1" applyFont="1" applyFill="1" applyBorder="1" applyAlignment="1"/>
    <xf numFmtId="37" fontId="73" fillId="30" borderId="159" xfId="0" applyNumberFormat="1" applyFont="1" applyFill="1" applyBorder="1" applyAlignment="1"/>
    <xf numFmtId="37" fontId="73" fillId="30" borderId="158" xfId="0" applyNumberFormat="1" applyFont="1" applyFill="1" applyBorder="1"/>
    <xf numFmtId="37" fontId="73" fillId="30" borderId="158" xfId="0" applyNumberFormat="1" applyFont="1" applyFill="1" applyBorder="1" applyAlignment="1">
      <alignment horizontal="center"/>
    </xf>
    <xf numFmtId="37" fontId="73" fillId="30" borderId="161" xfId="0" applyNumberFormat="1" applyFont="1" applyFill="1" applyBorder="1"/>
    <xf numFmtId="0" fontId="73" fillId="30" borderId="154" xfId="0" applyFont="1" applyFill="1" applyBorder="1"/>
    <xf numFmtId="37" fontId="73" fillId="30" borderId="149" xfId="0" applyNumberFormat="1" applyFont="1" applyFill="1" applyBorder="1" applyAlignment="1">
      <alignment horizontal="center"/>
    </xf>
    <xf numFmtId="37" fontId="73" fillId="30" borderId="149" xfId="0" applyNumberFormat="1" applyFont="1" applyFill="1" applyBorder="1"/>
    <xf numFmtId="37" fontId="73" fillId="30" borderId="159" xfId="0" applyNumberFormat="1" applyFont="1" applyFill="1" applyBorder="1" applyAlignment="1">
      <alignment horizontal="center"/>
    </xf>
    <xf numFmtId="4" fontId="10" fillId="41" borderId="153" xfId="607" applyNumberFormat="1" applyFont="1" applyFill="1" applyBorder="1" applyProtection="1"/>
    <xf numFmtId="0" fontId="94" fillId="30" borderId="161" xfId="0" applyFont="1" applyFill="1" applyBorder="1" applyAlignment="1">
      <alignment horizontal="center"/>
    </xf>
    <xf numFmtId="37" fontId="94" fillId="30" borderId="153" xfId="0" applyNumberFormat="1" applyFont="1" applyFill="1" applyBorder="1" applyAlignment="1"/>
    <xf numFmtId="37" fontId="94" fillId="30" borderId="159" xfId="0" applyNumberFormat="1" applyFont="1" applyFill="1" applyBorder="1" applyAlignment="1"/>
    <xf numFmtId="37" fontId="94" fillId="30" borderId="161" xfId="0" applyNumberFormat="1" applyFont="1" applyFill="1" applyBorder="1"/>
    <xf numFmtId="0" fontId="94" fillId="0" borderId="161" xfId="0" applyFont="1" applyFill="1" applyBorder="1"/>
    <xf numFmtId="176" fontId="94" fillId="5" borderId="161" xfId="607" applyNumberFormat="1" applyFont="1" applyFill="1" applyBorder="1"/>
    <xf numFmtId="176" fontId="94" fillId="5" borderId="159" xfId="607" applyNumberFormat="1" applyFont="1" applyFill="1" applyBorder="1"/>
    <xf numFmtId="49" fontId="94" fillId="35" borderId="132" xfId="0" applyNumberFormat="1" applyFont="1" applyFill="1" applyBorder="1" applyAlignment="1">
      <alignment horizontal="center" vertical="center"/>
    </xf>
    <xf numFmtId="0" fontId="94" fillId="0" borderId="161" xfId="0" applyFont="1" applyFill="1" applyBorder="1" applyAlignment="1">
      <alignment horizontal="center" vertical="center"/>
    </xf>
    <xf numFmtId="49" fontId="101" fillId="0" borderId="161" xfId="0" applyNumberFormat="1" applyFont="1" applyFill="1" applyBorder="1" applyAlignment="1">
      <alignment horizontal="left" vertical="center" wrapText="1"/>
    </xf>
    <xf numFmtId="2" fontId="94" fillId="33" borderId="131" xfId="0" applyNumberFormat="1" applyFont="1" applyFill="1" applyBorder="1" applyAlignment="1">
      <alignment horizontal="center" vertical="center" wrapText="1"/>
    </xf>
    <xf numFmtId="49" fontId="94" fillId="0" borderId="161" xfId="0" applyNumberFormat="1" applyFont="1" applyFill="1" applyBorder="1" applyAlignment="1">
      <alignment horizontal="center" vertical="center"/>
    </xf>
    <xf numFmtId="49" fontId="94" fillId="0" borderId="161" xfId="0" applyNumberFormat="1" applyFont="1" applyFill="1" applyBorder="1" applyAlignment="1">
      <alignment horizontal="left" vertical="center" wrapText="1"/>
    </xf>
    <xf numFmtId="4" fontId="94" fillId="33" borderId="131" xfId="0" applyNumberFormat="1" applyFont="1" applyFill="1" applyBorder="1" applyAlignment="1">
      <alignment horizontal="center" vertical="center" wrapText="1"/>
    </xf>
    <xf numFmtId="0" fontId="94" fillId="0" borderId="161" xfId="0" applyFont="1" applyFill="1" applyBorder="1" applyAlignment="1">
      <alignment horizontal="left" vertical="center" wrapText="1"/>
    </xf>
    <xf numFmtId="0" fontId="98" fillId="0" borderId="161" xfId="0" applyFont="1" applyFill="1" applyBorder="1" applyAlignment="1">
      <alignment horizontal="center" vertical="center"/>
    </xf>
    <xf numFmtId="0" fontId="98" fillId="0" borderId="161" xfId="0" applyFont="1" applyFill="1" applyBorder="1" applyAlignment="1">
      <alignment horizontal="left" vertical="center" wrapText="1" indent="1"/>
    </xf>
    <xf numFmtId="4" fontId="98" fillId="6" borderId="131" xfId="0" applyNumberFormat="1" applyFont="1" applyFill="1" applyBorder="1" applyAlignment="1">
      <alignment horizontal="center" vertical="center" wrapText="1"/>
    </xf>
    <xf numFmtId="0" fontId="98" fillId="0" borderId="161" xfId="0" applyFont="1" applyFill="1" applyBorder="1" applyAlignment="1">
      <alignment horizontal="left" vertical="center" wrapText="1" indent="4"/>
    </xf>
    <xf numFmtId="49" fontId="94" fillId="35" borderId="132" xfId="0" quotePrefix="1" applyNumberFormat="1" applyFont="1" applyFill="1" applyBorder="1" applyAlignment="1">
      <alignment horizontal="center" vertical="center"/>
    </xf>
    <xf numFmtId="0" fontId="98" fillId="0" borderId="161" xfId="0" applyFont="1" applyFill="1" applyBorder="1" applyAlignment="1">
      <alignment horizontal="left" vertical="center" wrapText="1" indent="3"/>
    </xf>
    <xf numFmtId="0" fontId="94" fillId="0" borderId="161" xfId="0" applyFont="1" applyFill="1" applyBorder="1" applyAlignment="1">
      <alignment vertical="center"/>
    </xf>
    <xf numFmtId="4" fontId="94" fillId="33" borderId="131" xfId="0" applyNumberFormat="1" applyFont="1" applyFill="1" applyBorder="1" applyAlignment="1">
      <alignment horizontal="center" vertical="center"/>
    </xf>
    <xf numFmtId="0" fontId="98" fillId="42" borderId="161" xfId="0" applyFont="1" applyFill="1" applyBorder="1" applyAlignment="1">
      <alignment horizontal="left" vertical="center" wrapText="1" indent="4"/>
    </xf>
    <xf numFmtId="0" fontId="94" fillId="42" borderId="161" xfId="0" applyFont="1" applyFill="1" applyBorder="1" applyAlignment="1">
      <alignment horizontal="left" vertical="center" wrapText="1"/>
    </xf>
    <xf numFmtId="0" fontId="98" fillId="0" borderId="161" xfId="0" quotePrefix="1" applyFont="1" applyFill="1" applyBorder="1" applyAlignment="1">
      <alignment horizontal="center" vertical="center"/>
    </xf>
    <xf numFmtId="0" fontId="98" fillId="42" borderId="161" xfId="0" applyFont="1" applyFill="1" applyBorder="1" applyAlignment="1">
      <alignment horizontal="left" vertical="center" wrapText="1" indent="1"/>
    </xf>
    <xf numFmtId="4" fontId="98" fillId="33" borderId="131" xfId="0" applyNumberFormat="1" applyFont="1" applyFill="1" applyBorder="1" applyAlignment="1">
      <alignment horizontal="center" vertical="center" wrapText="1"/>
    </xf>
    <xf numFmtId="0" fontId="98" fillId="0" borderId="161" xfId="0" applyFont="1" applyFill="1" applyBorder="1" applyAlignment="1">
      <alignment horizontal="left" vertical="center" wrapText="1"/>
    </xf>
    <xf numFmtId="0" fontId="98" fillId="42" borderId="161" xfId="0" applyFont="1" applyFill="1" applyBorder="1" applyAlignment="1">
      <alignment horizontal="left" vertical="center" wrapText="1"/>
    </xf>
    <xf numFmtId="4" fontId="94" fillId="36" borderId="131" xfId="0" applyNumberFormat="1" applyFont="1" applyFill="1" applyBorder="1" applyAlignment="1">
      <alignment horizontal="center" vertical="center" wrapText="1"/>
    </xf>
    <xf numFmtId="4" fontId="98" fillId="36" borderId="131" xfId="0" applyNumberFormat="1" applyFont="1" applyFill="1" applyBorder="1" applyAlignment="1">
      <alignment horizontal="center" vertical="center" wrapText="1"/>
    </xf>
    <xf numFmtId="0" fontId="98" fillId="0" borderId="161" xfId="0" applyFont="1" applyFill="1" applyBorder="1" applyAlignment="1">
      <alignment vertical="center"/>
    </xf>
    <xf numFmtId="0" fontId="98" fillId="42" borderId="161" xfId="0" applyFont="1" applyFill="1" applyBorder="1" applyAlignment="1">
      <alignment vertical="center"/>
    </xf>
    <xf numFmtId="4" fontId="98" fillId="33" borderId="131" xfId="0" applyNumberFormat="1" applyFont="1" applyFill="1" applyBorder="1" applyAlignment="1">
      <alignment horizontal="center" vertical="center"/>
    </xf>
    <xf numFmtId="0" fontId="98" fillId="0" borderId="161" xfId="0" applyFont="1" applyFill="1" applyBorder="1" applyAlignment="1">
      <alignment horizontal="left" vertical="center" wrapText="1" indent="6"/>
    </xf>
    <xf numFmtId="4" fontId="94" fillId="34" borderId="131" xfId="0" applyNumberFormat="1" applyFont="1" applyFill="1" applyBorder="1" applyAlignment="1">
      <alignment horizontal="center" vertical="center" wrapText="1"/>
    </xf>
    <xf numFmtId="0" fontId="94" fillId="35" borderId="133" xfId="0" applyFont="1" applyFill="1" applyBorder="1" applyAlignment="1" applyProtection="1">
      <alignment vertical="center" wrapText="1"/>
    </xf>
    <xf numFmtId="0" fontId="94" fillId="35" borderId="162" xfId="0" applyFont="1" applyFill="1" applyBorder="1" applyAlignment="1" applyProtection="1">
      <alignment horizontal="center" vertical="center" wrapText="1"/>
    </xf>
    <xf numFmtId="49" fontId="103" fillId="35" borderId="132" xfId="0" applyNumberFormat="1" applyFont="1" applyFill="1" applyBorder="1" applyAlignment="1">
      <alignment horizontal="center" vertical="center"/>
    </xf>
    <xf numFmtId="0" fontId="103" fillId="0" borderId="161" xfId="0" applyFont="1" applyFill="1" applyBorder="1" applyAlignment="1">
      <alignment horizontal="left" vertical="center"/>
    </xf>
    <xf numFmtId="0" fontId="94" fillId="0" borderId="161" xfId="0" applyFont="1" applyFill="1" applyBorder="1" applyAlignment="1">
      <alignment horizontal="left" vertical="center"/>
    </xf>
    <xf numFmtId="4" fontId="94" fillId="36" borderId="131" xfId="0" applyNumberFormat="1" applyFont="1" applyFill="1" applyBorder="1" applyAlignment="1">
      <alignment horizontal="center" vertical="center"/>
    </xf>
    <xf numFmtId="0" fontId="94" fillId="35" borderId="133" xfId="0" applyFont="1" applyFill="1" applyBorder="1" applyAlignment="1" applyProtection="1">
      <alignment vertical="center"/>
    </xf>
    <xf numFmtId="0" fontId="94" fillId="35" borderId="158" xfId="0" applyFont="1" applyFill="1" applyBorder="1" applyAlignment="1" applyProtection="1">
      <alignment vertical="center"/>
    </xf>
    <xf numFmtId="4" fontId="94" fillId="35" borderId="162" xfId="0" applyNumberFormat="1" applyFont="1" applyFill="1" applyBorder="1" applyAlignment="1" applyProtection="1">
      <alignment horizontal="center" vertical="center"/>
    </xf>
    <xf numFmtId="0" fontId="98" fillId="35" borderId="132" xfId="0" applyFont="1" applyFill="1" applyBorder="1" applyAlignment="1">
      <alignment horizontal="center" vertical="center"/>
    </xf>
    <xf numFmtId="0" fontId="98" fillId="0" borderId="161" xfId="0" applyFont="1" applyFill="1" applyBorder="1" applyAlignment="1">
      <alignment horizontal="left" vertical="center"/>
    </xf>
    <xf numFmtId="0" fontId="94" fillId="42" borderId="161" xfId="0" applyFont="1" applyFill="1" applyBorder="1" applyAlignment="1" applyProtection="1">
      <alignment horizontal="left" vertical="center" wrapText="1"/>
    </xf>
    <xf numFmtId="4" fontId="94" fillId="6" borderId="131" xfId="0" applyNumberFormat="1" applyFont="1" applyFill="1" applyBorder="1" applyAlignment="1" applyProtection="1">
      <alignment horizontal="center" vertical="center" wrapText="1"/>
    </xf>
    <xf numFmtId="0" fontId="103" fillId="35" borderId="132" xfId="0" applyFont="1" applyFill="1" applyBorder="1" applyAlignment="1">
      <alignment horizontal="center" vertical="center"/>
    </xf>
    <xf numFmtId="0" fontId="94" fillId="0" borderId="161" xfId="0" applyFont="1" applyFill="1" applyBorder="1" applyAlignment="1" applyProtection="1">
      <alignment horizontal="left" vertical="center" wrapText="1"/>
    </xf>
    <xf numFmtId="3" fontId="104" fillId="42" borderId="0" xfId="1495" applyFont="1" applyFill="1" applyBorder="1" applyAlignment="1">
      <alignment horizontal="center" vertical="center" wrapText="1"/>
    </xf>
    <xf numFmtId="4" fontId="94" fillId="35" borderId="162" xfId="0" applyNumberFormat="1" applyFont="1" applyFill="1" applyBorder="1" applyAlignment="1" applyProtection="1">
      <alignment horizontal="center" vertical="center" wrapText="1"/>
    </xf>
    <xf numFmtId="4" fontId="94" fillId="36" borderId="131" xfId="0" applyNumberFormat="1" applyFont="1" applyFill="1" applyBorder="1" applyAlignment="1" applyProtection="1">
      <alignment horizontal="center" vertical="center" wrapText="1"/>
    </xf>
    <xf numFmtId="0" fontId="98" fillId="0" borderId="161" xfId="0" applyFont="1" applyFill="1" applyBorder="1" applyAlignment="1" applyProtection="1">
      <alignment horizontal="left" vertical="center" wrapText="1" indent="1"/>
    </xf>
    <xf numFmtId="4" fontId="98" fillId="36" borderId="131" xfId="0" applyNumberFormat="1" applyFont="1" applyFill="1" applyBorder="1" applyAlignment="1" applyProtection="1">
      <alignment horizontal="center" vertical="center" wrapText="1"/>
    </xf>
    <xf numFmtId="0" fontId="98" fillId="0" borderId="161" xfId="0" applyFont="1" applyFill="1" applyBorder="1" applyAlignment="1" applyProtection="1">
      <alignment horizontal="left" vertical="center" wrapText="1" indent="2"/>
    </xf>
    <xf numFmtId="4" fontId="98" fillId="6" borderId="131" xfId="0" applyNumberFormat="1" applyFont="1" applyFill="1" applyBorder="1" applyAlignment="1" applyProtection="1">
      <alignment horizontal="center" vertical="center" wrapText="1"/>
    </xf>
    <xf numFmtId="3" fontId="104" fillId="42" borderId="0" xfId="1496" applyFont="1" applyFill="1" applyBorder="1" applyAlignment="1">
      <alignment horizontal="center" vertical="center" wrapText="1"/>
      <protection locked="0"/>
    </xf>
    <xf numFmtId="0" fontId="103" fillId="35" borderId="132" xfId="0" quotePrefix="1" applyFont="1" applyFill="1" applyBorder="1" applyAlignment="1">
      <alignment horizontal="center" vertical="center"/>
    </xf>
    <xf numFmtId="0" fontId="98" fillId="35" borderId="132" xfId="0" quotePrefix="1" applyFont="1" applyFill="1" applyBorder="1" applyAlignment="1">
      <alignment horizontal="center" vertical="center"/>
    </xf>
    <xf numFmtId="4" fontId="94" fillId="6" borderId="163" xfId="0" applyNumberFormat="1" applyFont="1" applyFill="1" applyBorder="1" applyAlignment="1" applyProtection="1">
      <alignment horizontal="center" vertical="center" wrapText="1"/>
    </xf>
    <xf numFmtId="0" fontId="98" fillId="35" borderId="164" xfId="0" applyFont="1" applyFill="1" applyBorder="1" applyAlignment="1">
      <alignment horizontal="center" vertical="center"/>
    </xf>
    <xf numFmtId="0" fontId="98" fillId="0" borderId="165" xfId="0" applyFont="1" applyFill="1" applyBorder="1" applyAlignment="1">
      <alignment horizontal="left" vertical="center"/>
    </xf>
    <xf numFmtId="0" fontId="94" fillId="0" borderId="165" xfId="0" applyFont="1" applyFill="1" applyBorder="1" applyAlignment="1" applyProtection="1">
      <alignment horizontal="left" vertical="center" wrapText="1"/>
    </xf>
    <xf numFmtId="4" fontId="94" fillId="6" borderId="166" xfId="0" applyNumberFormat="1" applyFont="1" applyFill="1" applyBorder="1" applyAlignment="1" applyProtection="1">
      <alignment horizontal="center" vertical="center" wrapText="1"/>
    </xf>
    <xf numFmtId="0" fontId="94" fillId="35" borderId="149" xfId="0" applyFont="1" applyFill="1" applyBorder="1" applyAlignment="1" applyProtection="1">
      <alignment vertical="center"/>
    </xf>
    <xf numFmtId="4" fontId="94" fillId="35" borderId="167" xfId="0" applyNumberFormat="1" applyFont="1" applyFill="1" applyBorder="1" applyAlignment="1" applyProtection="1">
      <alignment horizontal="center" vertical="center"/>
    </xf>
    <xf numFmtId="37" fontId="10" fillId="30" borderId="52" xfId="0" applyNumberFormat="1" applyFont="1" applyFill="1" applyBorder="1"/>
    <xf numFmtId="4" fontId="218" fillId="30" borderId="102" xfId="0" applyNumberFormat="1" applyFont="1" applyFill="1" applyBorder="1" applyAlignment="1">
      <alignment horizontal="center"/>
    </xf>
    <xf numFmtId="4" fontId="218" fillId="5" borderId="11" xfId="607" applyNumberFormat="1" applyFont="1" applyFill="1" applyBorder="1" applyProtection="1"/>
    <xf numFmtId="4" fontId="72" fillId="5" borderId="7" xfId="607" applyNumberFormat="1" applyFont="1" applyFill="1" applyBorder="1"/>
    <xf numFmtId="4" fontId="218" fillId="5" borderId="12" xfId="607" applyNumberFormat="1" applyFont="1" applyFill="1" applyBorder="1" applyProtection="1"/>
    <xf numFmtId="4" fontId="218" fillId="5" borderId="62" xfId="607" applyNumberFormat="1" applyFont="1" applyFill="1" applyBorder="1"/>
    <xf numFmtId="4" fontId="218" fillId="5" borderId="65" xfId="607" applyNumberFormat="1" applyFont="1" applyFill="1" applyBorder="1"/>
    <xf numFmtId="4" fontId="218" fillId="5" borderId="12" xfId="607" applyNumberFormat="1" applyFont="1" applyFill="1" applyBorder="1"/>
    <xf numFmtId="4" fontId="72" fillId="5" borderId="7" xfId="607" applyNumberFormat="1" applyFont="1" applyFill="1" applyBorder="1" applyProtection="1"/>
    <xf numFmtId="4" fontId="218" fillId="5" borderId="62" xfId="607" applyNumberFormat="1" applyFont="1" applyFill="1" applyBorder="1" applyProtection="1"/>
    <xf numFmtId="4" fontId="218" fillId="5" borderId="18" xfId="607" applyNumberFormat="1" applyFont="1" applyFill="1" applyBorder="1" applyProtection="1"/>
    <xf numFmtId="4" fontId="218" fillId="5" borderId="65" xfId="607" applyNumberFormat="1" applyFont="1" applyFill="1" applyBorder="1" applyProtection="1"/>
    <xf numFmtId="4" fontId="10" fillId="32" borderId="9" xfId="607" applyNumberFormat="1" applyFont="1" applyFill="1" applyBorder="1" applyProtection="1">
      <protection locked="0"/>
    </xf>
    <xf numFmtId="4" fontId="218" fillId="5" borderId="17" xfId="607" applyNumberFormat="1" applyFont="1" applyFill="1" applyBorder="1"/>
    <xf numFmtId="4" fontId="218" fillId="5" borderId="74" xfId="607" applyNumberFormat="1" applyFont="1" applyFill="1" applyBorder="1"/>
    <xf numFmtId="4" fontId="10" fillId="32" borderId="153" xfId="607" applyNumberFormat="1" applyFont="1" applyFill="1" applyBorder="1" applyProtection="1">
      <protection locked="0"/>
    </xf>
    <xf numFmtId="4" fontId="10" fillId="32" borderId="14" xfId="607" applyNumberFormat="1" applyFont="1" applyFill="1" applyBorder="1" applyProtection="1">
      <protection locked="0"/>
    </xf>
    <xf numFmtId="4" fontId="10" fillId="32" borderId="65" xfId="607" applyNumberFormat="1" applyFont="1" applyFill="1" applyBorder="1" applyProtection="1">
      <protection locked="0"/>
    </xf>
    <xf numFmtId="4" fontId="218" fillId="5" borderId="68" xfId="607" applyNumberFormat="1" applyFont="1" applyFill="1" applyBorder="1"/>
    <xf numFmtId="4" fontId="218" fillId="5" borderId="71" xfId="607" applyNumberFormat="1" applyFont="1" applyFill="1" applyBorder="1"/>
    <xf numFmtId="37" fontId="73" fillId="0" borderId="64" xfId="607" applyNumberFormat="1" applyFont="1" applyBorder="1"/>
    <xf numFmtId="4" fontId="218" fillId="30" borderId="74" xfId="0" applyNumberFormat="1" applyFont="1" applyFill="1" applyBorder="1" applyAlignment="1">
      <alignment horizontal="center"/>
    </xf>
    <xf numFmtId="4" fontId="72" fillId="36" borderId="8" xfId="607" applyNumberFormat="1" applyFont="1" applyFill="1" applyBorder="1"/>
    <xf numFmtId="4" fontId="72" fillId="36" borderId="7" xfId="607" applyNumberFormat="1" applyFont="1" applyFill="1" applyBorder="1"/>
    <xf numFmtId="4" fontId="73" fillId="5" borderId="68" xfId="607" applyNumberFormat="1" applyFont="1" applyFill="1" applyBorder="1" applyProtection="1"/>
    <xf numFmtId="4" fontId="73" fillId="30" borderId="71" xfId="0" applyNumberFormat="1" applyFont="1" applyFill="1" applyBorder="1" applyAlignment="1">
      <alignment horizontal="center"/>
    </xf>
    <xf numFmtId="4" fontId="73" fillId="30" borderId="65" xfId="0" applyNumberFormat="1" applyFont="1" applyFill="1" applyBorder="1" applyAlignment="1">
      <alignment horizontal="center"/>
    </xf>
    <xf numFmtId="4" fontId="73" fillId="30" borderId="70" xfId="0" applyNumberFormat="1" applyFont="1" applyFill="1" applyBorder="1" applyAlignment="1">
      <alignment horizontal="center"/>
    </xf>
    <xf numFmtId="4" fontId="73" fillId="30" borderId="70" xfId="607" applyNumberFormat="1" applyFont="1" applyFill="1" applyBorder="1" applyAlignment="1">
      <alignment horizontal="center"/>
    </xf>
    <xf numFmtId="37" fontId="73" fillId="30" borderId="18" xfId="607" applyNumberFormat="1" applyFont="1" applyFill="1" applyBorder="1" applyAlignment="1">
      <alignment horizontal="center" vertical="center"/>
    </xf>
    <xf numFmtId="4" fontId="10" fillId="36" borderId="72" xfId="607" applyNumberFormat="1" applyFont="1" applyFill="1" applyBorder="1"/>
    <xf numFmtId="4" fontId="72" fillId="36" borderId="72" xfId="607" applyNumberFormat="1" applyFont="1" applyFill="1" applyBorder="1"/>
    <xf numFmtId="4" fontId="115" fillId="5" borderId="62" xfId="607" applyNumberFormat="1" applyFont="1" applyFill="1" applyBorder="1"/>
    <xf numFmtId="4" fontId="115" fillId="5" borderId="65" xfId="607" applyNumberFormat="1" applyFont="1" applyFill="1" applyBorder="1"/>
    <xf numFmtId="4" fontId="10" fillId="0" borderId="149" xfId="0" quotePrefix="1" applyNumberFormat="1" applyFont="1" applyBorder="1" applyAlignment="1">
      <alignment horizontal="center"/>
    </xf>
    <xf numFmtId="4" fontId="72" fillId="0" borderId="0" xfId="607" applyNumberFormat="1" applyFont="1" applyBorder="1"/>
    <xf numFmtId="4" fontId="72" fillId="5" borderId="55" xfId="607" applyNumberFormat="1" applyFont="1" applyFill="1" applyBorder="1" applyProtection="1"/>
    <xf numFmtId="4" fontId="72" fillId="5" borderId="45" xfId="607" applyNumberFormat="1" applyFont="1" applyFill="1" applyBorder="1" applyProtection="1"/>
    <xf numFmtId="4" fontId="72" fillId="5" borderId="55" xfId="607" applyNumberFormat="1" applyFont="1" applyFill="1" applyBorder="1" applyAlignment="1" applyProtection="1"/>
    <xf numFmtId="4" fontId="72" fillId="5" borderId="45" xfId="607" applyNumberFormat="1" applyFont="1" applyFill="1" applyBorder="1" applyAlignment="1" applyProtection="1"/>
    <xf numFmtId="4" fontId="72" fillId="5" borderId="11" xfId="607" applyNumberFormat="1" applyFont="1" applyFill="1" applyBorder="1" applyProtection="1"/>
    <xf numFmtId="4" fontId="72" fillId="5" borderId="51" xfId="607" applyNumberFormat="1" applyFont="1" applyFill="1" applyBorder="1" applyProtection="1"/>
    <xf numFmtId="167" fontId="10" fillId="0" borderId="168" xfId="607" applyNumberFormat="1" applyFont="1" applyFill="1" applyBorder="1"/>
    <xf numFmtId="167" fontId="10" fillId="0" borderId="168" xfId="607" applyNumberFormat="1" applyFont="1" applyBorder="1"/>
    <xf numFmtId="0" fontId="10" fillId="0" borderId="168" xfId="0" applyFont="1" applyBorder="1"/>
    <xf numFmtId="4" fontId="72" fillId="5" borderId="50" xfId="607" applyNumberFormat="1" applyFont="1" applyFill="1" applyBorder="1" applyProtection="1"/>
    <xf numFmtId="167" fontId="10" fillId="0" borderId="168" xfId="607" applyNumberFormat="1" applyFont="1" applyBorder="1" applyAlignment="1">
      <alignment horizontal="right"/>
    </xf>
    <xf numFmtId="4" fontId="72" fillId="5" borderId="12" xfId="607" applyNumberFormat="1" applyFont="1" applyFill="1" applyBorder="1" applyProtection="1"/>
    <xf numFmtId="4" fontId="72" fillId="5" borderId="38" xfId="607" applyNumberFormat="1" applyFont="1" applyFill="1" applyBorder="1" applyAlignment="1" applyProtection="1"/>
    <xf numFmtId="4" fontId="72" fillId="5" borderId="51" xfId="607" applyNumberFormat="1" applyFont="1" applyFill="1" applyBorder="1"/>
    <xf numFmtId="167" fontId="10" fillId="0" borderId="169" xfId="607" applyNumberFormat="1" applyFont="1" applyFill="1" applyBorder="1"/>
    <xf numFmtId="4" fontId="72" fillId="5" borderId="50" xfId="607" applyNumberFormat="1" applyFont="1" applyFill="1" applyBorder="1"/>
    <xf numFmtId="167" fontId="10" fillId="0" borderId="168" xfId="607" applyNumberFormat="1" applyFont="1" applyFill="1" applyBorder="1" applyAlignment="1">
      <alignment horizontal="right"/>
    </xf>
    <xf numFmtId="0" fontId="73" fillId="30" borderId="165" xfId="0" applyFont="1" applyFill="1" applyBorder="1" applyAlignment="1">
      <alignment horizontal="center"/>
    </xf>
    <xf numFmtId="169" fontId="73" fillId="30" borderId="153" xfId="0" applyNumberFormat="1" applyFont="1" applyFill="1" applyBorder="1" applyAlignment="1">
      <alignment horizontal="center"/>
    </xf>
    <xf numFmtId="0" fontId="73" fillId="30" borderId="153" xfId="0" applyFont="1" applyFill="1" applyBorder="1" applyAlignment="1">
      <alignment horizontal="center"/>
    </xf>
    <xf numFmtId="0" fontId="10" fillId="30" borderId="147" xfId="0" applyFont="1" applyFill="1" applyBorder="1" applyAlignment="1">
      <alignment horizontal="center"/>
    </xf>
    <xf numFmtId="0" fontId="10" fillId="30" borderId="146" xfId="0" applyFont="1" applyFill="1" applyBorder="1" applyAlignment="1">
      <alignment horizontal="center"/>
    </xf>
    <xf numFmtId="0" fontId="10" fillId="30" borderId="153" xfId="0" applyFont="1" applyFill="1" applyBorder="1" applyAlignment="1">
      <alignment horizontal="center"/>
    </xf>
    <xf numFmtId="0" fontId="10" fillId="30" borderId="148" xfId="0" applyFont="1" applyFill="1" applyBorder="1" applyAlignment="1">
      <alignment horizontal="center"/>
    </xf>
    <xf numFmtId="0" fontId="10" fillId="30" borderId="149" xfId="0" applyFont="1" applyFill="1" applyBorder="1" applyAlignment="1">
      <alignment horizontal="center"/>
    </xf>
    <xf numFmtId="4" fontId="73" fillId="41" borderId="154" xfId="607" applyNumberFormat="1" applyFont="1" applyFill="1" applyBorder="1"/>
    <xf numFmtId="4" fontId="73" fillId="41" borderId="146" xfId="607" applyNumberFormat="1" applyFont="1" applyFill="1" applyBorder="1"/>
    <xf numFmtId="4" fontId="73" fillId="41" borderId="147" xfId="607" applyNumberFormat="1" applyFont="1" applyFill="1" applyBorder="1"/>
    <xf numFmtId="4" fontId="73" fillId="41" borderId="149" xfId="607" applyNumberFormat="1" applyFont="1" applyFill="1" applyBorder="1"/>
    <xf numFmtId="4" fontId="73" fillId="41" borderId="148" xfId="607" applyNumberFormat="1" applyFont="1" applyFill="1" applyBorder="1"/>
    <xf numFmtId="167" fontId="73" fillId="0" borderId="170" xfId="607" applyFont="1" applyFill="1" applyBorder="1"/>
    <xf numFmtId="4" fontId="73" fillId="41" borderId="170" xfId="607" applyNumberFormat="1" applyFont="1" applyFill="1" applyBorder="1"/>
    <xf numFmtId="4" fontId="73" fillId="41" borderId="168" xfId="607" applyNumberFormat="1" applyFont="1" applyFill="1" applyBorder="1"/>
    <xf numFmtId="49" fontId="73" fillId="31" borderId="169" xfId="607" applyNumberFormat="1" applyFont="1" applyFill="1" applyBorder="1" applyProtection="1">
      <protection locked="0"/>
    </xf>
    <xf numFmtId="4" fontId="73" fillId="41" borderId="169" xfId="607" applyNumberFormat="1" applyFont="1" applyFill="1" applyBorder="1"/>
    <xf numFmtId="0" fontId="10" fillId="30" borderId="153" xfId="0" applyFont="1" applyFill="1" applyBorder="1"/>
    <xf numFmtId="4" fontId="73" fillId="41" borderId="153" xfId="607" applyNumberFormat="1" applyFont="1" applyFill="1" applyBorder="1"/>
    <xf numFmtId="4" fontId="10" fillId="32" borderId="147" xfId="0" applyNumberFormat="1" applyFont="1" applyFill="1" applyBorder="1" applyProtection="1">
      <protection locked="0"/>
    </xf>
    <xf numFmtId="4" fontId="10" fillId="32" borderId="148" xfId="0" applyNumberFormat="1" applyFont="1" applyFill="1" applyBorder="1" applyProtection="1">
      <protection locked="0"/>
    </xf>
    <xf numFmtId="4" fontId="94" fillId="6" borderId="154" xfId="607" applyNumberFormat="1" applyFont="1" applyFill="1" applyBorder="1"/>
    <xf numFmtId="4" fontId="94" fillId="39" borderId="146" xfId="607" applyNumberFormat="1" applyFont="1" applyFill="1" applyBorder="1"/>
    <xf numFmtId="4" fontId="94" fillId="41" borderId="147" xfId="607" applyNumberFormat="1" applyFont="1" applyFill="1" applyBorder="1"/>
    <xf numFmtId="4" fontId="94" fillId="39" borderId="149" xfId="607" applyNumberFormat="1" applyFont="1" applyFill="1" applyBorder="1"/>
    <xf numFmtId="4" fontId="94" fillId="41" borderId="148" xfId="607" applyNumberFormat="1" applyFont="1" applyFill="1" applyBorder="1"/>
    <xf numFmtId="4" fontId="94" fillId="39" borderId="170" xfId="607" applyNumberFormat="1" applyFont="1" applyFill="1" applyBorder="1"/>
    <xf numFmtId="4" fontId="94" fillId="39" borderId="168" xfId="607" applyNumberFormat="1" applyFont="1" applyFill="1" applyBorder="1"/>
    <xf numFmtId="4" fontId="98" fillId="34" borderId="169" xfId="607" applyNumberFormat="1" applyFont="1" applyFill="1" applyBorder="1"/>
    <xf numFmtId="4" fontId="94" fillId="41" borderId="170" xfId="607" applyNumberFormat="1" applyFont="1" applyFill="1" applyBorder="1"/>
    <xf numFmtId="4" fontId="94" fillId="41" borderId="168" xfId="607" applyNumberFormat="1" applyFont="1" applyFill="1" applyBorder="1"/>
    <xf numFmtId="4" fontId="94" fillId="41" borderId="169" xfId="607" applyNumberFormat="1" applyFont="1" applyFill="1" applyBorder="1"/>
    <xf numFmtId="4" fontId="94" fillId="39" borderId="169" xfId="607" applyNumberFormat="1" applyFont="1" applyFill="1" applyBorder="1"/>
    <xf numFmtId="4" fontId="94" fillId="41" borderId="149" xfId="607" applyNumberFormat="1" applyFont="1" applyFill="1" applyBorder="1"/>
    <xf numFmtId="0" fontId="73" fillId="0" borderId="170" xfId="0" applyFont="1" applyFill="1" applyBorder="1"/>
    <xf numFmtId="0" fontId="10" fillId="0" borderId="153" xfId="0" applyFont="1" applyFill="1" applyBorder="1"/>
    <xf numFmtId="0" fontId="10" fillId="0" borderId="153" xfId="0" applyFont="1" applyBorder="1" applyAlignment="1">
      <alignment horizontal="left" wrapText="1"/>
    </xf>
    <xf numFmtId="4" fontId="10" fillId="32" borderId="153" xfId="0" applyNumberFormat="1" applyFont="1" applyFill="1" applyBorder="1" applyProtection="1">
      <protection locked="0"/>
    </xf>
    <xf numFmtId="0" fontId="10" fillId="33" borderId="165" xfId="0" applyFont="1" applyFill="1" applyBorder="1"/>
    <xf numFmtId="0" fontId="73" fillId="33" borderId="165" xfId="0" applyFont="1" applyFill="1" applyBorder="1"/>
    <xf numFmtId="4" fontId="10" fillId="5" borderId="170" xfId="607" applyNumberFormat="1" applyFont="1" applyFill="1" applyBorder="1"/>
    <xf numFmtId="4" fontId="10" fillId="5" borderId="165" xfId="607" applyNumberFormat="1" applyFont="1" applyFill="1" applyBorder="1"/>
    <xf numFmtId="0" fontId="10" fillId="30" borderId="154" xfId="0" applyFont="1" applyFill="1" applyBorder="1"/>
    <xf numFmtId="0" fontId="10" fillId="30" borderId="146" xfId="0" applyFont="1" applyFill="1" applyBorder="1"/>
    <xf numFmtId="0" fontId="10" fillId="30" borderId="147" xfId="0" applyFont="1" applyFill="1" applyBorder="1"/>
    <xf numFmtId="0" fontId="10" fillId="30" borderId="149" xfId="0" applyFont="1" applyFill="1" applyBorder="1"/>
    <xf numFmtId="0" fontId="10" fillId="30" borderId="148" xfId="0" applyFont="1" applyFill="1" applyBorder="1"/>
    <xf numFmtId="0" fontId="10" fillId="30" borderId="170" xfId="0" applyFont="1" applyFill="1" applyBorder="1" applyAlignment="1">
      <alignment horizontal="center"/>
    </xf>
    <xf numFmtId="16" fontId="10" fillId="30" borderId="168" xfId="0" quotePrefix="1" applyNumberFormat="1" applyFont="1" applyFill="1" applyBorder="1" applyAlignment="1">
      <alignment horizontal="center"/>
    </xf>
    <xf numFmtId="0" fontId="10" fillId="30" borderId="168" xfId="0" quotePrefix="1" applyFont="1" applyFill="1" applyBorder="1" applyAlignment="1">
      <alignment horizontal="center"/>
    </xf>
    <xf numFmtId="0" fontId="10" fillId="30" borderId="169" xfId="0" applyFont="1" applyFill="1" applyBorder="1" applyAlignment="1">
      <alignment horizontal="center"/>
    </xf>
    <xf numFmtId="0" fontId="10" fillId="0" borderId="165" xfId="0" applyFont="1" applyFill="1" applyBorder="1"/>
    <xf numFmtId="4" fontId="10" fillId="5" borderId="165" xfId="0" applyNumberFormat="1" applyFont="1" applyFill="1" applyBorder="1"/>
    <xf numFmtId="4" fontId="10" fillId="5" borderId="154" xfId="0" applyNumberFormat="1" applyFont="1" applyFill="1" applyBorder="1"/>
    <xf numFmtId="4" fontId="10" fillId="5" borderId="146" xfId="0" applyNumberFormat="1" applyFont="1" applyFill="1" applyBorder="1"/>
    <xf numFmtId="4" fontId="10" fillId="5" borderId="147" xfId="0" applyNumberFormat="1" applyFont="1" applyFill="1" applyBorder="1"/>
    <xf numFmtId="0" fontId="94" fillId="0" borderId="43" xfId="635" applyFont="1" applyFill="1" applyBorder="1" applyAlignment="1">
      <alignment horizontal="center" vertical="center" wrapText="1"/>
    </xf>
    <xf numFmtId="0" fontId="94" fillId="0" borderId="3" xfId="635" applyFont="1" applyFill="1" applyBorder="1" applyAlignment="1">
      <alignment horizontal="center" vertical="center" wrapText="1"/>
    </xf>
    <xf numFmtId="0" fontId="94" fillId="0" borderId="165" xfId="635" applyFont="1" applyFill="1" applyBorder="1" applyAlignment="1">
      <alignment horizontal="center" vertical="center" wrapText="1"/>
    </xf>
    <xf numFmtId="0" fontId="94" fillId="0" borderId="131" xfId="635" applyFont="1" applyFill="1" applyBorder="1" applyAlignment="1">
      <alignment horizontal="center" vertical="center" wrapText="1"/>
    </xf>
    <xf numFmtId="0" fontId="98" fillId="0" borderId="132" xfId="635" applyFont="1" applyFill="1" applyBorder="1" applyAlignment="1">
      <alignment horizontal="center" vertical="top"/>
    </xf>
    <xf numFmtId="0" fontId="94" fillId="0" borderId="165" xfId="635" applyFont="1" applyFill="1" applyBorder="1" applyAlignment="1">
      <alignment horizontal="center" wrapText="1"/>
    </xf>
    <xf numFmtId="0" fontId="98" fillId="0" borderId="165" xfId="635" applyFont="1" applyFill="1" applyBorder="1" applyAlignment="1">
      <alignment horizontal="center" wrapText="1"/>
    </xf>
    <xf numFmtId="0" fontId="98" fillId="0" borderId="165" xfId="635" applyFont="1" applyFill="1" applyBorder="1" applyAlignment="1">
      <alignment horizontal="center"/>
    </xf>
    <xf numFmtId="0" fontId="98" fillId="0" borderId="131" xfId="635" applyFont="1" applyFill="1" applyBorder="1" applyAlignment="1">
      <alignment horizontal="center"/>
    </xf>
    <xf numFmtId="0" fontId="94" fillId="0" borderId="165" xfId="635" applyFont="1" applyBorder="1" applyAlignment="1">
      <alignment horizontal="left" wrapText="1"/>
    </xf>
    <xf numFmtId="0" fontId="94" fillId="34" borderId="154" xfId="635" applyFont="1" applyFill="1" applyBorder="1" applyAlignment="1">
      <alignment horizontal="left" wrapText="1"/>
    </xf>
    <xf numFmtId="0" fontId="94" fillId="34" borderId="146" xfId="635" applyFont="1" applyFill="1" applyBorder="1" applyAlignment="1">
      <alignment horizontal="left" wrapText="1"/>
    </xf>
    <xf numFmtId="0" fontId="94" fillId="34" borderId="171" xfId="635" applyFont="1" applyFill="1" applyBorder="1" applyAlignment="1">
      <alignment horizontal="left" wrapText="1"/>
    </xf>
    <xf numFmtId="0" fontId="98" fillId="0" borderId="132" xfId="635" applyFont="1" applyBorder="1" applyAlignment="1">
      <alignment horizontal="center" vertical="top"/>
    </xf>
    <xf numFmtId="0" fontId="94" fillId="34" borderId="6" xfId="635" applyFont="1" applyFill="1" applyBorder="1" applyAlignment="1">
      <alignment horizontal="left" wrapText="1"/>
    </xf>
    <xf numFmtId="0" fontId="94" fillId="34" borderId="149" xfId="635" applyFont="1" applyFill="1" applyBorder="1" applyAlignment="1">
      <alignment horizontal="left" wrapText="1"/>
    </xf>
    <xf numFmtId="0" fontId="94" fillId="34" borderId="167" xfId="635" applyFont="1" applyFill="1" applyBorder="1" applyAlignment="1">
      <alignment horizontal="left" wrapText="1"/>
    </xf>
    <xf numFmtId="0" fontId="98" fillId="0" borderId="133" xfId="614" applyFont="1" applyBorder="1" applyAlignment="1">
      <alignment horizontal="center" vertical="center" wrapText="1"/>
    </xf>
    <xf numFmtId="0" fontId="98" fillId="0" borderId="165" xfId="0" applyFont="1" applyFill="1" applyBorder="1" applyAlignment="1">
      <alignment vertical="center"/>
    </xf>
    <xf numFmtId="4" fontId="94" fillId="33" borderId="169" xfId="635" applyNumberFormat="1" applyFont="1" applyFill="1" applyBorder="1" applyAlignment="1">
      <alignment horizontal="center" vertical="center" wrapText="1"/>
    </xf>
    <xf numFmtId="0" fontId="94" fillId="6" borderId="165" xfId="635" applyFont="1" applyFill="1" applyBorder="1" applyAlignment="1">
      <alignment horizontal="left" wrapText="1"/>
    </xf>
    <xf numFmtId="0" fontId="94" fillId="6" borderId="165" xfId="635" applyFont="1" applyFill="1" applyBorder="1"/>
    <xf numFmtId="0" fontId="94" fillId="6" borderId="131" xfId="635" applyFont="1" applyFill="1" applyBorder="1"/>
    <xf numFmtId="0" fontId="98" fillId="0" borderId="165" xfId="0" applyFont="1" applyFill="1" applyBorder="1" applyAlignment="1">
      <alignment horizontal="left" vertical="center" wrapText="1"/>
    </xf>
    <xf numFmtId="0" fontId="98" fillId="6" borderId="165" xfId="635" applyFont="1" applyFill="1" applyBorder="1" applyAlignment="1">
      <alignment horizontal="left" wrapText="1"/>
    </xf>
    <xf numFmtId="0" fontId="98" fillId="6" borderId="165" xfId="635" applyFont="1" applyFill="1" applyBorder="1"/>
    <xf numFmtId="0" fontId="98" fillId="6" borderId="131" xfId="635" applyFont="1" applyFill="1" applyBorder="1"/>
    <xf numFmtId="0" fontId="98" fillId="0" borderId="132" xfId="614" applyFont="1" applyBorder="1" applyAlignment="1">
      <alignment horizontal="center" vertical="center" wrapText="1"/>
    </xf>
    <xf numFmtId="0" fontId="98" fillId="0" borderId="165" xfId="614" applyFont="1" applyBorder="1" applyAlignment="1">
      <alignment horizontal="left" vertical="center" wrapText="1"/>
    </xf>
    <xf numFmtId="4" fontId="98" fillId="33" borderId="165" xfId="635" applyNumberFormat="1" applyFont="1" applyFill="1" applyBorder="1" applyAlignment="1">
      <alignment horizontal="left" wrapText="1"/>
    </xf>
    <xf numFmtId="4" fontId="98" fillId="33" borderId="131" xfId="635" applyNumberFormat="1" applyFont="1" applyFill="1" applyBorder="1" applyAlignment="1">
      <alignment horizontal="left" wrapText="1"/>
    </xf>
    <xf numFmtId="0" fontId="98" fillId="0" borderId="132" xfId="614" applyFont="1" applyBorder="1" applyAlignment="1">
      <alignment horizontal="center" vertical="center"/>
    </xf>
    <xf numFmtId="0" fontId="98" fillId="0" borderId="165" xfId="614" applyFont="1" applyBorder="1" applyAlignment="1">
      <alignment horizontal="left" vertical="center" wrapText="1" indent="1"/>
    </xf>
    <xf numFmtId="0" fontId="98" fillId="6" borderId="165" xfId="635" applyFont="1" applyFill="1" applyBorder="1" applyAlignment="1">
      <alignment horizontal="left" vertical="center" wrapText="1"/>
    </xf>
    <xf numFmtId="0" fontId="98" fillId="6" borderId="165" xfId="635" applyFont="1" applyFill="1" applyBorder="1" applyAlignment="1">
      <alignment vertical="center"/>
    </xf>
    <xf numFmtId="0" fontId="98" fillId="6" borderId="131" xfId="635" applyFont="1" applyFill="1" applyBorder="1" applyAlignment="1">
      <alignment vertical="center"/>
    </xf>
    <xf numFmtId="0" fontId="94" fillId="6" borderId="165" xfId="635" applyFont="1" applyFill="1" applyBorder="1" applyAlignment="1">
      <alignment horizontal="left" vertical="center" wrapText="1"/>
    </xf>
    <xf numFmtId="0" fontId="94" fillId="6" borderId="165" xfId="635" applyFont="1" applyFill="1" applyBorder="1" applyAlignment="1">
      <alignment vertical="center"/>
    </xf>
    <xf numFmtId="0" fontId="94" fillId="6" borderId="131" xfId="635" applyFont="1" applyFill="1" applyBorder="1" applyAlignment="1">
      <alignment vertical="center"/>
    </xf>
    <xf numFmtId="0" fontId="94" fillId="0" borderId="132" xfId="614" applyFont="1" applyBorder="1" applyAlignment="1">
      <alignment horizontal="center" vertical="center"/>
    </xf>
    <xf numFmtId="0" fontId="98" fillId="0" borderId="165" xfId="614" applyFont="1" applyFill="1" applyBorder="1" applyAlignment="1">
      <alignment vertical="center" wrapText="1"/>
    </xf>
    <xf numFmtId="4" fontId="98" fillId="33" borderId="165" xfId="635" applyNumberFormat="1" applyFont="1" applyFill="1" applyBorder="1" applyAlignment="1">
      <alignment horizontal="left" vertical="center" wrapText="1"/>
    </xf>
    <xf numFmtId="4" fontId="98" fillId="33" borderId="131" xfId="635" applyNumberFormat="1" applyFont="1" applyFill="1" applyBorder="1" applyAlignment="1">
      <alignment horizontal="left" vertical="center" wrapText="1"/>
    </xf>
    <xf numFmtId="0" fontId="98" fillId="0" borderId="165" xfId="614" applyFont="1" applyFill="1" applyBorder="1" applyAlignment="1">
      <alignment horizontal="left" vertical="center" wrapText="1" indent="1"/>
    </xf>
    <xf numFmtId="0" fontId="98" fillId="0" borderId="165" xfId="614" applyFont="1" applyBorder="1" applyAlignment="1">
      <alignment vertical="center" wrapText="1"/>
    </xf>
    <xf numFmtId="0" fontId="98" fillId="0" borderId="165" xfId="635" applyFont="1" applyBorder="1" applyAlignment="1">
      <alignment horizontal="left" vertical="center" wrapText="1" indent="1"/>
    </xf>
    <xf numFmtId="0" fontId="94" fillId="0" borderId="132" xfId="614" applyFont="1" applyBorder="1" applyAlignment="1">
      <alignment horizontal="center" vertical="top"/>
    </xf>
    <xf numFmtId="0" fontId="94" fillId="0" borderId="132" xfId="635" applyFont="1" applyBorder="1" applyAlignment="1">
      <alignment horizontal="center" vertical="top"/>
    </xf>
    <xf numFmtId="0" fontId="94" fillId="0" borderId="165" xfId="635" applyFont="1" applyBorder="1" applyAlignment="1">
      <alignment vertical="center" wrapText="1"/>
    </xf>
    <xf numFmtId="4" fontId="94" fillId="33" borderId="165" xfId="635" applyNumberFormat="1" applyFont="1" applyFill="1" applyBorder="1" applyAlignment="1">
      <alignment horizontal="center" vertical="center" wrapText="1"/>
    </xf>
    <xf numFmtId="4" fontId="94" fillId="33" borderId="131" xfId="635" applyNumberFormat="1" applyFont="1" applyFill="1" applyBorder="1" applyAlignment="1">
      <alignment horizontal="center" vertical="center" wrapText="1"/>
    </xf>
    <xf numFmtId="0" fontId="94" fillId="34" borderId="168" xfId="635" applyFont="1" applyFill="1" applyBorder="1" applyAlignment="1">
      <alignment horizontal="left" wrapText="1"/>
    </xf>
    <xf numFmtId="0" fontId="94" fillId="34" borderId="172" xfId="635" applyFont="1" applyFill="1" applyBorder="1" applyAlignment="1">
      <alignment horizontal="left" wrapText="1"/>
    </xf>
    <xf numFmtId="4" fontId="98" fillId="6" borderId="165" xfId="635" applyNumberFormat="1" applyFont="1" applyFill="1" applyBorder="1" applyAlignment="1">
      <alignment horizontal="left" vertical="center" wrapText="1"/>
    </xf>
    <xf numFmtId="4" fontId="98" fillId="6" borderId="131" xfId="635" applyNumberFormat="1" applyFont="1" applyFill="1" applyBorder="1" applyAlignment="1">
      <alignment horizontal="left" vertical="center" wrapText="1"/>
    </xf>
    <xf numFmtId="0" fontId="98" fillId="0" borderId="165" xfId="614" applyFont="1" applyBorder="1" applyAlignment="1">
      <alignment horizontal="left" wrapText="1" indent="1"/>
    </xf>
    <xf numFmtId="4" fontId="98" fillId="6" borderId="165" xfId="635" applyNumberFormat="1" applyFont="1" applyFill="1" applyBorder="1" applyAlignment="1">
      <alignment horizontal="left" wrapText="1" indent="1"/>
    </xf>
    <xf numFmtId="4" fontId="98" fillId="6" borderId="131" xfId="635" applyNumberFormat="1" applyFont="1" applyFill="1" applyBorder="1" applyAlignment="1">
      <alignment horizontal="left" wrapText="1" indent="1"/>
    </xf>
    <xf numFmtId="0" fontId="98" fillId="0" borderId="165" xfId="614" applyFont="1" applyBorder="1" applyAlignment="1">
      <alignment horizontal="left" wrapText="1"/>
    </xf>
    <xf numFmtId="4" fontId="98" fillId="6" borderId="165" xfId="635" applyNumberFormat="1" applyFont="1" applyFill="1" applyBorder="1" applyAlignment="1">
      <alignment horizontal="left" wrapText="1"/>
    </xf>
    <xf numFmtId="4" fontId="98" fillId="6" borderId="131" xfId="635" applyNumberFormat="1" applyFont="1" applyFill="1" applyBorder="1" applyAlignment="1">
      <alignment horizontal="left" wrapText="1"/>
    </xf>
    <xf numFmtId="4" fontId="94" fillId="6" borderId="165" xfId="635" applyNumberFormat="1" applyFont="1" applyFill="1" applyBorder="1" applyAlignment="1">
      <alignment horizontal="left" wrapText="1"/>
    </xf>
    <xf numFmtId="4" fontId="94" fillId="6" borderId="131" xfId="635" applyNumberFormat="1" applyFont="1" applyFill="1" applyBorder="1" applyAlignment="1">
      <alignment horizontal="left" wrapText="1"/>
    </xf>
    <xf numFmtId="0" fontId="98" fillId="0" borderId="165" xfId="0" applyFont="1" applyBorder="1" applyAlignment="1">
      <alignment vertical="center"/>
    </xf>
    <xf numFmtId="0" fontId="98" fillId="6" borderId="165" xfId="635" applyFont="1" applyFill="1" applyBorder="1" applyAlignment="1">
      <alignment wrapText="1"/>
    </xf>
    <xf numFmtId="0" fontId="98" fillId="0" borderId="165" xfId="614" applyFont="1" applyBorder="1" applyAlignment="1">
      <alignment vertical="center"/>
    </xf>
    <xf numFmtId="0" fontId="94" fillId="0" borderId="173" xfId="635" applyFont="1" applyBorder="1" applyAlignment="1">
      <alignment horizontal="center" vertical="top"/>
    </xf>
    <xf numFmtId="0" fontId="94" fillId="0" borderId="153" xfId="635" applyFont="1" applyBorder="1" applyAlignment="1">
      <alignment wrapText="1"/>
    </xf>
    <xf numFmtId="4" fontId="94" fillId="33" borderId="40" xfId="635" applyNumberFormat="1" applyFont="1" applyFill="1" applyBorder="1" applyAlignment="1">
      <alignment horizontal="center" wrapText="1"/>
    </xf>
    <xf numFmtId="4" fontId="94" fillId="33" borderId="153" xfId="635" applyNumberFormat="1" applyFont="1" applyFill="1" applyBorder="1" applyAlignment="1">
      <alignment wrapText="1"/>
    </xf>
    <xf numFmtId="4" fontId="94" fillId="33" borderId="163" xfId="635" applyNumberFormat="1" applyFont="1" applyFill="1" applyBorder="1" applyAlignment="1">
      <alignment wrapText="1"/>
    </xf>
    <xf numFmtId="0" fontId="94" fillId="0" borderId="63" xfId="635" applyFont="1" applyFill="1" applyBorder="1" applyAlignment="1">
      <alignment horizontal="center" vertical="top"/>
    </xf>
    <xf numFmtId="0" fontId="94" fillId="0" borderId="62" xfId="635" applyFont="1" applyFill="1" applyBorder="1" applyAlignment="1">
      <alignment wrapText="1"/>
    </xf>
    <xf numFmtId="4" fontId="94" fillId="33" borderId="62" xfId="635" applyNumberFormat="1" applyFont="1" applyFill="1" applyBorder="1" applyAlignment="1">
      <alignment horizontal="center" wrapText="1"/>
    </xf>
    <xf numFmtId="4" fontId="94" fillId="33" borderId="62" xfId="635" applyNumberFormat="1" applyFont="1" applyFill="1" applyBorder="1" applyAlignment="1">
      <alignment wrapText="1"/>
    </xf>
    <xf numFmtId="4" fontId="94" fillId="33" borderId="61" xfId="635" applyNumberFormat="1" applyFont="1" applyFill="1" applyBorder="1" applyAlignment="1">
      <alignment wrapText="1"/>
    </xf>
    <xf numFmtId="0" fontId="98" fillId="0" borderId="76" xfId="635" applyFont="1" applyBorder="1" applyAlignment="1">
      <alignment horizontal="center" vertical="top"/>
    </xf>
    <xf numFmtId="0" fontId="94" fillId="0" borderId="43" xfId="635" applyFont="1" applyBorder="1" applyAlignment="1">
      <alignment horizontal="left" wrapText="1"/>
    </xf>
    <xf numFmtId="0" fontId="94" fillId="34" borderId="67" xfId="635" applyFont="1" applyFill="1" applyBorder="1" applyAlignment="1">
      <alignment horizontal="left" wrapText="1"/>
    </xf>
    <xf numFmtId="0" fontId="94" fillId="34" borderId="14" xfId="635" applyFont="1" applyFill="1" applyBorder="1" applyAlignment="1">
      <alignment horizontal="left" wrapText="1"/>
    </xf>
    <xf numFmtId="0" fontId="94" fillId="34" borderId="9" xfId="635" applyFont="1" applyFill="1" applyBorder="1" applyAlignment="1">
      <alignment horizontal="left" wrapText="1"/>
    </xf>
    <xf numFmtId="0" fontId="94" fillId="34" borderId="5" xfId="635" applyFont="1" applyFill="1" applyBorder="1" applyAlignment="1">
      <alignment horizontal="left" wrapText="1"/>
    </xf>
    <xf numFmtId="0" fontId="94" fillId="34" borderId="0" xfId="635" applyFont="1" applyFill="1" applyBorder="1" applyAlignment="1">
      <alignment horizontal="left" wrapText="1"/>
    </xf>
    <xf numFmtId="0" fontId="94" fillId="34" borderId="34" xfId="635" applyFont="1" applyFill="1" applyBorder="1" applyAlignment="1">
      <alignment horizontal="left" wrapText="1"/>
    </xf>
    <xf numFmtId="0" fontId="94" fillId="0" borderId="132" xfId="635" applyFont="1" applyFill="1" applyBorder="1" applyAlignment="1">
      <alignment horizontal="center" vertical="center"/>
    </xf>
    <xf numFmtId="0" fontId="94" fillId="0" borderId="165" xfId="635" applyFont="1" applyFill="1" applyBorder="1" applyAlignment="1">
      <alignment horizontal="left" wrapText="1"/>
    </xf>
    <xf numFmtId="0" fontId="98" fillId="0" borderId="165" xfId="635" applyFont="1" applyBorder="1" applyAlignment="1">
      <alignment wrapText="1"/>
    </xf>
    <xf numFmtId="4" fontId="98" fillId="33" borderId="165" xfId="635" applyNumberFormat="1" applyFont="1" applyFill="1" applyBorder="1" applyAlignment="1">
      <alignment wrapText="1"/>
    </xf>
    <xf numFmtId="4" fontId="98" fillId="33" borderId="131" xfId="635" applyNumberFormat="1" applyFont="1" applyFill="1" applyBorder="1" applyAlignment="1">
      <alignment wrapText="1"/>
    </xf>
    <xf numFmtId="0" fontId="98" fillId="0" borderId="165" xfId="635" applyFont="1" applyBorder="1" applyAlignment="1">
      <alignment horizontal="left" wrapText="1" indent="1"/>
    </xf>
    <xf numFmtId="4" fontId="98" fillId="6" borderId="165" xfId="635" applyNumberFormat="1" applyFont="1" applyFill="1" applyBorder="1" applyAlignment="1">
      <alignment wrapText="1"/>
    </xf>
    <xf numFmtId="4" fontId="98" fillId="6" borderId="131" xfId="635" applyNumberFormat="1" applyFont="1" applyFill="1" applyBorder="1" applyAlignment="1">
      <alignment wrapText="1"/>
    </xf>
    <xf numFmtId="0" fontId="94" fillId="0" borderId="165" xfId="635" applyFont="1" applyBorder="1" applyAlignment="1">
      <alignment wrapText="1"/>
    </xf>
    <xf numFmtId="4" fontId="94" fillId="33" borderId="165" xfId="635" applyNumberFormat="1" applyFont="1" applyFill="1" applyBorder="1" applyAlignment="1">
      <alignment horizontal="center" wrapText="1"/>
    </xf>
    <xf numFmtId="4" fontId="94" fillId="33" borderId="165" xfId="635" applyNumberFormat="1" applyFont="1" applyFill="1" applyBorder="1" applyAlignment="1">
      <alignment wrapText="1"/>
    </xf>
    <xf numFmtId="4" fontId="94" fillId="33" borderId="131" xfId="635" applyNumberFormat="1" applyFont="1" applyFill="1" applyBorder="1" applyAlignment="1">
      <alignment wrapText="1"/>
    </xf>
    <xf numFmtId="0" fontId="95" fillId="34" borderId="146" xfId="0" applyFont="1" applyFill="1" applyBorder="1" applyAlignment="1"/>
    <xf numFmtId="0" fontId="95" fillId="34" borderId="171" xfId="0" applyFont="1" applyFill="1" applyBorder="1" applyAlignment="1"/>
    <xf numFmtId="0" fontId="94" fillId="0" borderId="133" xfId="614" applyFont="1" applyFill="1" applyBorder="1" applyAlignment="1">
      <alignment horizontal="center" vertical="center" wrapText="1"/>
    </xf>
    <xf numFmtId="0" fontId="95" fillId="34" borderId="149" xfId="0" applyFont="1" applyFill="1" applyBorder="1" applyAlignment="1"/>
    <xf numFmtId="0" fontId="95" fillId="34" borderId="167" xfId="0" applyFont="1" applyFill="1" applyBorder="1" applyAlignment="1"/>
    <xf numFmtId="4" fontId="94" fillId="33" borderId="153" xfId="635" applyNumberFormat="1" applyFont="1" applyFill="1" applyBorder="1" applyAlignment="1">
      <alignment horizontal="center" wrapText="1"/>
    </xf>
    <xf numFmtId="0" fontId="98" fillId="0" borderId="63" xfId="635" applyFont="1" applyFill="1" applyBorder="1" applyAlignment="1">
      <alignment horizontal="center" vertical="top"/>
    </xf>
    <xf numFmtId="0" fontId="94" fillId="0" borderId="62" xfId="635" applyFont="1" applyFill="1" applyBorder="1" applyAlignment="1">
      <alignment horizontal="center" wrapText="1"/>
    </xf>
    <xf numFmtId="0" fontId="98" fillId="0" borderId="77" xfId="635" applyFont="1" applyFill="1" applyBorder="1" applyAlignment="1">
      <alignment horizontal="center" vertical="top"/>
    </xf>
    <xf numFmtId="0" fontId="94" fillId="0" borderId="78" xfId="635" applyFont="1" applyFill="1" applyBorder="1" applyAlignment="1">
      <alignment horizontal="center" vertical="center" wrapText="1"/>
    </xf>
    <xf numFmtId="4" fontId="94" fillId="33" borderId="79" xfId="635" applyNumberFormat="1" applyFont="1" applyFill="1" applyBorder="1" applyAlignment="1">
      <alignment horizontal="center" wrapText="1"/>
    </xf>
    <xf numFmtId="4" fontId="94" fillId="33" borderId="78" xfId="635" applyNumberFormat="1" applyFont="1" applyFill="1" applyBorder="1" applyAlignment="1">
      <alignment wrapText="1"/>
    </xf>
    <xf numFmtId="4" fontId="94" fillId="33" borderId="80" xfId="635" applyNumberFormat="1" applyFont="1" applyFill="1" applyBorder="1" applyAlignment="1">
      <alignment wrapText="1"/>
    </xf>
    <xf numFmtId="0" fontId="112" fillId="0" borderId="55" xfId="635" applyFont="1" applyFill="1" applyBorder="1" applyAlignment="1">
      <alignment horizontal="center" vertical="top"/>
    </xf>
    <xf numFmtId="0" fontId="112" fillId="0" borderId="81" xfId="635" applyFont="1" applyFill="1" applyBorder="1" applyAlignment="1">
      <alignment vertical="center" wrapText="1"/>
    </xf>
    <xf numFmtId="0" fontId="112" fillId="34" borderId="81" xfId="635" applyFont="1" applyFill="1" applyBorder="1" applyAlignment="1">
      <alignment wrapText="1"/>
    </xf>
    <xf numFmtId="10" fontId="112" fillId="0" borderId="83" xfId="635" applyNumberFormat="1" applyFont="1" applyFill="1" applyBorder="1" applyAlignment="1">
      <alignment horizontal="center" vertical="center"/>
    </xf>
    <xf numFmtId="10" fontId="112" fillId="0" borderId="7" xfId="635" applyNumberFormat="1" applyFont="1" applyFill="1" applyBorder="1" applyAlignment="1">
      <alignment horizontal="center" vertical="center"/>
    </xf>
    <xf numFmtId="10" fontId="112" fillId="0" borderId="45" xfId="635" applyNumberFormat="1" applyFont="1" applyFill="1" applyBorder="1" applyAlignment="1">
      <alignment horizontal="center" vertical="center"/>
    </xf>
    <xf numFmtId="0" fontId="94" fillId="0" borderId="84" xfId="635" applyFont="1" applyFill="1" applyBorder="1" applyAlignment="1">
      <alignment horizontal="center" vertical="top"/>
    </xf>
    <xf numFmtId="0" fontId="94" fillId="0" borderId="83" xfId="635" applyFont="1" applyFill="1" applyBorder="1" applyAlignment="1">
      <alignment vertical="center" wrapText="1"/>
    </xf>
    <xf numFmtId="4" fontId="94" fillId="34" borderId="85" xfId="635" applyNumberFormat="1" applyFont="1" applyFill="1" applyBorder="1" applyAlignment="1">
      <alignment horizontal="center" vertical="center" wrapText="1"/>
    </xf>
    <xf numFmtId="4" fontId="94" fillId="33" borderId="125" xfId="635" applyNumberFormat="1" applyFont="1" applyFill="1" applyBorder="1" applyAlignment="1">
      <alignment wrapText="1"/>
    </xf>
    <xf numFmtId="4" fontId="94" fillId="33" borderId="83" xfId="635" applyNumberFormat="1" applyFont="1" applyFill="1" applyBorder="1"/>
    <xf numFmtId="4" fontId="94" fillId="33" borderId="86" xfId="635" applyNumberFormat="1" applyFont="1" applyFill="1" applyBorder="1"/>
    <xf numFmtId="0" fontId="98" fillId="0" borderId="38" xfId="635" applyFont="1" applyBorder="1" applyAlignment="1">
      <alignment horizontal="center" vertical="top"/>
    </xf>
    <xf numFmtId="0" fontId="94" fillId="0" borderId="87" xfId="635" applyFont="1" applyFill="1" applyBorder="1" applyAlignment="1">
      <alignment vertical="center"/>
    </xf>
    <xf numFmtId="4" fontId="94" fillId="33" borderId="88" xfId="635" applyNumberFormat="1" applyFont="1" applyFill="1" applyBorder="1" applyAlignment="1">
      <alignment vertical="center"/>
    </xf>
    <xf numFmtId="0" fontId="94" fillId="34" borderId="89" xfId="635" applyFont="1" applyFill="1" applyBorder="1" applyAlignment="1">
      <alignment vertical="center"/>
    </xf>
    <xf numFmtId="0" fontId="94" fillId="34" borderId="90" xfId="635" applyFont="1" applyFill="1" applyBorder="1"/>
    <xf numFmtId="0" fontId="94" fillId="34" borderId="91" xfId="635" applyFont="1" applyFill="1" applyBorder="1"/>
    <xf numFmtId="0" fontId="113" fillId="0" borderId="43" xfId="635" applyFont="1" applyFill="1" applyBorder="1" applyAlignment="1">
      <alignment horizontal="center" vertical="center" wrapText="1"/>
    </xf>
    <xf numFmtId="0" fontId="113" fillId="0" borderId="3" xfId="635" applyFont="1" applyFill="1" applyBorder="1" applyAlignment="1">
      <alignment horizontal="center" vertical="center" wrapText="1"/>
    </xf>
    <xf numFmtId="0" fontId="113" fillId="0" borderId="165" xfId="635" applyFont="1" applyFill="1" applyBorder="1" applyAlignment="1">
      <alignment horizontal="center" vertical="center" wrapText="1"/>
    </xf>
    <xf numFmtId="0" fontId="114" fillId="0" borderId="165" xfId="635" applyFont="1" applyFill="1" applyBorder="1" applyAlignment="1">
      <alignment horizontal="center" vertical="center" wrapText="1"/>
    </xf>
    <xf numFmtId="0" fontId="114" fillId="0" borderId="131" xfId="635" applyFont="1" applyFill="1" applyBorder="1" applyAlignment="1">
      <alignment horizontal="center" vertical="center" wrapText="1"/>
    </xf>
    <xf numFmtId="0" fontId="94" fillId="0" borderId="170" xfId="635" applyFont="1" applyBorder="1" applyAlignment="1">
      <alignment horizontal="left" wrapText="1"/>
    </xf>
    <xf numFmtId="0" fontId="94" fillId="0" borderId="154" xfId="635" applyFont="1" applyBorder="1" applyAlignment="1">
      <alignment horizontal="left" wrapText="1"/>
    </xf>
    <xf numFmtId="0" fontId="94" fillId="0" borderId="170" xfId="635" applyFont="1" applyFill="1" applyBorder="1" applyAlignment="1">
      <alignment horizontal="left" wrapText="1"/>
    </xf>
    <xf numFmtId="0" fontId="25" fillId="34" borderId="146" xfId="0" applyFont="1" applyFill="1" applyBorder="1" applyAlignment="1"/>
    <xf numFmtId="0" fontId="25" fillId="34" borderId="171" xfId="0" applyFont="1" applyFill="1" applyBorder="1" applyAlignment="1"/>
    <xf numFmtId="0" fontId="25" fillId="34" borderId="149" xfId="0" applyFont="1" applyFill="1" applyBorder="1" applyAlignment="1"/>
    <xf numFmtId="0" fontId="25" fillId="34" borderId="167" xfId="0" applyFont="1" applyFill="1" applyBorder="1" applyAlignment="1"/>
    <xf numFmtId="0" fontId="112" fillId="0" borderId="5" xfId="635" applyFont="1" applyFill="1" applyBorder="1" applyAlignment="1">
      <alignment vertical="center" wrapText="1"/>
    </xf>
    <xf numFmtId="0" fontId="94" fillId="0" borderId="92" xfId="635" applyFont="1" applyFill="1" applyBorder="1" applyAlignment="1">
      <alignment vertical="center" wrapText="1"/>
    </xf>
    <xf numFmtId="0" fontId="0" fillId="34" borderId="149" xfId="0" applyFill="1" applyBorder="1" applyAlignment="1"/>
    <xf numFmtId="0" fontId="0" fillId="34" borderId="167" xfId="0" applyFill="1" applyBorder="1" applyAlignment="1"/>
    <xf numFmtId="0" fontId="98" fillId="0" borderId="132" xfId="614" applyFont="1" applyFill="1" applyBorder="1" applyAlignment="1">
      <alignment horizontal="center" vertical="top"/>
    </xf>
    <xf numFmtId="0" fontId="94" fillId="0" borderId="165" xfId="614" applyFont="1" applyFill="1" applyBorder="1" applyAlignment="1">
      <alignment horizontal="center" wrapText="1"/>
    </xf>
    <xf numFmtId="0" fontId="98" fillId="0" borderId="165" xfId="614" applyFont="1" applyFill="1" applyBorder="1" applyAlignment="1">
      <alignment horizontal="center" wrapText="1"/>
    </xf>
    <xf numFmtId="0" fontId="98" fillId="0" borderId="165" xfId="614" applyFont="1" applyFill="1" applyBorder="1" applyAlignment="1">
      <alignment horizontal="center"/>
    </xf>
    <xf numFmtId="0" fontId="98" fillId="0" borderId="172" xfId="614" applyFont="1" applyFill="1" applyBorder="1" applyAlignment="1">
      <alignment horizontal="center"/>
    </xf>
    <xf numFmtId="0" fontId="98" fillId="0" borderId="132" xfId="614" applyFont="1" applyBorder="1" applyAlignment="1">
      <alignment horizontal="center" vertical="top"/>
    </xf>
    <xf numFmtId="0" fontId="98" fillId="0" borderId="133" xfId="614" applyFont="1" applyBorder="1" applyAlignment="1">
      <alignment horizontal="center" vertical="top"/>
    </xf>
    <xf numFmtId="0" fontId="94" fillId="0" borderId="62" xfId="635" applyFont="1" applyFill="1" applyBorder="1" applyAlignment="1">
      <alignment vertical="center" wrapText="1"/>
    </xf>
    <xf numFmtId="0" fontId="94" fillId="0" borderId="93" xfId="635" applyFont="1" applyBorder="1" applyAlignment="1">
      <alignment horizontal="left" wrapText="1"/>
    </xf>
    <xf numFmtId="0" fontId="94" fillId="0" borderId="133" xfId="614" applyFont="1" applyBorder="1" applyAlignment="1">
      <alignment horizontal="center" vertical="center"/>
    </xf>
    <xf numFmtId="0" fontId="94" fillId="0" borderId="173" xfId="614" applyFont="1" applyBorder="1" applyAlignment="1">
      <alignment horizontal="center" vertical="top"/>
    </xf>
    <xf numFmtId="0" fontId="94" fillId="0" borderId="94" xfId="635" applyFont="1" applyFill="1" applyBorder="1" applyAlignment="1">
      <alignment wrapText="1"/>
    </xf>
    <xf numFmtId="0" fontId="112" fillId="0" borderId="5" xfId="635" applyFont="1" applyFill="1" applyBorder="1" applyAlignment="1">
      <alignment wrapText="1"/>
    </xf>
    <xf numFmtId="0" fontId="116" fillId="0" borderId="165" xfId="0" applyFont="1" applyFill="1" applyBorder="1" applyAlignment="1">
      <alignment vertical="center"/>
    </xf>
    <xf numFmtId="0" fontId="116" fillId="0" borderId="165" xfId="0" applyFont="1" applyFill="1" applyBorder="1" applyAlignment="1">
      <alignment horizontal="left" vertical="center" wrapText="1"/>
    </xf>
    <xf numFmtId="0" fontId="116" fillId="0" borderId="165" xfId="614" applyFont="1" applyBorder="1" applyAlignment="1">
      <alignment horizontal="left" vertical="center" wrapText="1"/>
    </xf>
    <xf numFmtId="0" fontId="116" fillId="0" borderId="165" xfId="614" applyFont="1" applyBorder="1" applyAlignment="1">
      <alignment horizontal="left" vertical="center" wrapText="1" indent="1"/>
    </xf>
    <xf numFmtId="0" fontId="116" fillId="0" borderId="165" xfId="635" applyFont="1" applyBorder="1" applyAlignment="1">
      <alignment horizontal="left" vertical="center" wrapText="1" indent="1"/>
    </xf>
    <xf numFmtId="0" fontId="116" fillId="0" borderId="165" xfId="614" applyFont="1" applyBorder="1" applyAlignment="1">
      <alignment vertical="center" wrapText="1"/>
    </xf>
    <xf numFmtId="0" fontId="98" fillId="0" borderId="132" xfId="615" applyFont="1" applyBorder="1" applyAlignment="1">
      <alignment horizontal="left"/>
    </xf>
    <xf numFmtId="4" fontId="98" fillId="33" borderId="131" xfId="615" applyNumberFormat="1" applyFont="1" applyFill="1" applyBorder="1"/>
    <xf numFmtId="0" fontId="98" fillId="0" borderId="132" xfId="615" applyFont="1" applyFill="1" applyBorder="1" applyAlignment="1">
      <alignment horizontal="left"/>
    </xf>
    <xf numFmtId="0" fontId="98" fillId="0" borderId="170" xfId="615" applyFont="1" applyFill="1" applyBorder="1" applyAlignment="1">
      <alignment vertical="center" wrapText="1"/>
    </xf>
    <xf numFmtId="4" fontId="94" fillId="33" borderId="131" xfId="615" applyNumberFormat="1" applyFont="1" applyFill="1" applyBorder="1" applyAlignment="1">
      <alignment horizontal="center"/>
    </xf>
    <xf numFmtId="49" fontId="73" fillId="36" borderId="153" xfId="52" applyNumberFormat="1" applyFont="1" applyFill="1" applyBorder="1" applyAlignment="1">
      <alignment horizontal="center"/>
    </xf>
    <xf numFmtId="49" fontId="10" fillId="36" borderId="153" xfId="52" applyNumberFormat="1" applyFont="1" applyFill="1" applyBorder="1" applyAlignment="1">
      <alignment horizontal="center"/>
    </xf>
    <xf numFmtId="49" fontId="10" fillId="36" borderId="153" xfId="52" applyNumberFormat="1" applyFont="1" applyFill="1" applyBorder="1" applyAlignment="1"/>
    <xf numFmtId="2" fontId="10" fillId="6" borderId="153" xfId="45" applyNumberFormat="1" applyFont="1" applyFill="1" applyBorder="1"/>
    <xf numFmtId="49" fontId="119" fillId="36" borderId="165" xfId="57" applyNumberFormat="1" applyFont="1" applyFill="1" applyBorder="1" applyAlignment="1">
      <alignment horizontal="center" vertical="center" wrapText="1"/>
    </xf>
    <xf numFmtId="49" fontId="119" fillId="36" borderId="169" xfId="57" applyNumberFormat="1" applyFont="1" applyFill="1" applyBorder="1" applyAlignment="1">
      <alignment horizontal="center" vertical="center" wrapText="1"/>
    </xf>
    <xf numFmtId="178" fontId="0" fillId="8" borderId="165" xfId="0" applyNumberFormat="1" applyFill="1" applyBorder="1"/>
    <xf numFmtId="49" fontId="121" fillId="9" borderId="165" xfId="57" applyNumberFormat="1" applyFont="1" applyFill="1" applyBorder="1" applyAlignment="1">
      <alignment horizontal="center" vertical="center" wrapText="1"/>
    </xf>
    <xf numFmtId="165" fontId="121" fillId="9" borderId="165" xfId="57" applyNumberFormat="1" applyFont="1" applyFill="1" applyBorder="1" applyAlignment="1">
      <alignment horizontal="center" vertical="center" wrapText="1"/>
    </xf>
    <xf numFmtId="2" fontId="0" fillId="6" borderId="165" xfId="0" applyNumberFormat="1" applyFill="1" applyBorder="1" applyAlignment="1">
      <alignment wrapText="1"/>
    </xf>
    <xf numFmtId="49" fontId="33" fillId="35" borderId="165" xfId="0" applyNumberFormat="1" applyFont="1" applyFill="1" applyBorder="1" applyAlignment="1"/>
    <xf numFmtId="49" fontId="23" fillId="35" borderId="165" xfId="0" applyNumberFormat="1" applyFont="1" applyFill="1" applyBorder="1"/>
    <xf numFmtId="49" fontId="33" fillId="35" borderId="165" xfId="0" applyNumberFormat="1" applyFont="1" applyFill="1" applyBorder="1"/>
    <xf numFmtId="49" fontId="33" fillId="35" borderId="165" xfId="0" applyNumberFormat="1" applyFont="1" applyFill="1" applyBorder="1" applyAlignment="1">
      <alignment horizontal="right"/>
    </xf>
    <xf numFmtId="2" fontId="0" fillId="36" borderId="165" xfId="0" applyNumberFormat="1" applyFill="1" applyBorder="1"/>
    <xf numFmtId="49" fontId="126" fillId="35" borderId="165" xfId="0" applyNumberFormat="1" applyFont="1" applyFill="1" applyBorder="1" applyAlignment="1">
      <alignment horizontal="right"/>
    </xf>
    <xf numFmtId="49" fontId="0" fillId="35" borderId="165" xfId="0" applyNumberFormat="1" applyFill="1" applyBorder="1"/>
    <xf numFmtId="2" fontId="0" fillId="6" borderId="165" xfId="0" applyNumberFormat="1" applyFill="1" applyBorder="1"/>
    <xf numFmtId="0" fontId="10" fillId="35" borderId="153" xfId="0" applyFont="1" applyFill="1" applyBorder="1" applyAlignment="1">
      <alignment horizontal="right"/>
    </xf>
    <xf numFmtId="0" fontId="73" fillId="35" borderId="154" xfId="0" applyFont="1" applyFill="1" applyBorder="1" applyAlignment="1">
      <alignment horizontal="left"/>
    </xf>
    <xf numFmtId="0" fontId="127" fillId="35" borderId="165" xfId="0" applyFont="1" applyFill="1" applyBorder="1" applyAlignment="1">
      <alignment horizontal="right"/>
    </xf>
    <xf numFmtId="0" fontId="128" fillId="35" borderId="165" xfId="0" applyFont="1" applyFill="1" applyBorder="1" applyAlignment="1">
      <alignment horizontal="left"/>
    </xf>
    <xf numFmtId="0" fontId="0" fillId="35" borderId="170" xfId="0" applyFill="1" applyBorder="1" applyAlignment="1">
      <alignment horizontal="right"/>
    </xf>
    <xf numFmtId="0" fontId="0" fillId="35" borderId="169" xfId="0" applyFill="1" applyBorder="1"/>
    <xf numFmtId="170" fontId="10" fillId="35" borderId="165" xfId="0" applyNumberFormat="1" applyFont="1" applyFill="1" applyBorder="1" applyAlignment="1">
      <alignment horizontal="left"/>
    </xf>
    <xf numFmtId="170" fontId="10" fillId="35" borderId="149" xfId="0" applyNumberFormat="1" applyFont="1" applyFill="1" applyBorder="1" applyAlignment="1">
      <alignment horizontal="left"/>
    </xf>
    <xf numFmtId="170" fontId="10" fillId="35" borderId="169" xfId="0" applyNumberFormat="1" applyFont="1" applyFill="1" applyBorder="1" applyAlignment="1">
      <alignment horizontal="left"/>
    </xf>
    <xf numFmtId="2" fontId="73" fillId="35" borderId="165" xfId="618" applyNumberFormat="1" applyFont="1" applyFill="1" applyBorder="1" applyAlignment="1">
      <alignment horizontal="center" vertical="center"/>
    </xf>
    <xf numFmtId="2" fontId="0" fillId="6" borderId="153" xfId="0" applyNumberFormat="1" applyFill="1" applyBorder="1"/>
    <xf numFmtId="2" fontId="0" fillId="35" borderId="153" xfId="0" applyNumberFormat="1" applyFill="1" applyBorder="1"/>
    <xf numFmtId="2" fontId="0" fillId="35" borderId="165" xfId="0" applyNumberFormat="1" applyFill="1" applyBorder="1"/>
    <xf numFmtId="0" fontId="10" fillId="35" borderId="165" xfId="0" applyFont="1" applyFill="1" applyBorder="1" applyAlignment="1">
      <alignment horizontal="right"/>
    </xf>
    <xf numFmtId="0" fontId="73" fillId="35" borderId="165" xfId="0" applyFont="1" applyFill="1" applyBorder="1"/>
    <xf numFmtId="0" fontId="10" fillId="34" borderId="165" xfId="0" applyFont="1" applyFill="1" applyBorder="1" applyAlignment="1">
      <alignment horizontal="right"/>
    </xf>
    <xf numFmtId="0" fontId="73" fillId="34" borderId="153" xfId="0" applyFont="1" applyFill="1" applyBorder="1"/>
    <xf numFmtId="0" fontId="73" fillId="35" borderId="170" xfId="0" applyFont="1" applyFill="1" applyBorder="1" applyAlignment="1">
      <alignment wrapText="1"/>
    </xf>
    <xf numFmtId="2" fontId="73" fillId="6" borderId="165" xfId="0" applyNumberFormat="1" applyFont="1" applyFill="1" applyBorder="1"/>
    <xf numFmtId="2" fontId="73" fillId="6" borderId="169" xfId="0" applyNumberFormat="1" applyFont="1" applyFill="1" applyBorder="1"/>
    <xf numFmtId="0" fontId="73" fillId="35" borderId="165" xfId="0" applyFont="1" applyFill="1" applyBorder="1" applyAlignment="1">
      <alignment horizontal="right"/>
    </xf>
    <xf numFmtId="0" fontId="73" fillId="0" borderId="153" xfId="0" applyFont="1" applyFill="1" applyBorder="1" applyAlignment="1">
      <alignment horizontal="center"/>
    </xf>
    <xf numFmtId="0" fontId="73" fillId="35" borderId="153" xfId="0" applyFont="1" applyFill="1" applyBorder="1" applyAlignment="1">
      <alignment horizontal="right"/>
    </xf>
    <xf numFmtId="0" fontId="73" fillId="42" borderId="153" xfId="0" applyFont="1" applyFill="1" applyBorder="1" applyAlignment="1">
      <alignment horizontal="center"/>
    </xf>
    <xf numFmtId="2" fontId="73" fillId="36" borderId="165" xfId="0" applyNumberFormat="1" applyFont="1" applyFill="1" applyBorder="1"/>
    <xf numFmtId="0" fontId="10" fillId="35" borderId="149" xfId="0" applyFont="1" applyFill="1" applyBorder="1"/>
    <xf numFmtId="0" fontId="73" fillId="45" borderId="165" xfId="0" applyFont="1" applyFill="1" applyBorder="1" applyAlignment="1">
      <alignment wrapText="1"/>
    </xf>
    <xf numFmtId="49" fontId="33" fillId="35" borderId="132" xfId="0" applyNumberFormat="1" applyFont="1" applyFill="1" applyBorder="1" applyAlignment="1">
      <alignment horizontal="right"/>
    </xf>
    <xf numFmtId="49" fontId="64" fillId="35" borderId="132" xfId="0" applyNumberFormat="1" applyFont="1" applyFill="1" applyBorder="1" applyAlignment="1">
      <alignment horizontal="right"/>
    </xf>
    <xf numFmtId="2" fontId="0" fillId="6" borderId="131" xfId="0" applyNumberFormat="1" applyFill="1" applyBorder="1"/>
    <xf numFmtId="2" fontId="0" fillId="35" borderId="131" xfId="0" applyNumberFormat="1" applyFill="1" applyBorder="1"/>
    <xf numFmtId="49" fontId="124" fillId="36" borderId="10" xfId="617" applyNumberFormat="1" applyFont="1" applyFill="1" applyBorder="1" applyAlignment="1">
      <alignment horizontal="left" wrapText="1"/>
    </xf>
    <xf numFmtId="49" fontId="124" fillId="36" borderId="9" xfId="617" applyNumberFormat="1" applyFont="1" applyFill="1" applyBorder="1" applyAlignment="1">
      <alignment horizontal="left" wrapText="1"/>
    </xf>
    <xf numFmtId="49" fontId="124" fillId="36" borderId="10" xfId="31" applyNumberFormat="1" applyFont="1" applyFill="1" applyBorder="1" applyAlignment="1">
      <alignment horizontal="left" wrapText="1"/>
    </xf>
    <xf numFmtId="14" fontId="11" fillId="8" borderId="153" xfId="27" applyNumberFormat="1" applyFill="1" applyBorder="1"/>
    <xf numFmtId="49" fontId="11" fillId="9" borderId="153" xfId="27" applyNumberFormat="1" applyFill="1" applyBorder="1" applyAlignment="1">
      <alignment wrapText="1"/>
    </xf>
    <xf numFmtId="49" fontId="11" fillId="7" borderId="153" xfId="27" applyNumberFormat="1" applyFill="1" applyBorder="1"/>
    <xf numFmtId="49" fontId="11" fillId="9" borderId="153" xfId="27" applyNumberFormat="1" applyFill="1" applyBorder="1"/>
    <xf numFmtId="49" fontId="11" fillId="9" borderId="153" xfId="27" applyNumberFormat="1" applyFill="1" applyBorder="1" applyAlignment="1">
      <alignment horizontal="left"/>
    </xf>
    <xf numFmtId="2" fontId="125" fillId="6" borderId="153" xfId="31" applyNumberFormat="1" applyFont="1" applyFill="1" applyBorder="1"/>
    <xf numFmtId="14" fontId="11" fillId="0" borderId="0" xfId="27" applyNumberFormat="1" applyFill="1" applyBorder="1"/>
    <xf numFmtId="49" fontId="11" fillId="0" borderId="0" xfId="27" applyNumberFormat="1" applyFill="1" applyBorder="1" applyAlignment="1">
      <alignment wrapText="1"/>
    </xf>
    <xf numFmtId="49" fontId="11" fillId="0" borderId="0" xfId="27" applyNumberFormat="1" applyFill="1" applyBorder="1"/>
    <xf numFmtId="49" fontId="11" fillId="0" borderId="0" xfId="27" applyNumberFormat="1" applyFill="1" applyBorder="1" applyAlignment="1">
      <alignment horizontal="left"/>
    </xf>
    <xf numFmtId="2" fontId="125" fillId="0" borderId="0" xfId="31" applyNumberFormat="1" applyFont="1" applyFill="1" applyBorder="1"/>
    <xf numFmtId="0" fontId="11" fillId="0" borderId="0" xfId="27" applyFill="1" applyBorder="1"/>
    <xf numFmtId="175" fontId="38" fillId="0" borderId="0" xfId="31" applyNumberFormat="1" applyFont="1" applyFill="1" applyBorder="1"/>
    <xf numFmtId="2" fontId="38" fillId="0" borderId="0" xfId="31" applyNumberFormat="1" applyFont="1" applyFill="1" applyBorder="1"/>
    <xf numFmtId="2" fontId="11" fillId="0" borderId="0" xfId="27" applyNumberFormat="1" applyFill="1" applyBorder="1"/>
    <xf numFmtId="49" fontId="124" fillId="36" borderId="18" xfId="617" applyNumberFormat="1" applyFont="1" applyFill="1" applyBorder="1" applyAlignment="1">
      <alignment wrapText="1"/>
    </xf>
    <xf numFmtId="49" fontId="124" fillId="36" borderId="52" xfId="617" applyNumberFormat="1" applyFont="1" applyFill="1" applyBorder="1" applyAlignment="1">
      <alignment wrapText="1"/>
    </xf>
    <xf numFmtId="49" fontId="124" fillId="36" borderId="52" xfId="617" applyNumberFormat="1" applyFont="1" applyFill="1" applyBorder="1" applyAlignment="1">
      <alignment horizontal="center" wrapText="1"/>
    </xf>
    <xf numFmtId="2" fontId="124" fillId="36" borderId="15" xfId="31" applyNumberFormat="1" applyFont="1" applyFill="1" applyBorder="1" applyAlignment="1">
      <alignment horizontal="center" wrapText="1"/>
    </xf>
    <xf numFmtId="2" fontId="124" fillId="36" borderId="18" xfId="31" applyNumberFormat="1" applyFont="1" applyFill="1" applyBorder="1" applyAlignment="1">
      <alignment horizontal="center" wrapText="1"/>
    </xf>
    <xf numFmtId="2" fontId="124" fillId="36" borderId="16" xfId="31" applyNumberFormat="1" applyFont="1" applyFill="1" applyBorder="1" applyAlignment="1">
      <alignment horizontal="center" wrapText="1"/>
    </xf>
    <xf numFmtId="0" fontId="219" fillId="0" borderId="0" xfId="27" applyFont="1"/>
    <xf numFmtId="14" fontId="11" fillId="8" borderId="75" xfId="27" applyNumberFormat="1" applyFill="1" applyBorder="1"/>
    <xf numFmtId="49" fontId="11" fillId="9" borderId="72" xfId="27" applyNumberFormat="1" applyFill="1" applyBorder="1" applyProtection="1">
      <protection locked="0"/>
    </xf>
    <xf numFmtId="49" fontId="11" fillId="7" borderId="72" xfId="27" applyNumberFormat="1" applyFill="1" applyBorder="1"/>
    <xf numFmtId="49" fontId="11" fillId="9" borderId="72" xfId="27" applyNumberFormat="1" applyFill="1" applyBorder="1"/>
    <xf numFmtId="2" fontId="11" fillId="6" borderId="72" xfId="27" applyNumberFormat="1" applyFill="1" applyBorder="1"/>
    <xf numFmtId="2" fontId="11" fillId="6" borderId="59" xfId="27" applyNumberFormat="1" applyFill="1" applyBorder="1"/>
    <xf numFmtId="49" fontId="11" fillId="0" borderId="0" xfId="27" applyNumberFormat="1" applyFill="1" applyBorder="1" applyProtection="1">
      <protection locked="0"/>
    </xf>
    <xf numFmtId="2" fontId="104" fillId="34" borderId="36" xfId="46" applyNumberFormat="1" applyFont="1" applyFill="1" applyBorder="1" applyProtection="1">
      <protection locked="0"/>
    </xf>
    <xf numFmtId="2" fontId="104" fillId="34" borderId="0" xfId="46" applyNumberFormat="1" applyFont="1" applyFill="1" applyBorder="1" applyProtection="1">
      <protection locked="0"/>
    </xf>
    <xf numFmtId="2" fontId="104" fillId="34" borderId="34" xfId="46" applyNumberFormat="1" applyFont="1" applyFill="1" applyBorder="1" applyProtection="1">
      <protection locked="0"/>
    </xf>
    <xf numFmtId="2" fontId="104" fillId="6" borderId="64" xfId="46" applyNumberFormat="1" applyFont="1" applyFill="1" applyBorder="1"/>
    <xf numFmtId="2" fontId="104" fillId="36" borderId="64" xfId="46" applyNumberFormat="1" applyFont="1" applyFill="1" applyBorder="1" applyProtection="1">
      <protection locked="0"/>
    </xf>
    <xf numFmtId="2" fontId="104" fillId="6" borderId="64" xfId="46" applyNumberFormat="1" applyFont="1" applyFill="1" applyBorder="1" applyProtection="1">
      <protection locked="0"/>
    </xf>
    <xf numFmtId="0" fontId="131" fillId="36" borderId="64" xfId="51" applyFont="1" applyFill="1" applyBorder="1" applyAlignment="1">
      <alignment horizontal="center"/>
    </xf>
    <xf numFmtId="2" fontId="104" fillId="36" borderId="149" xfId="46" applyNumberFormat="1" applyFont="1" applyFill="1" applyBorder="1"/>
    <xf numFmtId="2" fontId="104" fillId="36" borderId="167" xfId="46" applyNumberFormat="1" applyFont="1" applyFill="1" applyBorder="1"/>
    <xf numFmtId="2" fontId="104" fillId="36" borderId="148" xfId="46" applyNumberFormat="1" applyFont="1" applyFill="1" applyBorder="1"/>
    <xf numFmtId="49" fontId="132" fillId="36" borderId="170" xfId="51" applyNumberFormat="1" applyFont="1" applyFill="1" applyBorder="1"/>
    <xf numFmtId="2" fontId="104" fillId="36" borderId="133" xfId="46" applyNumberFormat="1" applyFont="1" applyFill="1" applyBorder="1"/>
    <xf numFmtId="2" fontId="104" fillId="36" borderId="168" xfId="46" applyNumberFormat="1" applyFont="1" applyFill="1" applyBorder="1"/>
    <xf numFmtId="2" fontId="104" fillId="36" borderId="172" xfId="46" applyNumberFormat="1" applyFont="1" applyFill="1" applyBorder="1"/>
    <xf numFmtId="2" fontId="104" fillId="36" borderId="169" xfId="46" applyNumberFormat="1" applyFont="1" applyFill="1" applyBorder="1"/>
    <xf numFmtId="49" fontId="132" fillId="36" borderId="170" xfId="51" quotePrefix="1" applyNumberFormat="1" applyFont="1" applyFill="1" applyBorder="1" applyAlignment="1">
      <alignment wrapText="1"/>
    </xf>
    <xf numFmtId="2" fontId="104" fillId="6" borderId="133" xfId="46" applyNumberFormat="1" applyFont="1" applyFill="1" applyBorder="1"/>
    <xf numFmtId="2" fontId="104" fillId="6" borderId="168" xfId="46" applyNumberFormat="1" applyFont="1" applyFill="1" applyBorder="1"/>
    <xf numFmtId="2" fontId="104" fillId="6" borderId="172" xfId="46" applyNumberFormat="1" applyFont="1" applyFill="1" applyBorder="1"/>
    <xf numFmtId="2" fontId="104" fillId="36" borderId="174" xfId="46" applyNumberFormat="1" applyFont="1" applyFill="1" applyBorder="1"/>
    <xf numFmtId="49" fontId="131" fillId="36" borderId="170" xfId="51" quotePrefix="1" applyNumberFormat="1" applyFont="1" applyFill="1" applyBorder="1" applyAlignment="1">
      <alignment wrapText="1"/>
    </xf>
    <xf numFmtId="0" fontId="139" fillId="35" borderId="132" xfId="631" applyFont="1" applyFill="1" applyBorder="1" applyAlignment="1">
      <alignment horizontal="center" vertical="center" wrapText="1"/>
    </xf>
    <xf numFmtId="0" fontId="140" fillId="35" borderId="165" xfId="631" applyFont="1" applyFill="1" applyBorder="1" applyAlignment="1">
      <alignment vertical="center" wrapText="1"/>
    </xf>
    <xf numFmtId="2" fontId="21" fillId="6" borderId="165" xfId="631" applyNumberFormat="1" applyFill="1" applyBorder="1" applyAlignment="1">
      <alignment horizontal="center" vertical="center"/>
    </xf>
    <xf numFmtId="49" fontId="0" fillId="7" borderId="131" xfId="631" applyNumberFormat="1" applyFont="1" applyFill="1" applyBorder="1" applyAlignment="1">
      <alignment horizontal="center" vertical="center"/>
    </xf>
    <xf numFmtId="0" fontId="1" fillId="35" borderId="165" xfId="0" applyFont="1" applyFill="1" applyBorder="1"/>
    <xf numFmtId="0" fontId="0" fillId="35" borderId="165" xfId="0" applyFill="1" applyBorder="1" applyAlignment="1">
      <alignment horizontal="center"/>
    </xf>
    <xf numFmtId="0" fontId="0" fillId="35" borderId="165" xfId="0" applyFill="1" applyBorder="1"/>
    <xf numFmtId="2" fontId="0" fillId="6" borderId="165" xfId="618" applyNumberFormat="1" applyFont="1" applyFill="1" applyBorder="1"/>
    <xf numFmtId="49" fontId="10" fillId="35" borderId="133" xfId="49" applyNumberFormat="1" applyFont="1" applyFill="1" applyBorder="1" applyAlignment="1">
      <alignment horizontal="center"/>
    </xf>
    <xf numFmtId="49" fontId="10" fillId="35" borderId="168" xfId="49" quotePrefix="1" applyNumberFormat="1" applyFont="1" applyFill="1" applyBorder="1" applyAlignment="1">
      <alignment horizontal="center"/>
    </xf>
    <xf numFmtId="49" fontId="10" fillId="35" borderId="172" xfId="49" applyNumberFormat="1" applyFont="1" applyFill="1" applyBorder="1" applyAlignment="1">
      <alignment horizontal="center"/>
    </xf>
    <xf numFmtId="2" fontId="38" fillId="6" borderId="165" xfId="49" applyNumberFormat="1" applyFill="1" applyBorder="1"/>
    <xf numFmtId="2" fontId="10" fillId="36" borderId="165" xfId="45" applyNumberFormat="1" applyFont="1" applyFill="1" applyBorder="1"/>
    <xf numFmtId="0" fontId="72" fillId="0" borderId="0" xfId="49" applyFont="1"/>
    <xf numFmtId="0" fontId="72" fillId="0" borderId="0" xfId="49" applyFont="1" applyAlignment="1">
      <alignment horizontal="left"/>
    </xf>
    <xf numFmtId="14" fontId="37" fillId="8" borderId="107" xfId="58" applyNumberFormat="1" applyFont="1" applyFill="1" applyBorder="1" applyProtection="1">
      <protection locked="0"/>
    </xf>
    <xf numFmtId="14" fontId="0" fillId="0" borderId="0" xfId="0" applyNumberFormat="1"/>
    <xf numFmtId="14" fontId="119" fillId="35" borderId="165" xfId="58" applyNumberFormat="1" applyFont="1" applyFill="1" applyBorder="1" applyAlignment="1" applyProtection="1">
      <alignment horizontal="center" vertical="center" wrapText="1"/>
    </xf>
    <xf numFmtId="14" fontId="119" fillId="35" borderId="165" xfId="34" applyNumberFormat="1" applyFont="1" applyFill="1" applyBorder="1" applyAlignment="1" applyProtection="1">
      <alignment horizontal="center" vertical="center" wrapText="1"/>
    </xf>
    <xf numFmtId="0" fontId="25" fillId="0" borderId="0" xfId="1497" applyFont="1" applyFill="1" applyProtection="1">
      <protection locked="0"/>
    </xf>
    <xf numFmtId="0" fontId="1" fillId="0" borderId="0" xfId="1497" applyFont="1"/>
    <xf numFmtId="0" fontId="1" fillId="0" borderId="0" xfId="1497"/>
    <xf numFmtId="0" fontId="147" fillId="0" borderId="0" xfId="1497" applyFont="1"/>
    <xf numFmtId="0" fontId="141" fillId="0" borderId="0" xfId="1497" applyFont="1"/>
    <xf numFmtId="0" fontId="1" fillId="0" borderId="0" xfId="1497" applyBorder="1"/>
    <xf numFmtId="0" fontId="141" fillId="35" borderId="113" xfId="1497" applyFont="1" applyFill="1" applyBorder="1" applyAlignment="1">
      <alignment horizontal="center" vertical="center" wrapText="1"/>
    </xf>
    <xf numFmtId="0" fontId="141" fillId="35" borderId="114" xfId="1497" applyFont="1" applyFill="1" applyBorder="1" applyAlignment="1">
      <alignment horizontal="center" vertical="center" wrapText="1"/>
    </xf>
    <xf numFmtId="0" fontId="141" fillId="35" borderId="115" xfId="1497" applyFont="1" applyFill="1" applyBorder="1" applyAlignment="1">
      <alignment horizontal="center" vertical="center" wrapText="1"/>
    </xf>
    <xf numFmtId="0" fontId="1" fillId="0" borderId="0" xfId="1497" applyBorder="1" applyAlignment="1">
      <alignment horizontal="center" vertical="center" wrapText="1"/>
    </xf>
    <xf numFmtId="0" fontId="141" fillId="35" borderId="116" xfId="1497" applyFont="1" applyFill="1" applyBorder="1" applyAlignment="1">
      <alignment horizontal="center" vertical="center"/>
    </xf>
    <xf numFmtId="0" fontId="141" fillId="35" borderId="117" xfId="1497" applyFont="1" applyFill="1" applyBorder="1" applyAlignment="1">
      <alignment horizontal="center" vertical="center"/>
    </xf>
    <xf numFmtId="0" fontId="141" fillId="35" borderId="118" xfId="1497" applyFont="1" applyFill="1" applyBorder="1" applyAlignment="1">
      <alignment horizontal="center" vertical="center"/>
    </xf>
    <xf numFmtId="0" fontId="1" fillId="0" borderId="0" xfId="1497" applyAlignment="1">
      <alignment horizontal="center" vertical="center"/>
    </xf>
    <xf numFmtId="49" fontId="141" fillId="7" borderId="119" xfId="1497" applyNumberFormat="1" applyFont="1" applyFill="1" applyBorder="1"/>
    <xf numFmtId="49" fontId="141" fillId="7" borderId="11" xfId="1497" applyNumberFormat="1" applyFont="1" applyFill="1" applyBorder="1"/>
    <xf numFmtId="4" fontId="141" fillId="6" borderId="11" xfId="1497" applyNumberFormat="1" applyFont="1" applyFill="1" applyBorder="1"/>
    <xf numFmtId="9" fontId="141" fillId="6" borderId="11" xfId="1498" applyFont="1" applyFill="1" applyBorder="1"/>
    <xf numFmtId="4" fontId="141" fillId="36" borderId="11" xfId="1497" applyNumberFormat="1" applyFont="1" applyFill="1" applyBorder="1"/>
    <xf numFmtId="4" fontId="141" fillId="6" borderId="120" xfId="1497" applyNumberFormat="1" applyFont="1" applyFill="1" applyBorder="1"/>
    <xf numFmtId="49" fontId="141" fillId="0" borderId="0" xfId="1497" applyNumberFormat="1" applyFont="1" applyFill="1" applyBorder="1"/>
    <xf numFmtId="4" fontId="141" fillId="0" borderId="0" xfId="1497" applyNumberFormat="1" applyFont="1" applyFill="1" applyBorder="1"/>
    <xf numFmtId="0" fontId="1" fillId="0" borderId="0" xfId="1497" applyFill="1"/>
    <xf numFmtId="2" fontId="141" fillId="6" borderId="11" xfId="1497" applyNumberFormat="1" applyFont="1" applyFill="1" applyBorder="1"/>
    <xf numFmtId="2" fontId="141" fillId="36" borderId="11" xfId="1497" applyNumberFormat="1" applyFont="1" applyFill="1" applyBorder="1"/>
    <xf numFmtId="2" fontId="141" fillId="6" borderId="120" xfId="1497" applyNumberFormat="1" applyFont="1" applyFill="1" applyBorder="1"/>
    <xf numFmtId="0" fontId="141" fillId="35" borderId="177" xfId="1497" applyFont="1" applyFill="1" applyBorder="1" applyAlignment="1">
      <alignment horizontal="center" vertical="center" wrapText="1"/>
    </xf>
    <xf numFmtId="0" fontId="141" fillId="35" borderId="178" xfId="1497" applyFont="1" applyFill="1" applyBorder="1" applyAlignment="1">
      <alignment horizontal="center" vertical="center" wrapText="1"/>
    </xf>
    <xf numFmtId="0" fontId="141" fillId="35" borderId="179" xfId="1497" applyFont="1" applyFill="1" applyBorder="1" applyAlignment="1">
      <alignment horizontal="center" vertical="center" wrapText="1"/>
    </xf>
    <xf numFmtId="0" fontId="141" fillId="35" borderId="127" xfId="1497" applyFont="1" applyFill="1" applyBorder="1" applyAlignment="1">
      <alignment horizontal="center" vertical="center" wrapText="1"/>
    </xf>
    <xf numFmtId="0" fontId="141" fillId="34" borderId="128" xfId="1497" applyFont="1" applyFill="1" applyBorder="1"/>
    <xf numFmtId="0" fontId="141" fillId="34" borderId="128" xfId="1497" applyFont="1" applyFill="1" applyBorder="1" applyAlignment="1">
      <alignment horizontal="center" vertical="center" wrapText="1"/>
    </xf>
    <xf numFmtId="0" fontId="141" fillId="34" borderId="129" xfId="1497" applyFont="1" applyFill="1" applyBorder="1"/>
    <xf numFmtId="49" fontId="141" fillId="7" borderId="177" xfId="1497" applyNumberFormat="1" applyFont="1" applyFill="1" applyBorder="1" applyAlignment="1"/>
    <xf numFmtId="49" fontId="141" fillId="7" borderId="178" xfId="1497" applyNumberFormat="1" applyFont="1" applyFill="1" applyBorder="1" applyAlignment="1"/>
    <xf numFmtId="2" fontId="141" fillId="6" borderId="178" xfId="1497" applyNumberFormat="1" applyFont="1" applyFill="1" applyBorder="1"/>
    <xf numFmtId="2" fontId="141" fillId="6" borderId="175" xfId="1497" applyNumberFormat="1" applyFont="1" applyFill="1" applyBorder="1"/>
    <xf numFmtId="2" fontId="141" fillId="33" borderId="178" xfId="1497" applyNumberFormat="1" applyFont="1" applyFill="1" applyBorder="1"/>
    <xf numFmtId="2" fontId="141" fillId="6" borderId="171" xfId="1497" applyNumberFormat="1" applyFont="1" applyFill="1" applyBorder="1"/>
    <xf numFmtId="4" fontId="141" fillId="6" borderId="178" xfId="1497" applyNumberFormat="1" applyFont="1" applyFill="1" applyBorder="1" applyAlignment="1">
      <alignment wrapText="1"/>
    </xf>
    <xf numFmtId="4" fontId="141" fillId="33" borderId="179" xfId="1497" applyNumberFormat="1" applyFont="1" applyFill="1" applyBorder="1" applyAlignment="1"/>
    <xf numFmtId="49" fontId="141" fillId="7" borderId="177" xfId="1497" applyNumberFormat="1" applyFont="1" applyFill="1" applyBorder="1" applyAlignment="1">
      <alignment wrapText="1"/>
    </xf>
    <xf numFmtId="49" fontId="141" fillId="7" borderId="178" xfId="1497" applyNumberFormat="1" applyFont="1" applyFill="1" applyBorder="1"/>
    <xf numFmtId="4" fontId="148" fillId="33" borderId="178" xfId="1497" applyNumberFormat="1" applyFont="1" applyFill="1" applyBorder="1"/>
    <xf numFmtId="4" fontId="141" fillId="33" borderId="178" xfId="1497" applyNumberFormat="1" applyFont="1" applyFill="1" applyBorder="1"/>
    <xf numFmtId="0" fontId="1" fillId="0" borderId="0" xfId="1497" applyAlignment="1">
      <alignment horizontal="center"/>
    </xf>
    <xf numFmtId="0" fontId="77" fillId="0" borderId="0" xfId="1497" applyFont="1" applyFill="1"/>
    <xf numFmtId="0" fontId="1" fillId="0" borderId="0" xfId="1497" applyFill="1" applyAlignment="1">
      <alignment horizontal="center"/>
    </xf>
    <xf numFmtId="0" fontId="141" fillId="0" borderId="0" xfId="1497" applyFont="1" applyFill="1"/>
    <xf numFmtId="0" fontId="141" fillId="0" borderId="0" xfId="1497" applyFont="1" applyAlignment="1">
      <alignment vertical="top"/>
    </xf>
    <xf numFmtId="49" fontId="141" fillId="7" borderId="119" xfId="1497" applyNumberFormat="1" applyFont="1" applyFill="1" applyBorder="1" applyAlignment="1">
      <alignment wrapText="1"/>
    </xf>
    <xf numFmtId="2" fontId="141" fillId="6" borderId="11" xfId="1497" applyNumberFormat="1" applyFont="1" applyFill="1" applyBorder="1" applyAlignment="1">
      <alignment horizontal="center"/>
    </xf>
    <xf numFmtId="2" fontId="141" fillId="33" borderId="11" xfId="1497" applyNumberFormat="1" applyFont="1" applyFill="1" applyBorder="1"/>
    <xf numFmtId="2" fontId="141" fillId="0" borderId="0" xfId="1497" applyNumberFormat="1" applyFont="1" applyFill="1" applyBorder="1"/>
    <xf numFmtId="2" fontId="141" fillId="0" borderId="0" xfId="1497" applyNumberFormat="1" applyFont="1" applyFill="1" applyBorder="1" applyAlignment="1">
      <alignment horizontal="center"/>
    </xf>
    <xf numFmtId="0" fontId="141" fillId="0" borderId="0" xfId="1497" applyFont="1" applyBorder="1"/>
    <xf numFmtId="0" fontId="141" fillId="0" borderId="0" xfId="1497" applyFont="1" applyBorder="1" applyAlignment="1">
      <alignment horizontal="center"/>
    </xf>
    <xf numFmtId="0" fontId="23" fillId="0" borderId="0" xfId="1497" applyFont="1" applyFill="1"/>
    <xf numFmtId="0" fontId="151" fillId="0" borderId="153" xfId="637" applyFont="1" applyFill="1" applyBorder="1" applyAlignment="1">
      <alignment horizontal="center" vertical="center"/>
    </xf>
    <xf numFmtId="0" fontId="151" fillId="0" borderId="154" xfId="637" applyFont="1" applyFill="1" applyBorder="1" applyAlignment="1">
      <alignment horizontal="center" vertical="center"/>
    </xf>
    <xf numFmtId="0" fontId="151" fillId="0" borderId="165" xfId="637" applyFont="1" applyFill="1" applyBorder="1" applyAlignment="1">
      <alignment horizontal="center" vertical="center"/>
    </xf>
    <xf numFmtId="0" fontId="151" fillId="0" borderId="64" xfId="635" applyFont="1" applyFill="1" applyBorder="1"/>
    <xf numFmtId="0" fontId="152" fillId="0" borderId="149" xfId="635" applyFont="1" applyFill="1" applyBorder="1"/>
    <xf numFmtId="0" fontId="152" fillId="42" borderId="168" xfId="635" applyFont="1" applyFill="1" applyBorder="1"/>
    <xf numFmtId="0" fontId="151" fillId="42" borderId="146" xfId="638" applyFont="1" applyFill="1" applyBorder="1" applyAlignment="1">
      <alignment horizontal="left" vertical="center"/>
    </xf>
    <xf numFmtId="0" fontId="151" fillId="6" borderId="154" xfId="635" applyFont="1" applyFill="1" applyBorder="1" applyAlignment="1">
      <alignment horizontal="center" vertical="center"/>
    </xf>
    <xf numFmtId="0" fontId="151" fillId="6" borderId="174" xfId="635" applyFont="1" applyFill="1" applyBorder="1" applyAlignment="1">
      <alignment horizontal="center" vertical="center"/>
    </xf>
    <xf numFmtId="0" fontId="151" fillId="42" borderId="149" xfId="638" applyFont="1" applyFill="1" applyBorder="1" applyAlignment="1">
      <alignment vertical="center"/>
    </xf>
    <xf numFmtId="0" fontId="151" fillId="34" borderId="64" xfId="635" applyFont="1" applyFill="1" applyBorder="1" applyAlignment="1">
      <alignment horizontal="left" vertical="center" indent="1"/>
    </xf>
    <xf numFmtId="0" fontId="8" fillId="43" borderId="170" xfId="0" applyFont="1" applyFill="1" applyBorder="1"/>
    <xf numFmtId="0" fontId="95" fillId="0" borderId="178" xfId="640" quotePrefix="1" applyFont="1" applyBorder="1" applyAlignment="1">
      <alignment horizontal="center"/>
    </xf>
    <xf numFmtId="0" fontId="95" fillId="34" borderId="153" xfId="638" applyFont="1" applyFill="1" applyBorder="1" applyAlignment="1">
      <alignment horizontal="center" vertical="center"/>
    </xf>
    <xf numFmtId="49" fontId="162" fillId="34" borderId="153" xfId="638" applyNumberFormat="1" applyFont="1" applyFill="1" applyBorder="1" applyAlignment="1">
      <alignment horizontal="center"/>
    </xf>
    <xf numFmtId="0" fontId="95" fillId="33" borderId="153" xfId="638" applyNumberFormat="1" applyFont="1" applyFill="1" applyBorder="1" applyAlignment="1">
      <alignment horizontal="center" vertical="center"/>
    </xf>
    <xf numFmtId="0" fontId="95" fillId="33" borderId="163" xfId="638" applyNumberFormat="1" applyFont="1" applyFill="1" applyBorder="1" applyAlignment="1">
      <alignment horizontal="center" vertical="center"/>
    </xf>
    <xf numFmtId="0" fontId="95" fillId="0" borderId="175" xfId="640" quotePrefix="1" applyFont="1" applyBorder="1" applyAlignment="1">
      <alignment horizontal="center"/>
    </xf>
    <xf numFmtId="0" fontId="163" fillId="4" borderId="165" xfId="640" applyFont="1" applyFill="1" applyBorder="1" applyAlignment="1">
      <alignment horizontal="left" vertical="center" wrapText="1" indent="3"/>
    </xf>
    <xf numFmtId="0" fontId="95" fillId="7" borderId="7" xfId="638" applyFont="1" applyFill="1" applyBorder="1" applyAlignment="1">
      <alignment horizontal="center" vertical="center"/>
    </xf>
    <xf numFmtId="0" fontId="163" fillId="4" borderId="148" xfId="640" applyFont="1" applyFill="1" applyBorder="1" applyAlignment="1">
      <alignment horizontal="left" vertical="center" wrapText="1" indent="3"/>
    </xf>
    <xf numFmtId="0" fontId="1" fillId="0" borderId="0" xfId="1499"/>
    <xf numFmtId="0" fontId="1" fillId="38" borderId="165" xfId="1499" applyFill="1" applyBorder="1" applyAlignment="1">
      <alignment horizontal="left"/>
    </xf>
    <xf numFmtId="0" fontId="1" fillId="38" borderId="170" xfId="1499" applyFill="1" applyBorder="1"/>
    <xf numFmtId="0" fontId="1" fillId="38" borderId="169" xfId="1499" applyFill="1" applyBorder="1"/>
    <xf numFmtId="0" fontId="87" fillId="0" borderId="165" xfId="1499" applyFont="1" applyFill="1" applyBorder="1" applyAlignment="1">
      <alignment horizontal="left" vertical="center"/>
    </xf>
    <xf numFmtId="0" fontId="87" fillId="35" borderId="165" xfId="1499" applyFont="1" applyFill="1" applyBorder="1" applyAlignment="1">
      <alignment horizontal="center" wrapText="1"/>
    </xf>
    <xf numFmtId="0" fontId="1" fillId="0" borderId="165" xfId="1499" applyFill="1" applyBorder="1" applyAlignment="1">
      <alignment horizontal="left"/>
    </xf>
    <xf numFmtId="0" fontId="1" fillId="6" borderId="165" xfId="1499" applyFill="1" applyBorder="1" applyAlignment="1">
      <alignment horizontal="center"/>
    </xf>
    <xf numFmtId="0" fontId="1" fillId="34" borderId="165" xfId="1499" applyFill="1" applyBorder="1"/>
    <xf numFmtId="43" fontId="0" fillId="33" borderId="165" xfId="1500" applyFont="1" applyFill="1" applyBorder="1" applyAlignment="1">
      <alignment horizontal="center"/>
    </xf>
    <xf numFmtId="0" fontId="1" fillId="34" borderId="165" xfId="1499" applyFill="1" applyBorder="1" applyAlignment="1">
      <alignment horizontal="center"/>
    </xf>
    <xf numFmtId="43" fontId="0" fillId="33" borderId="165" xfId="1500" applyFont="1" applyFill="1" applyBorder="1"/>
    <xf numFmtId="0" fontId="1" fillId="51" borderId="165" xfId="1499" applyFill="1" applyBorder="1" applyAlignment="1">
      <alignment horizontal="left"/>
    </xf>
    <xf numFmtId="0" fontId="1" fillId="51" borderId="170" xfId="1499" applyFill="1" applyBorder="1"/>
    <xf numFmtId="0" fontId="1" fillId="51" borderId="169" xfId="1499" applyFill="1" applyBorder="1"/>
    <xf numFmtId="0" fontId="1" fillId="52" borderId="170" xfId="1499" applyFill="1" applyBorder="1" applyAlignment="1">
      <alignment horizontal="left"/>
    </xf>
    <xf numFmtId="0" fontId="1" fillId="52" borderId="169" xfId="1499" applyFill="1" applyBorder="1"/>
    <xf numFmtId="0" fontId="1" fillId="52" borderId="170" xfId="1499" applyFill="1" applyBorder="1"/>
    <xf numFmtId="0" fontId="1" fillId="53" borderId="165" xfId="1499" applyFill="1" applyBorder="1" applyAlignment="1">
      <alignment horizontal="left"/>
    </xf>
    <xf numFmtId="0" fontId="1" fillId="54" borderId="170" xfId="1499" applyFill="1" applyBorder="1"/>
    <xf numFmtId="0" fontId="1" fillId="54" borderId="169" xfId="1499" applyFill="1" applyBorder="1"/>
    <xf numFmtId="0" fontId="1" fillId="55" borderId="165" xfId="1499" applyFill="1" applyBorder="1" applyAlignment="1">
      <alignment horizontal="left"/>
    </xf>
    <xf numFmtId="0" fontId="1" fillId="55" borderId="170" xfId="1499" applyFill="1" applyBorder="1"/>
    <xf numFmtId="0" fontId="1" fillId="55" borderId="169" xfId="1499" applyFill="1" applyBorder="1"/>
    <xf numFmtId="0" fontId="1" fillId="56" borderId="165" xfId="1499" applyFill="1" applyBorder="1" applyAlignment="1">
      <alignment horizontal="left"/>
    </xf>
    <xf numFmtId="0" fontId="1" fillId="56" borderId="170" xfId="1499" applyFill="1" applyBorder="1"/>
    <xf numFmtId="0" fontId="1" fillId="56" borderId="169" xfId="1499" applyFill="1" applyBorder="1"/>
    <xf numFmtId="0" fontId="87" fillId="57" borderId="165" xfId="1499" applyFont="1" applyFill="1" applyBorder="1" applyAlignment="1">
      <alignment horizontal="left" vertical="center"/>
    </xf>
    <xf numFmtId="0" fontId="1" fillId="57" borderId="170" xfId="1499" applyFill="1" applyBorder="1"/>
    <xf numFmtId="0" fontId="1" fillId="57" borderId="169" xfId="1499" applyFill="1" applyBorder="1"/>
    <xf numFmtId="43" fontId="0" fillId="6" borderId="165" xfId="1500" applyFont="1" applyFill="1" applyBorder="1" applyAlignment="1">
      <alignment horizontal="center"/>
    </xf>
    <xf numFmtId="43" fontId="0" fillId="6" borderId="165" xfId="1500" applyFont="1" applyFill="1" applyBorder="1"/>
    <xf numFmtId="0" fontId="213" fillId="0" borderId="0" xfId="1499" applyFont="1" applyAlignment="1">
      <alignment horizontal="left"/>
    </xf>
    <xf numFmtId="0" fontId="1" fillId="58" borderId="170" xfId="1499" applyFill="1" applyBorder="1" applyAlignment="1">
      <alignment horizontal="left"/>
    </xf>
    <xf numFmtId="0" fontId="1" fillId="58" borderId="169" xfId="1499" applyFill="1" applyBorder="1"/>
    <xf numFmtId="0" fontId="1" fillId="58" borderId="170" xfId="1499" applyFill="1" applyBorder="1"/>
    <xf numFmtId="0" fontId="1" fillId="0" borderId="0" xfId="1499" applyAlignment="1">
      <alignment horizontal="left"/>
    </xf>
    <xf numFmtId="49" fontId="131" fillId="0" borderId="165" xfId="1199" applyNumberFormat="1" applyFont="1" applyFill="1" applyBorder="1" applyAlignment="1">
      <alignment horizontal="center" vertical="center" wrapText="1"/>
    </xf>
    <xf numFmtId="49" fontId="131" fillId="0" borderId="165" xfId="1199" applyNumberFormat="1" applyFont="1" applyFill="1" applyBorder="1" applyAlignment="1">
      <alignment horizontal="left" vertical="center" wrapText="1" indent="1"/>
    </xf>
    <xf numFmtId="0" fontId="23" fillId="0" borderId="165" xfId="0" applyFont="1" applyBorder="1"/>
    <xf numFmtId="2" fontId="23" fillId="6" borderId="174" xfId="0" applyNumberFormat="1" applyFont="1" applyFill="1" applyBorder="1"/>
    <xf numFmtId="49" fontId="134" fillId="0" borderId="165" xfId="1199" applyNumberFormat="1" applyFont="1" applyFill="1" applyBorder="1" applyAlignment="1">
      <alignment horizontal="left" vertical="center" wrapText="1" indent="1"/>
    </xf>
    <xf numFmtId="2" fontId="23" fillId="36" borderId="169" xfId="0" applyNumberFormat="1" applyFont="1" applyFill="1" applyBorder="1"/>
    <xf numFmtId="0" fontId="99" fillId="0" borderId="165" xfId="0" applyFont="1" applyFill="1" applyBorder="1" applyAlignment="1">
      <alignment horizontal="center" vertical="center" wrapText="1"/>
    </xf>
    <xf numFmtId="0" fontId="99" fillId="0" borderId="165" xfId="0" applyFont="1" applyFill="1" applyBorder="1" applyAlignment="1">
      <alignment horizontal="left" vertical="center" wrapText="1"/>
    </xf>
    <xf numFmtId="2" fontId="132" fillId="35" borderId="169" xfId="0" applyNumberFormat="1" applyFont="1" applyFill="1" applyBorder="1" applyAlignment="1">
      <alignment horizontal="center" vertical="center" wrapText="1"/>
    </xf>
    <xf numFmtId="2" fontId="99" fillId="34" borderId="169" xfId="0" applyNumberFormat="1" applyFont="1" applyFill="1" applyBorder="1" applyAlignment="1">
      <alignment horizontal="center" vertical="center" wrapText="1"/>
    </xf>
    <xf numFmtId="0" fontId="99" fillId="0" borderId="165" xfId="1199" applyFont="1" applyFill="1" applyBorder="1" applyAlignment="1">
      <alignment horizontal="left" vertical="center" wrapText="1"/>
    </xf>
    <xf numFmtId="2" fontId="99" fillId="33" borderId="169" xfId="1199" applyNumberFormat="1" applyFont="1" applyFill="1" applyBorder="1" applyAlignment="1">
      <alignment horizontal="right" vertical="top" wrapText="1"/>
    </xf>
    <xf numFmtId="0" fontId="97" fillId="0" borderId="165" xfId="1199" applyFont="1" applyFill="1" applyBorder="1" applyAlignment="1">
      <alignment horizontal="left" vertical="center" wrapText="1" indent="2"/>
    </xf>
    <xf numFmtId="0" fontId="97" fillId="0" borderId="165" xfId="1199" applyFont="1" applyFill="1" applyBorder="1" applyAlignment="1">
      <alignment horizontal="left" vertical="center" wrapText="1" indent="4"/>
    </xf>
    <xf numFmtId="2" fontId="97" fillId="33" borderId="169" xfId="1199" applyNumberFormat="1" applyFont="1" applyFill="1" applyBorder="1" applyAlignment="1">
      <alignment horizontal="right" vertical="top" wrapText="1"/>
    </xf>
    <xf numFmtId="0" fontId="97" fillId="0" borderId="165" xfId="1199" applyFont="1" applyFill="1" applyBorder="1" applyAlignment="1">
      <alignment horizontal="left" vertical="center" wrapText="1" indent="3"/>
    </xf>
    <xf numFmtId="0" fontId="167" fillId="0" borderId="165" xfId="1199" applyFont="1" applyFill="1" applyBorder="1" applyAlignment="1">
      <alignment horizontal="left" vertical="center" wrapText="1" indent="4"/>
    </xf>
    <xf numFmtId="2" fontId="168" fillId="6" borderId="169" xfId="1199" applyNumberFormat="1" applyFont="1" applyFill="1" applyBorder="1" applyAlignment="1">
      <alignment horizontal="right" vertical="top" wrapText="1"/>
    </xf>
    <xf numFmtId="0" fontId="99" fillId="0" borderId="165" xfId="1199" applyFont="1" applyFill="1" applyBorder="1" applyAlignment="1">
      <alignment vertical="center" wrapText="1"/>
    </xf>
    <xf numFmtId="2" fontId="168" fillId="34" borderId="169" xfId="1199" applyNumberFormat="1" applyFont="1" applyFill="1" applyBorder="1" applyAlignment="1">
      <alignment horizontal="right" vertical="top" wrapText="1"/>
    </xf>
    <xf numFmtId="0" fontId="99" fillId="0" borderId="165" xfId="1199" applyFont="1" applyFill="1" applyBorder="1" applyAlignment="1">
      <alignment horizontal="left" vertical="center" wrapText="1" indent="1"/>
    </xf>
    <xf numFmtId="49" fontId="131" fillId="0" borderId="165" xfId="1199" applyNumberFormat="1" applyFont="1" applyFill="1" applyBorder="1" applyAlignment="1">
      <alignment horizontal="left" vertical="center" indent="1"/>
    </xf>
    <xf numFmtId="2" fontId="169" fillId="6" borderId="169" xfId="1199" applyNumberFormat="1" applyFont="1" applyFill="1" applyBorder="1" applyAlignment="1">
      <alignment horizontal="right" vertical="center" wrapText="1"/>
    </xf>
    <xf numFmtId="2" fontId="169" fillId="34" borderId="169" xfId="1199" applyNumberFormat="1" applyFont="1" applyFill="1" applyBorder="1" applyAlignment="1">
      <alignment horizontal="right" vertical="center" wrapText="1"/>
    </xf>
    <xf numFmtId="0" fontId="99" fillId="0" borderId="165" xfId="1199" applyFont="1" applyFill="1" applyBorder="1" applyAlignment="1">
      <alignment horizontal="left" vertical="center" wrapText="1" indent="2"/>
    </xf>
    <xf numFmtId="0" fontId="131" fillId="0" borderId="165" xfId="1199" applyNumberFormat="1" applyFont="1" applyFill="1" applyBorder="1" applyAlignment="1">
      <alignment horizontal="center" vertical="center" wrapText="1"/>
    </xf>
    <xf numFmtId="0" fontId="131" fillId="0" borderId="165" xfId="1199" applyNumberFormat="1" applyFont="1" applyFill="1" applyBorder="1" applyAlignment="1">
      <alignment horizontal="left" vertical="center" wrapText="1" indent="1"/>
    </xf>
    <xf numFmtId="49" fontId="99" fillId="0" borderId="165" xfId="1199" applyNumberFormat="1" applyFont="1" applyFill="1" applyBorder="1" applyAlignment="1">
      <alignment horizontal="left" vertical="center" wrapText="1"/>
    </xf>
    <xf numFmtId="2" fontId="99" fillId="33" borderId="169" xfId="1199" applyNumberFormat="1" applyFont="1" applyFill="1" applyBorder="1" applyAlignment="1">
      <alignment horizontal="right" vertical="center" wrapText="1"/>
    </xf>
    <xf numFmtId="0" fontId="134" fillId="0" borderId="165" xfId="1199" applyNumberFormat="1" applyFont="1" applyFill="1" applyBorder="1" applyAlignment="1">
      <alignment horizontal="left" vertical="center" wrapText="1" indent="1"/>
    </xf>
    <xf numFmtId="0" fontId="97" fillId="0" borderId="165" xfId="1199" applyFont="1" applyFill="1" applyBorder="1" applyAlignment="1">
      <alignment horizontal="left" vertical="center" wrapText="1"/>
    </xf>
    <xf numFmtId="2" fontId="97" fillId="6" borderId="169" xfId="1199" applyNumberFormat="1" applyFont="1" applyFill="1" applyBorder="1" applyAlignment="1">
      <alignment horizontal="right" vertical="center" wrapText="1"/>
    </xf>
    <xf numFmtId="0" fontId="170" fillId="0" borderId="165" xfId="0" applyFont="1" applyBorder="1" applyAlignment="1">
      <alignment wrapText="1"/>
    </xf>
    <xf numFmtId="2" fontId="97" fillId="6" borderId="165" xfId="1199" applyNumberFormat="1" applyFont="1" applyFill="1" applyBorder="1" applyAlignment="1">
      <alignment horizontal="right" vertical="center" wrapText="1"/>
    </xf>
    <xf numFmtId="2" fontId="97" fillId="33" borderId="169" xfId="1199" applyNumberFormat="1" applyFont="1" applyFill="1" applyBorder="1" applyAlignment="1">
      <alignment horizontal="right" vertical="center" wrapText="1"/>
    </xf>
    <xf numFmtId="0" fontId="8" fillId="43" borderId="165" xfId="0" applyFont="1" applyFill="1" applyBorder="1"/>
    <xf numFmtId="0" fontId="172" fillId="0" borderId="168" xfId="19" applyFont="1" applyFill="1" applyBorder="1" applyAlignment="1">
      <alignment horizontal="centerContinuous" vertical="center"/>
    </xf>
    <xf numFmtId="0" fontId="172" fillId="4" borderId="148" xfId="1200" applyFont="1" applyFill="1" applyBorder="1" applyAlignment="1">
      <alignment vertical="center" wrapText="1"/>
    </xf>
    <xf numFmtId="0" fontId="172" fillId="4" borderId="165" xfId="1200" quotePrefix="1" applyFont="1" applyFill="1" applyBorder="1" applyAlignment="1">
      <alignment horizontal="center" vertical="center" wrapText="1"/>
    </xf>
    <xf numFmtId="0" fontId="172" fillId="0" borderId="165" xfId="1200" quotePrefix="1" applyFont="1" applyFill="1" applyBorder="1" applyAlignment="1">
      <alignment horizontal="center" vertical="center" wrapText="1"/>
    </xf>
    <xf numFmtId="9" fontId="172" fillId="4" borderId="165" xfId="1200" quotePrefix="1" applyNumberFormat="1" applyFont="1" applyFill="1" applyBorder="1" applyAlignment="1">
      <alignment horizontal="center" vertical="center" wrapText="1"/>
    </xf>
    <xf numFmtId="9" fontId="172" fillId="0" borderId="165" xfId="1200" quotePrefix="1" applyNumberFormat="1" applyFont="1" applyFill="1" applyBorder="1" applyAlignment="1">
      <alignment horizontal="center" vertical="center" wrapText="1"/>
    </xf>
    <xf numFmtId="9" fontId="172" fillId="4" borderId="165" xfId="1202" quotePrefix="1" applyNumberFormat="1" applyFont="1" applyFill="1" applyBorder="1" applyAlignment="1">
      <alignment horizontal="center" vertical="center" wrapText="1"/>
    </xf>
    <xf numFmtId="49" fontId="172" fillId="4" borderId="165" xfId="1202" quotePrefix="1" applyNumberFormat="1" applyFont="1" applyFill="1" applyBorder="1" applyAlignment="1">
      <alignment horizontal="center" vertical="center" wrapText="1"/>
    </xf>
    <xf numFmtId="49" fontId="172" fillId="4" borderId="165" xfId="1202" applyNumberFormat="1" applyFont="1" applyFill="1" applyBorder="1" applyAlignment="1">
      <alignment horizontal="center" vertical="center" wrapText="1"/>
    </xf>
    <xf numFmtId="0" fontId="171" fillId="4" borderId="148" xfId="1200" applyFont="1" applyFill="1" applyBorder="1" applyAlignment="1">
      <alignment vertical="center" wrapText="1"/>
    </xf>
    <xf numFmtId="0" fontId="171" fillId="0" borderId="174" xfId="1200" applyFont="1" applyFill="1" applyBorder="1" applyAlignment="1">
      <alignment vertical="center" wrapText="1"/>
    </xf>
    <xf numFmtId="9" fontId="172" fillId="34" borderId="167" xfId="1200" quotePrefix="1" applyNumberFormat="1" applyFont="1" applyFill="1" applyBorder="1" applyAlignment="1">
      <alignment vertical="center" wrapText="1"/>
    </xf>
    <xf numFmtId="9" fontId="172" fillId="0" borderId="149" xfId="1201" applyNumberFormat="1" applyFont="1" applyFill="1" applyBorder="1" applyAlignment="1">
      <alignment horizontal="left" vertical="center" wrapText="1"/>
    </xf>
    <xf numFmtId="0" fontId="172" fillId="6" borderId="148" xfId="1200" applyFont="1" applyFill="1" applyBorder="1" applyAlignment="1">
      <alignment horizontal="left" vertical="center" wrapText="1"/>
    </xf>
    <xf numFmtId="0" fontId="172" fillId="34" borderId="149" xfId="1200" applyFont="1" applyFill="1" applyBorder="1" applyAlignment="1">
      <alignment horizontal="left" vertical="center" wrapText="1"/>
    </xf>
    <xf numFmtId="0" fontId="172" fillId="34" borderId="148" xfId="1200" applyFont="1" applyFill="1" applyBorder="1" applyAlignment="1">
      <alignment horizontal="left" vertical="center" wrapText="1"/>
    </xf>
    <xf numFmtId="1" fontId="172" fillId="6" borderId="165" xfId="1200" quotePrefix="1" applyNumberFormat="1" applyFont="1" applyFill="1" applyBorder="1" applyAlignment="1">
      <alignment vertical="center" wrapText="1"/>
    </xf>
    <xf numFmtId="9" fontId="172" fillId="6" borderId="165" xfId="1200" quotePrefix="1" applyNumberFormat="1" applyFont="1" applyFill="1" applyBorder="1" applyAlignment="1">
      <alignment horizontal="center" vertical="center" wrapText="1"/>
    </xf>
    <xf numFmtId="9" fontId="172" fillId="6" borderId="165" xfId="1200" applyNumberFormat="1" applyFont="1" applyFill="1" applyBorder="1" applyAlignment="1">
      <alignment horizontal="center" vertical="center" wrapText="1"/>
    </xf>
    <xf numFmtId="9" fontId="172" fillId="0" borderId="168" xfId="1201" applyNumberFormat="1" applyFont="1" applyFill="1" applyBorder="1" applyAlignment="1">
      <alignment horizontal="left" vertical="center" wrapText="1"/>
    </xf>
    <xf numFmtId="9" fontId="172" fillId="6" borderId="170" xfId="1200" quotePrefix="1" applyNumberFormat="1" applyFont="1" applyFill="1" applyBorder="1" applyAlignment="1">
      <alignment vertical="center" wrapText="1"/>
    </xf>
    <xf numFmtId="0" fontId="172" fillId="6" borderId="165" xfId="1200" applyFont="1" applyFill="1" applyBorder="1" applyAlignment="1">
      <alignment horizontal="left" vertical="center" wrapText="1"/>
    </xf>
    <xf numFmtId="0" fontId="172" fillId="6" borderId="169" xfId="1200" applyFont="1" applyFill="1" applyBorder="1" applyAlignment="1">
      <alignment horizontal="left" vertical="center" wrapText="1"/>
    </xf>
    <xf numFmtId="1" fontId="172" fillId="33" borderId="165" xfId="1200" quotePrefix="1" applyNumberFormat="1" applyFont="1" applyFill="1" applyBorder="1" applyAlignment="1">
      <alignment horizontal="center" vertical="center" wrapText="1"/>
    </xf>
    <xf numFmtId="1" fontId="172" fillId="33" borderId="165" xfId="1200" quotePrefix="1" applyNumberFormat="1" applyFont="1" applyFill="1" applyBorder="1" applyAlignment="1">
      <alignment vertical="center" wrapText="1"/>
    </xf>
    <xf numFmtId="9" fontId="172" fillId="34" borderId="165" xfId="1200" quotePrefix="1" applyNumberFormat="1" applyFont="1" applyFill="1" applyBorder="1" applyAlignment="1">
      <alignment horizontal="center" vertical="center" wrapText="1"/>
    </xf>
    <xf numFmtId="9" fontId="172" fillId="6" borderId="165" xfId="1200" quotePrefix="1" applyNumberFormat="1" applyFont="1" applyFill="1" applyBorder="1" applyAlignment="1">
      <alignment vertical="center" wrapText="1"/>
    </xf>
    <xf numFmtId="9" fontId="171" fillId="0" borderId="149" xfId="1202" applyNumberFormat="1" applyFont="1" applyFill="1" applyBorder="1" applyAlignment="1">
      <alignment horizontal="left" vertical="center" wrapText="1" indent="2"/>
    </xf>
    <xf numFmtId="9" fontId="172" fillId="34" borderId="149" xfId="1200" quotePrefix="1" applyNumberFormat="1" applyFont="1" applyFill="1" applyBorder="1" applyAlignment="1">
      <alignment horizontal="center" vertical="center" wrapText="1"/>
    </xf>
    <xf numFmtId="9" fontId="172" fillId="34" borderId="148" xfId="1200" quotePrefix="1" applyNumberFormat="1" applyFont="1" applyFill="1" applyBorder="1" applyAlignment="1">
      <alignment vertical="center" wrapText="1"/>
    </xf>
    <xf numFmtId="9" fontId="172" fillId="34" borderId="148" xfId="1200" quotePrefix="1" applyNumberFormat="1" applyFont="1" applyFill="1" applyBorder="1" applyAlignment="1">
      <alignment horizontal="center" vertical="center" wrapText="1"/>
    </xf>
    <xf numFmtId="0" fontId="172" fillId="34" borderId="154" xfId="1200" applyFont="1" applyFill="1" applyBorder="1" applyAlignment="1">
      <alignment vertical="center" wrapText="1"/>
    </xf>
    <xf numFmtId="0" fontId="172" fillId="34" borderId="146" xfId="1200" applyFont="1" applyFill="1" applyBorder="1" applyAlignment="1">
      <alignment vertical="center" wrapText="1"/>
    </xf>
    <xf numFmtId="0" fontId="172" fillId="34" borderId="174" xfId="1200" applyFont="1" applyFill="1" applyBorder="1" applyAlignment="1">
      <alignment vertical="center" wrapText="1"/>
    </xf>
    <xf numFmtId="0" fontId="172" fillId="6" borderId="165" xfId="1200" applyFont="1" applyFill="1" applyBorder="1" applyAlignment="1">
      <alignment vertical="center" wrapText="1"/>
    </xf>
    <xf numFmtId="0" fontId="172" fillId="6" borderId="165" xfId="1200" applyFont="1" applyFill="1" applyBorder="1" applyAlignment="1">
      <alignment vertical="center"/>
    </xf>
    <xf numFmtId="0" fontId="172" fillId="33" borderId="165" xfId="1200" applyFont="1" applyFill="1" applyBorder="1" applyAlignment="1">
      <alignment vertical="center"/>
    </xf>
    <xf numFmtId="0" fontId="172" fillId="0" borderId="173" xfId="1200" quotePrefix="1" applyFont="1" applyFill="1" applyBorder="1" applyAlignment="1">
      <alignment horizontal="center" vertical="center" wrapText="1"/>
    </xf>
    <xf numFmtId="0" fontId="172" fillId="6" borderId="153" xfId="1200" applyFont="1" applyFill="1" applyBorder="1" applyAlignment="1">
      <alignment vertical="center" wrapText="1"/>
    </xf>
    <xf numFmtId="0" fontId="172" fillId="6" borderId="153" xfId="1200" applyFont="1" applyFill="1" applyBorder="1" applyAlignment="1">
      <alignment vertical="center"/>
    </xf>
    <xf numFmtId="0" fontId="172" fillId="6" borderId="163" xfId="1200" applyFont="1" applyFill="1" applyBorder="1" applyAlignment="1">
      <alignment vertical="center"/>
    </xf>
    <xf numFmtId="0" fontId="172" fillId="42" borderId="172" xfId="639" applyFont="1" applyFill="1" applyBorder="1"/>
    <xf numFmtId="0" fontId="172" fillId="42" borderId="173" xfId="639" quotePrefix="1" applyFont="1" applyFill="1" applyBorder="1" applyAlignment="1">
      <alignment horizontal="center" vertical="center"/>
    </xf>
    <xf numFmtId="0" fontId="172" fillId="0" borderId="154" xfId="1200" applyFont="1" applyFill="1" applyBorder="1" applyAlignment="1">
      <alignment horizontal="left" vertical="center" wrapText="1"/>
    </xf>
    <xf numFmtId="0" fontId="172" fillId="34" borderId="154" xfId="1200" applyFont="1" applyFill="1" applyBorder="1" applyAlignment="1">
      <alignment horizontal="left" vertical="center" wrapText="1"/>
    </xf>
    <xf numFmtId="0" fontId="175" fillId="34" borderId="146" xfId="1200" applyFont="1" applyFill="1" applyBorder="1" applyAlignment="1">
      <alignment vertical="center"/>
    </xf>
    <xf numFmtId="0" fontId="172" fillId="34" borderId="174" xfId="1200" applyFont="1" applyFill="1" applyBorder="1" applyAlignment="1">
      <alignment horizontal="left" vertical="center" wrapText="1"/>
    </xf>
    <xf numFmtId="0" fontId="175" fillId="34" borderId="153" xfId="1200" applyFont="1" applyFill="1" applyBorder="1" applyAlignment="1">
      <alignment vertical="center"/>
    </xf>
    <xf numFmtId="0" fontId="175" fillId="34" borderId="174" xfId="1200" applyFont="1" applyFill="1" applyBorder="1" applyAlignment="1">
      <alignment vertical="center"/>
    </xf>
    <xf numFmtId="0" fontId="175" fillId="34" borderId="163" xfId="1200" applyFont="1" applyFill="1" applyBorder="1" applyAlignment="1">
      <alignment vertical="center"/>
    </xf>
    <xf numFmtId="0" fontId="175" fillId="34" borderId="64" xfId="1200" applyFont="1" applyFill="1" applyBorder="1" applyAlignment="1">
      <alignment vertical="center"/>
    </xf>
    <xf numFmtId="0" fontId="172" fillId="0" borderId="165" xfId="1200" applyFont="1" applyFill="1" applyBorder="1" applyAlignment="1">
      <alignment vertical="center"/>
    </xf>
    <xf numFmtId="0" fontId="171" fillId="4" borderId="153" xfId="19" applyFont="1" applyFill="1" applyBorder="1" applyAlignment="1">
      <alignment horizontal="center" vertical="center" wrapText="1"/>
    </xf>
    <xf numFmtId="0" fontId="171" fillId="4" borderId="165" xfId="19" applyFont="1" applyFill="1" applyBorder="1" applyAlignment="1">
      <alignment horizontal="center" vertical="center" wrapText="1"/>
    </xf>
    <xf numFmtId="9" fontId="181" fillId="4" borderId="153" xfId="19" applyNumberFormat="1" applyFont="1" applyFill="1" applyBorder="1" applyAlignment="1">
      <alignment horizontal="center" vertical="center" wrapText="1"/>
    </xf>
    <xf numFmtId="0" fontId="181" fillId="4" borderId="153" xfId="19" applyFont="1" applyFill="1" applyBorder="1" applyAlignment="1">
      <alignment horizontal="center" vertical="center" wrapText="1"/>
    </xf>
    <xf numFmtId="0" fontId="181" fillId="4" borderId="165" xfId="19" applyFont="1" applyFill="1" applyBorder="1" applyAlignment="1">
      <alignment horizontal="center" vertical="center" wrapText="1"/>
    </xf>
    <xf numFmtId="0" fontId="180" fillId="4" borderId="148" xfId="19" applyFont="1" applyFill="1" applyBorder="1" applyAlignment="1">
      <alignment vertical="center" wrapText="1"/>
    </xf>
    <xf numFmtId="0" fontId="181" fillId="4" borderId="153" xfId="19" quotePrefix="1" applyFont="1" applyFill="1" applyBorder="1" applyAlignment="1">
      <alignment horizontal="center" vertical="center" wrapText="1"/>
    </xf>
    <xf numFmtId="0" fontId="181" fillId="4" borderId="165" xfId="19" quotePrefix="1" applyFont="1" applyFill="1" applyBorder="1" applyAlignment="1">
      <alignment horizontal="center" vertical="center" wrapText="1"/>
    </xf>
    <xf numFmtId="0" fontId="181" fillId="4" borderId="163" xfId="19" applyFont="1" applyFill="1" applyBorder="1" applyAlignment="1">
      <alignment horizontal="center" vertical="center" wrapText="1"/>
    </xf>
    <xf numFmtId="0" fontId="180" fillId="0" borderId="173" xfId="19" applyFont="1" applyBorder="1" applyAlignment="1">
      <alignment wrapText="1"/>
    </xf>
    <xf numFmtId="0" fontId="181" fillId="4" borderId="174" xfId="19" applyFont="1" applyFill="1" applyBorder="1" applyAlignment="1">
      <alignment horizontal="left" vertical="center" wrapText="1"/>
    </xf>
    <xf numFmtId="0" fontId="180" fillId="6" borderId="174" xfId="19" applyFont="1" applyFill="1" applyBorder="1" applyAlignment="1">
      <alignment wrapText="1"/>
    </xf>
    <xf numFmtId="0" fontId="180" fillId="6" borderId="154" xfId="19" applyFont="1" applyFill="1" applyBorder="1" applyAlignment="1">
      <alignment wrapText="1"/>
    </xf>
    <xf numFmtId="0" fontId="180" fillId="6" borderId="146" xfId="19" applyFont="1" applyFill="1" applyBorder="1" applyAlignment="1">
      <alignment wrapText="1"/>
    </xf>
    <xf numFmtId="0" fontId="180" fillId="6" borderId="153" xfId="19" applyFont="1" applyFill="1" applyBorder="1" applyAlignment="1">
      <alignment wrapText="1"/>
    </xf>
    <xf numFmtId="0" fontId="105" fillId="6" borderId="153" xfId="19" applyFont="1" applyFill="1" applyBorder="1" applyAlignment="1">
      <alignment wrapText="1"/>
    </xf>
    <xf numFmtId="0" fontId="182" fillId="6" borderId="171" xfId="19" applyFont="1" applyFill="1" applyBorder="1" applyAlignment="1">
      <alignment vertical="center" wrapText="1"/>
    </xf>
    <xf numFmtId="0" fontId="105" fillId="0" borderId="146" xfId="19" applyFont="1" applyBorder="1" applyAlignment="1">
      <alignment wrapText="1"/>
    </xf>
    <xf numFmtId="0" fontId="172" fillId="34" borderId="64" xfId="19" applyFont="1" applyFill="1" applyBorder="1" applyAlignment="1">
      <alignment horizontal="center" vertical="center" wrapText="1"/>
    </xf>
    <xf numFmtId="0" fontId="180" fillId="34" borderId="64" xfId="19" applyFont="1" applyFill="1" applyBorder="1" applyAlignment="1">
      <alignment wrapText="1"/>
    </xf>
    <xf numFmtId="0" fontId="180" fillId="6" borderId="64" xfId="19" applyFont="1" applyFill="1" applyBorder="1" applyAlignment="1">
      <alignment wrapText="1"/>
    </xf>
    <xf numFmtId="0" fontId="5" fillId="0" borderId="0" xfId="626" applyBorder="1" applyAlignment="1">
      <alignment horizontal="right"/>
    </xf>
    <xf numFmtId="0" fontId="151" fillId="0" borderId="64" xfId="65" applyFont="1" applyFill="1" applyBorder="1"/>
    <xf numFmtId="0" fontId="152" fillId="0" borderId="149" xfId="65" applyFont="1" applyFill="1" applyBorder="1"/>
    <xf numFmtId="0" fontId="152" fillId="42" borderId="168" xfId="65" applyFont="1" applyFill="1" applyBorder="1"/>
    <xf numFmtId="0" fontId="151" fillId="42" borderId="146" xfId="1333" applyFont="1" applyFill="1" applyBorder="1" applyAlignment="1">
      <alignment horizontal="left" vertical="center"/>
    </xf>
    <xf numFmtId="0" fontId="151" fillId="6" borderId="154" xfId="65" applyFont="1" applyFill="1" applyBorder="1" applyAlignment="1">
      <alignment horizontal="center" vertical="center"/>
    </xf>
    <xf numFmtId="0" fontId="151" fillId="6" borderId="174" xfId="65" applyFont="1" applyFill="1" applyBorder="1" applyAlignment="1">
      <alignment horizontal="center" vertical="center"/>
    </xf>
    <xf numFmtId="0" fontId="151" fillId="42" borderId="149" xfId="1333" applyFont="1" applyFill="1" applyBorder="1" applyAlignment="1">
      <alignment vertical="center"/>
    </xf>
    <xf numFmtId="0" fontId="151" fillId="34" borderId="64" xfId="65" applyFont="1" applyFill="1" applyBorder="1" applyAlignment="1">
      <alignment horizontal="left" vertical="center" indent="1"/>
    </xf>
    <xf numFmtId="0" fontId="95" fillId="0" borderId="178" xfId="1334" quotePrefix="1" applyFont="1" applyBorder="1" applyAlignment="1">
      <alignment horizontal="center"/>
    </xf>
    <xf numFmtId="0" fontId="95" fillId="34" borderId="153" xfId="1333" applyFont="1" applyFill="1" applyBorder="1" applyAlignment="1">
      <alignment horizontal="center" vertical="center"/>
    </xf>
    <xf numFmtId="49" fontId="162" fillId="34" borderId="153" xfId="1333" applyNumberFormat="1" applyFont="1" applyFill="1" applyBorder="1" applyAlignment="1">
      <alignment horizontal="center"/>
    </xf>
    <xf numFmtId="0" fontId="95" fillId="33" borderId="153" xfId="1333" applyNumberFormat="1" applyFont="1" applyFill="1" applyBorder="1" applyAlignment="1">
      <alignment horizontal="center" vertical="center"/>
    </xf>
    <xf numFmtId="0" fontId="95" fillId="33" borderId="163" xfId="1333" applyNumberFormat="1" applyFont="1" applyFill="1" applyBorder="1" applyAlignment="1">
      <alignment horizontal="center" vertical="center"/>
    </xf>
    <xf numFmtId="0" fontId="95" fillId="0" borderId="175" xfId="1334" quotePrefix="1" applyFont="1" applyBorder="1" applyAlignment="1">
      <alignment horizontal="center"/>
    </xf>
    <xf numFmtId="0" fontId="163" fillId="4" borderId="165" xfId="1334" applyFont="1" applyFill="1" applyBorder="1" applyAlignment="1">
      <alignment horizontal="left" vertical="center" wrapText="1" indent="3"/>
    </xf>
    <xf numFmtId="0" fontId="163" fillId="4" borderId="148" xfId="1334" applyFont="1" applyFill="1" applyBorder="1" applyAlignment="1">
      <alignment horizontal="left" vertical="center" wrapText="1" indent="3"/>
    </xf>
    <xf numFmtId="0" fontId="150" fillId="6" borderId="175" xfId="1335" applyFont="1" applyFill="1" applyBorder="1" applyAlignment="1">
      <alignment horizontal="center"/>
    </xf>
    <xf numFmtId="0" fontId="150" fillId="6" borderId="153" xfId="1335" applyFont="1" applyFill="1" applyBorder="1"/>
    <xf numFmtId="0" fontId="150" fillId="36" borderId="153" xfId="1335" applyFont="1" applyFill="1" applyBorder="1"/>
    <xf numFmtId="0" fontId="150" fillId="6" borderId="171" xfId="1335" applyFont="1" applyFill="1" applyBorder="1"/>
    <xf numFmtId="0" fontId="150" fillId="36" borderId="172" xfId="1335" applyFont="1" applyFill="1" applyBorder="1"/>
    <xf numFmtId="0" fontId="95" fillId="0" borderId="178" xfId="1335" applyFont="1" applyFill="1" applyBorder="1" applyAlignment="1"/>
    <xf numFmtId="49" fontId="172" fillId="0" borderId="153" xfId="1333" quotePrefix="1" applyNumberFormat="1" applyFont="1" applyFill="1" applyBorder="1" applyAlignment="1">
      <alignment horizontal="center"/>
    </xf>
    <xf numFmtId="0" fontId="95" fillId="0" borderId="173" xfId="1333" quotePrefix="1" applyFont="1" applyBorder="1" applyAlignment="1">
      <alignment horizontal="center"/>
    </xf>
    <xf numFmtId="0" fontId="194" fillId="0" borderId="146" xfId="1333" applyFont="1" applyBorder="1" applyAlignment="1">
      <alignment horizontal="center"/>
    </xf>
    <xf numFmtId="0" fontId="95" fillId="36" borderId="154" xfId="1333" applyFont="1" applyFill="1" applyBorder="1" applyAlignment="1">
      <alignment horizontal="center"/>
    </xf>
    <xf numFmtId="49" fontId="189" fillId="34" borderId="154" xfId="1333" applyNumberFormat="1" applyFont="1" applyFill="1" applyBorder="1" applyAlignment="1">
      <alignment horizontal="center"/>
    </xf>
    <xf numFmtId="0" fontId="196" fillId="36" borderId="163" xfId="1333" applyNumberFormat="1" applyFont="1" applyFill="1" applyBorder="1" applyAlignment="1">
      <alignment horizontal="center"/>
    </xf>
    <xf numFmtId="0" fontId="95" fillId="0" borderId="149" xfId="1333" applyFont="1" applyFill="1" applyBorder="1"/>
    <xf numFmtId="49" fontId="150" fillId="6" borderId="148" xfId="1333" applyNumberFormat="1" applyFont="1" applyFill="1" applyBorder="1" applyAlignment="1">
      <alignment horizontal="center"/>
    </xf>
    <xf numFmtId="0" fontId="95" fillId="6" borderId="153" xfId="1333" applyFont="1" applyFill="1" applyBorder="1" applyAlignment="1">
      <alignment horizontal="center"/>
    </xf>
    <xf numFmtId="0" fontId="150" fillId="6" borderId="153" xfId="1333" applyFont="1" applyFill="1" applyBorder="1" applyAlignment="1">
      <alignment horizontal="center"/>
    </xf>
    <xf numFmtId="0" fontId="95" fillId="0" borderId="64" xfId="65" applyFont="1" applyFill="1" applyBorder="1" applyAlignment="1">
      <alignment horizontal="left" vertical="center" indent="3"/>
    </xf>
    <xf numFmtId="0" fontId="172" fillId="0" borderId="165" xfId="52" applyFont="1" applyFill="1" applyBorder="1" applyAlignment="1">
      <alignment horizontal="center" vertical="center"/>
    </xf>
    <xf numFmtId="0" fontId="172" fillId="0" borderId="170" xfId="1333" applyFont="1" applyFill="1" applyBorder="1" applyAlignment="1">
      <alignment horizontal="center" vertical="center" wrapText="1"/>
    </xf>
    <xf numFmtId="49" fontId="172" fillId="0" borderId="169" xfId="1333" quotePrefix="1" applyNumberFormat="1" applyFont="1" applyFill="1" applyBorder="1" applyAlignment="1">
      <alignment horizontal="center" vertical="center"/>
    </xf>
    <xf numFmtId="49" fontId="172" fillId="0" borderId="165" xfId="1333" quotePrefix="1" applyNumberFormat="1" applyFont="1" applyFill="1" applyBorder="1" applyAlignment="1">
      <alignment horizontal="center" vertical="center"/>
    </xf>
    <xf numFmtId="49" fontId="172" fillId="0" borderId="170" xfId="1333" quotePrefix="1" applyNumberFormat="1" applyFont="1" applyFill="1" applyBorder="1" applyAlignment="1">
      <alignment horizontal="center" vertical="center"/>
    </xf>
    <xf numFmtId="49" fontId="172" fillId="0" borderId="170" xfId="1333" applyNumberFormat="1" applyFont="1" applyFill="1" applyBorder="1" applyAlignment="1">
      <alignment horizontal="center" vertical="center"/>
    </xf>
    <xf numFmtId="0" fontId="171" fillId="0" borderId="153" xfId="1333" applyFont="1" applyFill="1" applyBorder="1" applyAlignment="1">
      <alignment horizontal="center" vertical="center"/>
    </xf>
    <xf numFmtId="0" fontId="172" fillId="36" borderId="5" xfId="1333" applyNumberFormat="1" applyFont="1" applyFill="1" applyBorder="1" applyAlignment="1">
      <alignment horizontal="left" vertical="center"/>
    </xf>
    <xf numFmtId="0" fontId="204" fillId="0" borderId="64" xfId="52" applyFont="1" applyBorder="1" applyAlignment="1"/>
    <xf numFmtId="0" fontId="174" fillId="0" borderId="64" xfId="1333" applyFont="1" applyFill="1" applyBorder="1" applyAlignment="1">
      <alignment horizontal="left" vertical="center"/>
    </xf>
    <xf numFmtId="0" fontId="174" fillId="0" borderId="64" xfId="1333" applyFont="1" applyFill="1" applyBorder="1"/>
    <xf numFmtId="0" fontId="172" fillId="34" borderId="64" xfId="1333" applyFont="1" applyFill="1" applyBorder="1" applyAlignment="1">
      <alignment vertical="center"/>
    </xf>
    <xf numFmtId="49" fontId="207" fillId="0" borderId="165" xfId="1336" applyNumberFormat="1" applyFont="1" applyFill="1" applyBorder="1" applyAlignment="1">
      <alignment horizontal="center" vertical="center" wrapText="1"/>
    </xf>
    <xf numFmtId="0" fontId="171" fillId="0" borderId="148" xfId="1336" applyFont="1" applyFill="1" applyBorder="1" applyAlignment="1">
      <alignment horizontal="left" vertical="center" wrapText="1"/>
    </xf>
    <xf numFmtId="0" fontId="172" fillId="6" borderId="149" xfId="1336" applyFont="1" applyFill="1" applyBorder="1" applyAlignment="1">
      <alignment horizontal="center" vertical="center" wrapText="1"/>
    </xf>
    <xf numFmtId="0" fontId="172" fillId="6" borderId="148" xfId="1336" applyFont="1" applyFill="1" applyBorder="1" applyAlignment="1">
      <alignment horizontal="center" vertical="center" wrapText="1"/>
    </xf>
    <xf numFmtId="0" fontId="172" fillId="6" borderId="165" xfId="1336" applyFont="1" applyFill="1" applyBorder="1" applyAlignment="1">
      <alignment horizontal="center" vertical="center" wrapText="1"/>
    </xf>
    <xf numFmtId="0" fontId="172" fillId="0" borderId="173" xfId="1336" applyFont="1" applyFill="1" applyBorder="1" applyAlignment="1">
      <alignment horizontal="center" vertical="center" wrapText="1"/>
    </xf>
    <xf numFmtId="0" fontId="171" fillId="0" borderId="174" xfId="1336" applyFont="1" applyFill="1" applyBorder="1" applyAlignment="1">
      <alignment vertical="center" wrapText="1"/>
    </xf>
    <xf numFmtId="0" fontId="172" fillId="34" borderId="154" xfId="1336" applyFont="1" applyFill="1" applyBorder="1" applyAlignment="1">
      <alignment horizontal="center" vertical="center" wrapText="1"/>
    </xf>
    <xf numFmtId="0" fontId="172" fillId="34" borderId="146" xfId="1336" applyFont="1" applyFill="1" applyBorder="1" applyAlignment="1">
      <alignment horizontal="center" vertical="center" wrapText="1"/>
    </xf>
    <xf numFmtId="0" fontId="172" fillId="34" borderId="174" xfId="1336" applyFont="1" applyFill="1" applyBorder="1" applyAlignment="1">
      <alignment horizontal="center" vertical="center" wrapText="1"/>
    </xf>
    <xf numFmtId="0" fontId="172" fillId="34" borderId="163" xfId="1336" applyFont="1" applyFill="1" applyBorder="1" applyAlignment="1">
      <alignment wrapText="1"/>
    </xf>
    <xf numFmtId="0" fontId="172" fillId="6" borderId="149" xfId="1336" applyFont="1" applyFill="1" applyBorder="1"/>
    <xf numFmtId="0" fontId="172" fillId="6" borderId="148" xfId="1336" applyFont="1" applyFill="1" applyBorder="1"/>
    <xf numFmtId="0" fontId="5" fillId="0" borderId="15" xfId="626" applyBorder="1"/>
    <xf numFmtId="0" fontId="221" fillId="0" borderId="10" xfId="0" applyFont="1" applyBorder="1"/>
    <xf numFmtId="0" fontId="221" fillId="0" borderId="11" xfId="0" applyFont="1" applyBorder="1"/>
    <xf numFmtId="0" fontId="221" fillId="0" borderId="12" xfId="0" applyFont="1" applyBorder="1"/>
    <xf numFmtId="0" fontId="221" fillId="0" borderId="10" xfId="626" applyFont="1" applyBorder="1"/>
    <xf numFmtId="0" fontId="221" fillId="0" borderId="11" xfId="626" applyFont="1" applyBorder="1"/>
    <xf numFmtId="0" fontId="221" fillId="0" borderId="12" xfId="626" applyFont="1" applyBorder="1"/>
    <xf numFmtId="0" fontId="216" fillId="0" borderId="18" xfId="65" applyFont="1" applyFill="1" applyBorder="1" applyAlignment="1">
      <alignment vertical="center"/>
    </xf>
    <xf numFmtId="0" fontId="220" fillId="37" borderId="14" xfId="626" applyFont="1" applyFill="1" applyBorder="1" applyAlignment="1">
      <alignment horizontal="center" vertical="center" wrapText="1"/>
    </xf>
    <xf numFmtId="0" fontId="220" fillId="37" borderId="10" xfId="626" applyFont="1" applyFill="1" applyBorder="1" applyAlignment="1">
      <alignment horizontal="center" vertical="center" wrapText="1"/>
    </xf>
    <xf numFmtId="49" fontId="216" fillId="0" borderId="13" xfId="626" applyNumberFormat="1" applyFont="1" applyFill="1" applyBorder="1" applyAlignment="1">
      <alignment horizontal="right"/>
    </xf>
    <xf numFmtId="0" fontId="222" fillId="0" borderId="10" xfId="18" applyFont="1" applyBorder="1" applyAlignment="1" applyProtection="1">
      <alignment horizontal="left"/>
    </xf>
    <xf numFmtId="0" fontId="216" fillId="0" borderId="11" xfId="0" applyFont="1" applyBorder="1" applyAlignment="1">
      <alignment horizontal="center"/>
    </xf>
    <xf numFmtId="0" fontId="221" fillId="0" borderId="10" xfId="626" applyFont="1" applyBorder="1" applyAlignment="1">
      <alignment horizontal="center"/>
    </xf>
    <xf numFmtId="49" fontId="216" fillId="0" borderId="36" xfId="626" applyNumberFormat="1" applyFont="1" applyFill="1" applyBorder="1" applyAlignment="1">
      <alignment horizontal="right"/>
    </xf>
    <xf numFmtId="0" fontId="222" fillId="0" borderId="11" xfId="18" applyFont="1" applyBorder="1" applyAlignment="1" applyProtection="1">
      <alignment horizontal="left"/>
    </xf>
    <xf numFmtId="0" fontId="221" fillId="0" borderId="11" xfId="626" applyFont="1" applyBorder="1" applyAlignment="1">
      <alignment horizontal="center"/>
    </xf>
    <xf numFmtId="49" fontId="216" fillId="0" borderId="36" xfId="626" applyNumberFormat="1" applyFont="1" applyFill="1" applyBorder="1" applyAlignment="1">
      <alignment horizontal="right" vertical="center"/>
    </xf>
    <xf numFmtId="49" fontId="216" fillId="0" borderId="36" xfId="626" applyNumberFormat="1" applyFont="1" applyFill="1" applyBorder="1" applyAlignment="1">
      <alignment horizontal="right" vertical="center" wrapText="1"/>
    </xf>
    <xf numFmtId="49" fontId="216" fillId="0" borderId="38" xfId="626" applyNumberFormat="1" applyFont="1" applyFill="1" applyBorder="1" applyAlignment="1">
      <alignment horizontal="right" vertical="center"/>
    </xf>
    <xf numFmtId="0" fontId="222" fillId="0" borderId="12" xfId="18" applyFont="1" applyBorder="1" applyAlignment="1" applyProtection="1">
      <alignment horizontal="left"/>
    </xf>
    <xf numFmtId="0" fontId="221" fillId="0" borderId="12" xfId="626" applyFont="1" applyBorder="1" applyAlignment="1">
      <alignment horizontal="center"/>
    </xf>
    <xf numFmtId="0" fontId="221" fillId="0" borderId="10" xfId="626" applyFont="1" applyBorder="1" applyAlignment="1">
      <alignment horizontal="right"/>
    </xf>
    <xf numFmtId="0" fontId="223" fillId="0" borderId="10" xfId="18" applyFont="1" applyBorder="1" applyAlignment="1" applyProtection="1">
      <alignment horizontal="left"/>
    </xf>
    <xf numFmtId="0" fontId="216" fillId="0" borderId="10" xfId="0" applyFont="1" applyBorder="1" applyAlignment="1">
      <alignment horizontal="center"/>
    </xf>
    <xf numFmtId="0" fontId="221" fillId="0" borderId="11" xfId="626" applyFont="1" applyBorder="1" applyAlignment="1">
      <alignment horizontal="right"/>
    </xf>
    <xf numFmtId="0" fontId="223" fillId="0" borderId="11" xfId="18" applyFont="1" applyBorder="1" applyAlignment="1" applyProtection="1">
      <alignment horizontal="left"/>
    </xf>
    <xf numFmtId="0" fontId="221" fillId="0" borderId="12" xfId="626" applyFont="1" applyBorder="1" applyAlignment="1">
      <alignment horizontal="right"/>
    </xf>
    <xf numFmtId="0" fontId="223" fillId="0" borderId="12" xfId="18" applyFont="1" applyBorder="1" applyAlignment="1" applyProtection="1">
      <alignment horizontal="left"/>
    </xf>
    <xf numFmtId="0" fontId="216" fillId="0" borderId="12" xfId="0" applyFont="1" applyBorder="1" applyAlignment="1">
      <alignment horizontal="center"/>
    </xf>
    <xf numFmtId="0" fontId="221" fillId="0" borderId="13" xfId="626" applyFont="1" applyBorder="1" applyAlignment="1">
      <alignment horizontal="right"/>
    </xf>
    <xf numFmtId="0" fontId="221" fillId="0" borderId="36" xfId="626" applyFont="1" applyBorder="1" applyAlignment="1">
      <alignment horizontal="right"/>
    </xf>
    <xf numFmtId="0" fontId="221" fillId="0" borderId="38" xfId="626" applyFont="1" applyBorder="1" applyAlignment="1">
      <alignment horizontal="right"/>
    </xf>
    <xf numFmtId="0" fontId="221" fillId="0" borderId="14" xfId="626" applyFont="1" applyBorder="1" applyAlignment="1">
      <alignment horizontal="center"/>
    </xf>
    <xf numFmtId="0" fontId="221" fillId="0" borderId="64" xfId="626" applyFont="1" applyBorder="1" applyAlignment="1">
      <alignment horizontal="center"/>
    </xf>
    <xf numFmtId="49" fontId="222" fillId="0" borderId="11" xfId="18" applyNumberFormat="1" applyFont="1" applyBorder="1" applyAlignment="1" applyProtection="1">
      <alignment horizontal="left"/>
    </xf>
    <xf numFmtId="17" fontId="222" fillId="0" borderId="11" xfId="18" applyNumberFormat="1" applyFont="1" applyBorder="1" applyAlignment="1" applyProtection="1">
      <alignment horizontal="left"/>
    </xf>
    <xf numFmtId="0" fontId="222" fillId="0" borderId="11" xfId="18" quotePrefix="1" applyFont="1" applyBorder="1" applyAlignment="1" applyProtection="1">
      <alignment horizontal="left"/>
    </xf>
    <xf numFmtId="49" fontId="222" fillId="0" borderId="11" xfId="18" applyNumberFormat="1" applyFont="1" applyFill="1" applyBorder="1" applyAlignment="1" applyProtection="1">
      <alignment horizontal="left"/>
      <protection locked="0"/>
    </xf>
    <xf numFmtId="49" fontId="222" fillId="0" borderId="12" xfId="18" applyNumberFormat="1" applyFont="1" applyFill="1" applyBorder="1" applyAlignment="1" applyProtection="1">
      <alignment horizontal="left"/>
      <protection locked="0"/>
    </xf>
    <xf numFmtId="0" fontId="222" fillId="0" borderId="10" xfId="18" applyFont="1" applyBorder="1" applyAlignment="1" applyProtection="1">
      <alignment horizontal="left" vertical="center"/>
    </xf>
    <xf numFmtId="0" fontId="221" fillId="0" borderId="9" xfId="626" applyFont="1" applyBorder="1" applyAlignment="1">
      <alignment horizontal="center"/>
    </xf>
    <xf numFmtId="0" fontId="222" fillId="0" borderId="11" xfId="18" applyFont="1" applyBorder="1" applyAlignment="1" applyProtection="1">
      <alignment horizontal="left" vertical="center"/>
    </xf>
    <xf numFmtId="0" fontId="221" fillId="0" borderId="34" xfId="626" applyFont="1" applyBorder="1" applyAlignment="1">
      <alignment horizontal="center"/>
    </xf>
    <xf numFmtId="0" fontId="222" fillId="0" borderId="12" xfId="18" applyFont="1" applyBorder="1" applyAlignment="1" applyProtection="1">
      <alignment horizontal="left" vertical="center"/>
    </xf>
    <xf numFmtId="0" fontId="221" fillId="0" borderId="74" xfId="626" applyFont="1" applyBorder="1" applyAlignment="1">
      <alignment horizontal="center"/>
    </xf>
    <xf numFmtId="0" fontId="221" fillId="0" borderId="16" xfId="626" applyFont="1" applyBorder="1" applyAlignment="1">
      <alignment horizontal="right"/>
    </xf>
    <xf numFmtId="0" fontId="222" fillId="0" borderId="18" xfId="18" applyFont="1" applyBorder="1" applyAlignment="1" applyProtection="1">
      <alignment horizontal="left" vertical="center"/>
    </xf>
    <xf numFmtId="0" fontId="221" fillId="0" borderId="16" xfId="626" applyFont="1" applyBorder="1" applyAlignment="1">
      <alignment horizontal="center"/>
    </xf>
    <xf numFmtId="0" fontId="221" fillId="0" borderId="18" xfId="626" applyFont="1" applyBorder="1" applyAlignment="1">
      <alignment horizontal="center"/>
    </xf>
    <xf numFmtId="0" fontId="33" fillId="0" borderId="165" xfId="51" applyFont="1" applyBorder="1" applyAlignment="1">
      <alignment horizontal="left"/>
    </xf>
    <xf numFmtId="0" fontId="33" fillId="0" borderId="165" xfId="51" applyFont="1" applyBorder="1"/>
    <xf numFmtId="0" fontId="11" fillId="6" borderId="165" xfId="51" applyFont="1" applyFill="1" applyBorder="1" applyAlignment="1">
      <alignment horizontal="right"/>
    </xf>
    <xf numFmtId="0" fontId="11" fillId="0" borderId="165" xfId="51" applyFont="1" applyBorder="1"/>
    <xf numFmtId="0" fontId="11" fillId="0" borderId="165" xfId="51" applyFont="1" applyBorder="1" applyAlignment="1">
      <alignment horizontal="left"/>
    </xf>
    <xf numFmtId="0" fontId="11" fillId="7" borderId="165" xfId="51" applyFont="1" applyFill="1" applyBorder="1" applyAlignment="1">
      <alignment horizontal="right"/>
    </xf>
    <xf numFmtId="0" fontId="11" fillId="8" borderId="165" xfId="51" applyFont="1" applyFill="1" applyBorder="1" applyAlignment="1">
      <alignment horizontal="right"/>
    </xf>
    <xf numFmtId="0" fontId="25" fillId="9" borderId="165" xfId="0" applyFont="1" applyFill="1" applyBorder="1" applyAlignment="1">
      <alignment horizontal="right"/>
    </xf>
    <xf numFmtId="0" fontId="11" fillId="0" borderId="165" xfId="51" applyFont="1" applyFill="1" applyBorder="1"/>
    <xf numFmtId="0" fontId="25" fillId="0" borderId="165" xfId="0" applyFont="1" applyBorder="1" applyAlignment="1">
      <alignment horizontal="left"/>
    </xf>
    <xf numFmtId="0" fontId="123" fillId="0" borderId="165" xfId="0" applyFont="1" applyBorder="1" applyAlignment="1">
      <alignment horizontal="center"/>
    </xf>
    <xf numFmtId="0" fontId="33" fillId="0" borderId="165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top" wrapText="1"/>
    </xf>
    <xf numFmtId="0" fontId="11" fillId="0" borderId="0" xfId="0" applyFont="1" applyFill="1" applyBorder="1"/>
    <xf numFmtId="0" fontId="11" fillId="6" borderId="0" xfId="27" applyFont="1" applyFill="1"/>
    <xf numFmtId="0" fontId="219" fillId="6" borderId="0" xfId="0" applyFont="1" applyFill="1" applyBorder="1" applyAlignment="1">
      <alignment horizontal="center" vertical="top" wrapText="1"/>
    </xf>
    <xf numFmtId="0" fontId="219" fillId="6" borderId="0" xfId="0" applyFont="1" applyFill="1" applyBorder="1"/>
    <xf numFmtId="0" fontId="11" fillId="6" borderId="165" xfId="51" applyFill="1" applyBorder="1"/>
    <xf numFmtId="0" fontId="11" fillId="7" borderId="165" xfId="51" applyFill="1" applyBorder="1"/>
    <xf numFmtId="0" fontId="11" fillId="8" borderId="165" xfId="51" applyFill="1" applyBorder="1"/>
    <xf numFmtId="0" fontId="33" fillId="0" borderId="165" xfId="51" applyFont="1" applyFill="1" applyBorder="1" applyAlignment="1">
      <alignment horizontal="center"/>
    </xf>
    <xf numFmtId="0" fontId="122" fillId="0" borderId="165" xfId="0" applyFont="1" applyBorder="1"/>
    <xf numFmtId="0" fontId="33" fillId="0" borderId="165" xfId="27" applyFont="1" applyBorder="1" applyAlignment="1">
      <alignment horizontal="center"/>
    </xf>
    <xf numFmtId="0" fontId="33" fillId="0" borderId="165" xfId="27" applyFont="1" applyBorder="1"/>
    <xf numFmtId="0" fontId="11" fillId="0" borderId="165" xfId="27" applyFont="1" applyBorder="1" applyAlignment="1">
      <alignment horizontal="center"/>
    </xf>
    <xf numFmtId="0" fontId="11" fillId="0" borderId="165" xfId="27" applyFont="1" applyBorder="1"/>
    <xf numFmtId="0" fontId="122" fillId="0" borderId="165" xfId="0" applyFont="1" applyBorder="1" applyAlignment="1">
      <alignment horizontal="center"/>
    </xf>
    <xf numFmtId="0" fontId="11" fillId="0" borderId="165" xfId="617" applyNumberFormat="1" applyFont="1" applyFill="1" applyBorder="1" applyAlignment="1"/>
    <xf numFmtId="0" fontId="33" fillId="0" borderId="165" xfId="617" applyNumberFormat="1" applyFont="1" applyFill="1" applyBorder="1" applyAlignment="1"/>
    <xf numFmtId="0" fontId="123" fillId="0" borderId="165" xfId="0" applyFont="1" applyBorder="1"/>
    <xf numFmtId="0" fontId="11" fillId="0" borderId="165" xfId="616" applyFont="1" applyBorder="1" applyAlignment="1">
      <alignment horizontal="center"/>
    </xf>
    <xf numFmtId="0" fontId="11" fillId="0" borderId="165" xfId="616" applyFont="1" applyBorder="1"/>
    <xf numFmtId="0" fontId="11" fillId="0" borderId="165" xfId="0" applyFont="1" applyFill="1" applyBorder="1" applyAlignment="1">
      <alignment horizontal="center" vertical="top" wrapText="1"/>
    </xf>
    <xf numFmtId="0" fontId="11" fillId="0" borderId="165" xfId="0" applyFont="1" applyFill="1" applyBorder="1"/>
    <xf numFmtId="0" fontId="0" fillId="9" borderId="165" xfId="0" applyFill="1" applyBorder="1"/>
    <xf numFmtId="0" fontId="0" fillId="34" borderId="165" xfId="0" applyFill="1" applyBorder="1"/>
    <xf numFmtId="0" fontId="0" fillId="0" borderId="174" xfId="0" applyBorder="1"/>
    <xf numFmtId="0" fontId="219" fillId="6" borderId="165" xfId="0" applyFont="1" applyFill="1" applyBorder="1" applyAlignment="1">
      <alignment horizontal="center" vertical="top" wrapText="1"/>
    </xf>
    <xf numFmtId="0" fontId="219" fillId="6" borderId="165" xfId="0" applyFont="1" applyFill="1" applyBorder="1"/>
    <xf numFmtId="0" fontId="0" fillId="34" borderId="153" xfId="0" applyFill="1" applyBorder="1"/>
    <xf numFmtId="0" fontId="11" fillId="0" borderId="165" xfId="616" applyFont="1" applyFill="1" applyBorder="1" applyAlignment="1"/>
    <xf numFmtId="49" fontId="11" fillId="0" borderId="165" xfId="616" applyNumberFormat="1" applyFont="1" applyBorder="1"/>
    <xf numFmtId="49" fontId="11" fillId="0" borderId="165" xfId="616" applyNumberFormat="1" applyFont="1" applyBorder="1" applyAlignment="1">
      <alignment wrapText="1"/>
    </xf>
    <xf numFmtId="0" fontId="11" fillId="0" borderId="165" xfId="617" applyNumberFormat="1" applyFont="1" applyFill="1" applyBorder="1" applyAlignment="1">
      <alignment horizontal="left"/>
    </xf>
    <xf numFmtId="0" fontId="11" fillId="4" borderId="165" xfId="58" applyFont="1" applyFill="1" applyBorder="1" applyAlignment="1">
      <alignment vertical="top" shrinkToFit="1"/>
    </xf>
    <xf numFmtId="0" fontId="122" fillId="0" borderId="165" xfId="0" applyFont="1" applyFill="1" applyBorder="1" applyAlignment="1">
      <alignment horizontal="center"/>
    </xf>
    <xf numFmtId="0" fontId="33" fillId="4" borderId="165" xfId="58" applyFont="1" applyFill="1" applyBorder="1" applyAlignment="1">
      <alignment horizontal="left" vertical="top"/>
    </xf>
    <xf numFmtId="0" fontId="11" fillId="4" borderId="165" xfId="58" applyFont="1" applyFill="1" applyBorder="1" applyAlignment="1">
      <alignment horizontal="left" vertical="top" wrapText="1"/>
    </xf>
    <xf numFmtId="0" fontId="18" fillId="4" borderId="165" xfId="58" applyFont="1" applyFill="1" applyBorder="1" applyAlignment="1">
      <alignment horizontal="justify" vertical="top" shrinkToFit="1"/>
    </xf>
    <xf numFmtId="0" fontId="33" fillId="4" borderId="165" xfId="58" applyFont="1" applyFill="1" applyBorder="1" applyAlignment="1">
      <alignment vertical="top"/>
    </xf>
    <xf numFmtId="0" fontId="11" fillId="4" borderId="165" xfId="58" applyFont="1" applyFill="1" applyBorder="1" applyAlignment="1">
      <alignment vertical="top"/>
    </xf>
    <xf numFmtId="0" fontId="219" fillId="4" borderId="165" xfId="58" applyFont="1" applyFill="1" applyBorder="1" applyAlignment="1">
      <alignment vertical="top"/>
    </xf>
    <xf numFmtId="49" fontId="18" fillId="4" borderId="165" xfId="58" applyNumberFormat="1" applyFont="1" applyFill="1" applyBorder="1" applyAlignment="1">
      <alignment horizontal="justify" vertical="top" shrinkToFit="1"/>
    </xf>
    <xf numFmtId="0" fontId="11" fillId="0" borderId="165" xfId="54" applyFont="1" applyBorder="1"/>
    <xf numFmtId="0" fontId="11" fillId="0" borderId="165" xfId="54" applyFont="1" applyFill="1" applyBorder="1"/>
    <xf numFmtId="0" fontId="0" fillId="0" borderId="0" xfId="0" applyAlignment="1"/>
    <xf numFmtId="0" fontId="122" fillId="0" borderId="165" xfId="0" applyFont="1" applyBorder="1" applyAlignment="1"/>
    <xf numFmtId="0" fontId="33" fillId="0" borderId="165" xfId="27" applyFont="1" applyBorder="1" applyAlignment="1"/>
    <xf numFmtId="0" fontId="11" fillId="0" borderId="165" xfId="27" applyFont="1" applyBorder="1" applyAlignment="1"/>
    <xf numFmtId="49" fontId="11" fillId="0" borderId="165" xfId="616" applyNumberFormat="1" applyFont="1" applyBorder="1" applyAlignment="1"/>
    <xf numFmtId="0" fontId="11" fillId="4" borderId="165" xfId="58" applyFont="1" applyFill="1" applyBorder="1" applyAlignment="1">
      <alignment horizontal="left" vertical="top"/>
    </xf>
    <xf numFmtId="0" fontId="123" fillId="0" borderId="165" xfId="0" applyFont="1" applyBorder="1" applyAlignment="1"/>
    <xf numFmtId="0" fontId="11" fillId="0" borderId="165" xfId="54" applyFont="1" applyBorder="1" applyAlignment="1"/>
    <xf numFmtId="0" fontId="11" fillId="0" borderId="165" xfId="54" applyFont="1" applyFill="1" applyBorder="1" applyAlignment="1"/>
    <xf numFmtId="0" fontId="11" fillId="0" borderId="165" xfId="616" applyFont="1" applyBorder="1" applyAlignment="1"/>
    <xf numFmtId="0" fontId="33" fillId="0" borderId="165" xfId="0" applyFont="1" applyFill="1" applyBorder="1" applyAlignment="1">
      <alignment horizontal="left" vertical="center"/>
    </xf>
    <xf numFmtId="0" fontId="11" fillId="0" borderId="165" xfId="0" applyFont="1" applyFill="1" applyBorder="1" applyAlignment="1"/>
    <xf numFmtId="0" fontId="219" fillId="6" borderId="165" xfId="0" applyFont="1" applyFill="1" applyBorder="1" applyAlignment="1"/>
    <xf numFmtId="49" fontId="224" fillId="51" borderId="38" xfId="626" applyNumberFormat="1" applyFont="1" applyFill="1" applyBorder="1" applyAlignment="1">
      <alignment horizontal="center" vertical="center" wrapText="1"/>
    </xf>
    <xf numFmtId="49" fontId="224" fillId="51" borderId="64" xfId="626" applyNumberFormat="1" applyFont="1" applyFill="1" applyBorder="1" applyAlignment="1">
      <alignment horizontal="center" vertical="center" wrapText="1"/>
    </xf>
    <xf numFmtId="0" fontId="220" fillId="37" borderId="15" xfId="626" applyFont="1" applyFill="1" applyBorder="1" applyAlignment="1">
      <alignment horizontal="center" vertical="center"/>
    </xf>
    <xf numFmtId="0" fontId="220" fillId="37" borderId="17" xfId="626" applyFont="1" applyFill="1" applyBorder="1" applyAlignment="1">
      <alignment horizontal="center" vertical="center"/>
    </xf>
    <xf numFmtId="0" fontId="212" fillId="0" borderId="10" xfId="626" applyFont="1" applyFill="1" applyBorder="1" applyAlignment="1">
      <alignment horizontal="center" vertical="center" textRotation="90" wrapText="1"/>
    </xf>
    <xf numFmtId="0" fontId="212" fillId="0" borderId="11" xfId="626" applyFont="1" applyFill="1" applyBorder="1" applyAlignment="1">
      <alignment horizontal="center" vertical="center" textRotation="90" wrapText="1"/>
    </xf>
    <xf numFmtId="37" fontId="10" fillId="30" borderId="6" xfId="0" applyNumberFormat="1" applyFont="1" applyFill="1" applyBorder="1" applyAlignment="1">
      <alignment horizontal="center"/>
    </xf>
    <xf numFmtId="37" fontId="10" fillId="30" borderId="148" xfId="0" applyNumberFormat="1" applyFont="1" applyFill="1" applyBorder="1" applyAlignment="1">
      <alignment horizontal="center"/>
    </xf>
    <xf numFmtId="37" fontId="73" fillId="36" borderId="138" xfId="599" applyNumberFormat="1" applyFont="1" applyFill="1" applyBorder="1" applyAlignment="1">
      <alignment horizontal="center"/>
    </xf>
    <xf numFmtId="0" fontId="87" fillId="36" borderId="6" xfId="1493" applyFont="1" applyFill="1" applyBorder="1" applyAlignment="1"/>
    <xf numFmtId="0" fontId="1" fillId="36" borderId="139" xfId="1493" applyFill="1" applyBorder="1" applyAlignment="1"/>
    <xf numFmtId="0" fontId="1" fillId="36" borderId="140" xfId="1493" applyFill="1" applyBorder="1" applyAlignment="1"/>
    <xf numFmtId="37" fontId="73" fillId="30" borderId="138" xfId="599" applyNumberFormat="1" applyFont="1" applyFill="1" applyBorder="1" applyAlignment="1">
      <alignment horizontal="center"/>
    </xf>
    <xf numFmtId="0" fontId="87" fillId="0" borderId="6" xfId="1493" applyFont="1" applyBorder="1" applyAlignment="1"/>
    <xf numFmtId="37" fontId="73" fillId="30" borderId="141" xfId="599" applyNumberFormat="1" applyFont="1" applyFill="1" applyBorder="1" applyAlignment="1">
      <alignment horizontal="center"/>
    </xf>
    <xf numFmtId="0" fontId="87" fillId="0" borderId="139" xfId="1493" applyFont="1" applyBorder="1" applyAlignment="1">
      <alignment horizontal="center"/>
    </xf>
    <xf numFmtId="0" fontId="87" fillId="0" borderId="140" xfId="1493" applyFont="1" applyBorder="1" applyAlignment="1">
      <alignment horizontal="center"/>
    </xf>
    <xf numFmtId="0" fontId="19" fillId="0" borderId="137" xfId="0" applyFont="1" applyFill="1" applyBorder="1" applyAlignment="1">
      <alignment horizontal="center" wrapText="1"/>
    </xf>
    <xf numFmtId="0" fontId="19" fillId="0" borderId="3" xfId="0" applyFont="1" applyFill="1" applyBorder="1" applyAlignment="1">
      <alignment horizontal="center" wrapText="1"/>
    </xf>
    <xf numFmtId="2" fontId="19" fillId="0" borderId="137" xfId="457" applyNumberFormat="1" applyFont="1" applyFill="1" applyBorder="1" applyAlignment="1">
      <alignment horizontal="center" wrapText="1"/>
    </xf>
    <xf numFmtId="2" fontId="19" fillId="0" borderId="3" xfId="457" applyNumberFormat="1" applyFont="1" applyFill="1" applyBorder="1" applyAlignment="1">
      <alignment horizontal="center" wrapText="1"/>
    </xf>
    <xf numFmtId="2" fontId="19" fillId="0" borderId="139" xfId="457" applyNumberFormat="1" applyFont="1" applyFill="1" applyBorder="1" applyAlignment="1">
      <alignment horizontal="center"/>
    </xf>
    <xf numFmtId="2" fontId="19" fillId="0" borderId="137" xfId="0" applyNumberFormat="1" applyFont="1" applyFill="1" applyBorder="1" applyAlignment="1">
      <alignment horizontal="center" wrapText="1"/>
    </xf>
    <xf numFmtId="2" fontId="19" fillId="0" borderId="3" xfId="0" applyNumberFormat="1" applyFont="1" applyFill="1" applyBorder="1" applyAlignment="1">
      <alignment horizontal="center" wrapText="1"/>
    </xf>
    <xf numFmtId="2" fontId="19" fillId="0" borderId="139" xfId="0" applyNumberFormat="1" applyFont="1" applyFill="1" applyBorder="1" applyAlignment="1">
      <alignment horizontal="center"/>
    </xf>
    <xf numFmtId="39" fontId="19" fillId="0" borderId="141" xfId="457" applyNumberFormat="1" applyFont="1" applyFill="1" applyBorder="1" applyAlignment="1">
      <alignment horizontal="center" wrapText="1"/>
    </xf>
    <xf numFmtId="39" fontId="19" fillId="0" borderId="139" xfId="457" applyNumberFormat="1" applyFont="1" applyFill="1" applyBorder="1" applyAlignment="1">
      <alignment horizontal="center" wrapText="1"/>
    </xf>
    <xf numFmtId="39" fontId="19" fillId="0" borderId="140" xfId="457" applyNumberFormat="1" applyFont="1" applyFill="1" applyBorder="1" applyAlignment="1">
      <alignment horizontal="center" wrapText="1"/>
    </xf>
    <xf numFmtId="4" fontId="24" fillId="0" borderId="137" xfId="0" applyNumberFormat="1" applyFont="1" applyFill="1" applyBorder="1" applyAlignment="1">
      <alignment horizontal="center" wrapText="1"/>
    </xf>
    <xf numFmtId="4" fontId="24" fillId="0" borderId="3" xfId="0" applyNumberFormat="1" applyFont="1" applyFill="1" applyBorder="1" applyAlignment="1">
      <alignment horizontal="center" wrapText="1"/>
    </xf>
    <xf numFmtId="170" fontId="24" fillId="0" borderId="137" xfId="0" applyNumberFormat="1" applyFont="1" applyFill="1" applyBorder="1" applyAlignment="1" applyProtection="1">
      <alignment horizontal="center" wrapText="1"/>
    </xf>
    <xf numFmtId="170" fontId="24" fillId="0" borderId="3" xfId="0" applyNumberFormat="1" applyFont="1" applyFill="1" applyBorder="1" applyAlignment="1" applyProtection="1">
      <alignment horizontal="center" wrapText="1"/>
    </xf>
    <xf numFmtId="2" fontId="24" fillId="0" borderId="137" xfId="0" applyNumberFormat="1" applyFont="1" applyFill="1" applyBorder="1" applyAlignment="1">
      <alignment horizontal="center" wrapText="1"/>
    </xf>
    <xf numFmtId="2" fontId="24" fillId="0" borderId="3" xfId="0" applyNumberFormat="1" applyFont="1" applyFill="1" applyBorder="1" applyAlignment="1">
      <alignment horizontal="center" wrapText="1"/>
    </xf>
    <xf numFmtId="4" fontId="24" fillId="0" borderId="139" xfId="0" applyNumberFormat="1" applyFont="1" applyFill="1" applyBorder="1" applyAlignment="1">
      <alignment horizontal="center"/>
    </xf>
    <xf numFmtId="4" fontId="24" fillId="0" borderId="141" xfId="0" applyNumberFormat="1" applyFont="1" applyFill="1" applyBorder="1" applyAlignment="1">
      <alignment horizontal="center"/>
    </xf>
    <xf numFmtId="4" fontId="24" fillId="0" borderId="140" xfId="0" applyNumberFormat="1" applyFont="1" applyFill="1" applyBorder="1" applyAlignment="1">
      <alignment horizontal="center"/>
    </xf>
    <xf numFmtId="170" fontId="24" fillId="0" borderId="137" xfId="0" applyNumberFormat="1" applyFont="1" applyFill="1" applyBorder="1" applyAlignment="1" applyProtection="1">
      <alignment horizontal="center"/>
    </xf>
    <xf numFmtId="170" fontId="24" fillId="0" borderId="3" xfId="0" applyNumberFormat="1" applyFont="1" applyFill="1" applyBorder="1" applyAlignment="1" applyProtection="1">
      <alignment horizontal="center"/>
    </xf>
    <xf numFmtId="0" fontId="23" fillId="0" borderId="141" xfId="0" applyFont="1" applyFill="1" applyBorder="1" applyAlignment="1">
      <alignment horizontal="center"/>
    </xf>
    <xf numFmtId="0" fontId="23" fillId="0" borderId="139" xfId="0" applyFont="1" applyFill="1" applyBorder="1" applyAlignment="1">
      <alignment horizontal="center"/>
    </xf>
    <xf numFmtId="0" fontId="23" fillId="0" borderId="140" xfId="0" applyFont="1" applyFill="1" applyBorder="1" applyAlignment="1">
      <alignment horizontal="center"/>
    </xf>
    <xf numFmtId="0" fontId="23" fillId="0" borderId="137" xfId="0" applyFont="1" applyFill="1" applyBorder="1" applyAlignment="1">
      <alignment horizontal="center" wrapText="1"/>
    </xf>
    <xf numFmtId="0" fontId="23" fillId="0" borderId="3" xfId="0" applyFont="1" applyFill="1" applyBorder="1" applyAlignment="1">
      <alignment horizontal="center" wrapText="1"/>
    </xf>
    <xf numFmtId="0" fontId="24" fillId="0" borderId="153" xfId="0" applyFont="1" applyFill="1" applyBorder="1" applyAlignment="1">
      <alignment horizontal="center" wrapText="1"/>
    </xf>
    <xf numFmtId="0" fontId="24" fillId="0" borderId="7" xfId="0" applyFont="1" applyFill="1" applyBorder="1" applyAlignment="1">
      <alignment horizontal="center" wrapText="1"/>
    </xf>
    <xf numFmtId="4" fontId="24" fillId="0" borderId="159" xfId="0" applyNumberFormat="1" applyFont="1" applyFill="1" applyBorder="1" applyAlignment="1">
      <alignment horizontal="center"/>
    </xf>
    <xf numFmtId="4" fontId="24" fillId="0" borderId="160" xfId="0" applyNumberFormat="1" applyFont="1" applyFill="1" applyBorder="1" applyAlignment="1">
      <alignment horizontal="center"/>
    </xf>
    <xf numFmtId="4" fontId="24" fillId="0" borderId="158" xfId="0" applyNumberFormat="1" applyFont="1" applyFill="1" applyBorder="1" applyAlignment="1">
      <alignment horizontal="center"/>
    </xf>
    <xf numFmtId="0" fontId="24" fillId="0" borderId="159" xfId="0" applyFont="1" applyFill="1" applyBorder="1" applyAlignment="1">
      <alignment horizontal="center"/>
    </xf>
    <xf numFmtId="0" fontId="24" fillId="0" borderId="160" xfId="0" applyFont="1" applyFill="1" applyBorder="1" applyAlignment="1">
      <alignment horizontal="center"/>
    </xf>
    <xf numFmtId="0" fontId="24" fillId="0" borderId="159" xfId="0" applyFont="1" applyFill="1" applyBorder="1" applyAlignment="1">
      <alignment horizontal="center" wrapText="1"/>
    </xf>
    <xf numFmtId="0" fontId="24" fillId="0" borderId="160" xfId="0" applyFont="1" applyFill="1" applyBorder="1" applyAlignment="1">
      <alignment horizontal="center" wrapText="1"/>
    </xf>
    <xf numFmtId="4" fontId="24" fillId="0" borderId="159" xfId="0" applyNumberFormat="1" applyFont="1" applyFill="1" applyBorder="1" applyAlignment="1">
      <alignment horizontal="center" wrapText="1"/>
    </xf>
    <xf numFmtId="4" fontId="24" fillId="0" borderId="160" xfId="0" applyNumberFormat="1" applyFont="1" applyFill="1" applyBorder="1" applyAlignment="1">
      <alignment horizontal="center" wrapText="1"/>
    </xf>
    <xf numFmtId="0" fontId="24" fillId="0" borderId="154" xfId="0" applyFont="1" applyFill="1" applyBorder="1" applyAlignment="1">
      <alignment horizontal="center"/>
    </xf>
    <xf numFmtId="0" fontId="24" fillId="0" borderId="5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/>
    </xf>
    <xf numFmtId="0" fontId="24" fillId="0" borderId="3" xfId="0" applyFont="1" applyFill="1" applyBorder="1" applyAlignment="1">
      <alignment horizontal="center" wrapText="1"/>
    </xf>
    <xf numFmtId="4" fontId="24" fillId="0" borderId="146" xfId="0" applyNumberFormat="1" applyFont="1" applyFill="1" applyBorder="1" applyAlignment="1">
      <alignment horizontal="center" wrapText="1"/>
    </xf>
    <xf numFmtId="4" fontId="24" fillId="0" borderId="147" xfId="0" applyNumberFormat="1" applyFont="1" applyFill="1" applyBorder="1" applyAlignment="1">
      <alignment horizontal="center" wrapText="1"/>
    </xf>
    <xf numFmtId="4" fontId="24" fillId="0" borderId="149" xfId="0" applyNumberFormat="1" applyFont="1" applyFill="1" applyBorder="1" applyAlignment="1">
      <alignment horizontal="center" wrapText="1"/>
    </xf>
    <xf numFmtId="4" fontId="24" fillId="0" borderId="148" xfId="0" applyNumberFormat="1" applyFont="1" applyFill="1" applyBorder="1" applyAlignment="1">
      <alignment horizontal="center" wrapText="1"/>
    </xf>
    <xf numFmtId="0" fontId="24" fillId="0" borderId="146" xfId="0" applyFont="1" applyFill="1" applyBorder="1" applyAlignment="1">
      <alignment horizontal="center" wrapText="1"/>
    </xf>
    <xf numFmtId="0" fontId="24" fillId="0" borderId="149" xfId="0" applyFont="1" applyFill="1" applyBorder="1" applyAlignment="1">
      <alignment horizontal="center" wrapText="1"/>
    </xf>
    <xf numFmtId="0" fontId="24" fillId="0" borderId="154" xfId="0" applyFont="1" applyFill="1" applyBorder="1" applyAlignment="1">
      <alignment horizontal="center" wrapText="1"/>
    </xf>
    <xf numFmtId="0" fontId="24" fillId="0" borderId="147" xfId="0" applyFont="1" applyFill="1" applyBorder="1" applyAlignment="1">
      <alignment horizontal="center" wrapText="1"/>
    </xf>
    <xf numFmtId="0" fontId="24" fillId="0" borderId="6" xfId="0" applyFont="1" applyFill="1" applyBorder="1" applyAlignment="1">
      <alignment horizontal="center" wrapText="1"/>
    </xf>
    <xf numFmtId="0" fontId="24" fillId="0" borderId="148" xfId="0" applyFont="1" applyFill="1" applyBorder="1" applyAlignment="1">
      <alignment horizontal="center" wrapText="1"/>
    </xf>
    <xf numFmtId="0" fontId="24" fillId="0" borderId="158" xfId="0" applyFont="1" applyFill="1" applyBorder="1" applyAlignment="1">
      <alignment horizontal="center"/>
    </xf>
    <xf numFmtId="169" fontId="24" fillId="0" borderId="159" xfId="0" applyNumberFormat="1" applyFont="1" applyFill="1" applyBorder="1" applyAlignment="1">
      <alignment horizontal="center" wrapText="1"/>
    </xf>
    <xf numFmtId="169" fontId="24" fillId="0" borderId="160" xfId="0" applyNumberFormat="1" applyFont="1" applyFill="1" applyBorder="1" applyAlignment="1">
      <alignment horizontal="center" wrapText="1"/>
    </xf>
    <xf numFmtId="4" fontId="24" fillId="0" borderId="158" xfId="0" applyNumberFormat="1" applyFont="1" applyFill="1" applyBorder="1" applyAlignment="1">
      <alignment horizontal="center" wrapText="1"/>
    </xf>
    <xf numFmtId="4" fontId="24" fillId="0" borderId="154" xfId="0" applyNumberFormat="1" applyFont="1" applyFill="1" applyBorder="1" applyAlignment="1">
      <alignment horizontal="center" wrapText="1"/>
    </xf>
    <xf numFmtId="4" fontId="24" fillId="0" borderId="6" xfId="0" applyNumberFormat="1" applyFont="1" applyFill="1" applyBorder="1" applyAlignment="1">
      <alignment horizontal="center" wrapText="1"/>
    </xf>
    <xf numFmtId="37" fontId="31" fillId="0" borderId="10" xfId="27" applyNumberFormat="1" applyFont="1" applyFill="1" applyBorder="1" applyAlignment="1">
      <alignment horizontal="center" vertical="center" wrapText="1"/>
    </xf>
    <xf numFmtId="37" fontId="31" fillId="0" borderId="11" xfId="27" applyNumberFormat="1" applyFont="1" applyFill="1" applyBorder="1" applyAlignment="1">
      <alignment horizontal="center" vertical="center" wrapText="1"/>
    </xf>
    <xf numFmtId="37" fontId="31" fillId="0" borderId="9" xfId="27" applyNumberFormat="1" applyFont="1" applyFill="1" applyBorder="1" applyAlignment="1">
      <alignment horizontal="center" vertical="center" wrapText="1"/>
    </xf>
    <xf numFmtId="37" fontId="31" fillId="0" borderId="34" xfId="27" applyNumberFormat="1" applyFont="1" applyFill="1" applyBorder="1" applyAlignment="1">
      <alignment horizontal="center" vertical="center" wrapText="1"/>
    </xf>
    <xf numFmtId="37" fontId="31" fillId="0" borderId="56" xfId="27" applyNumberFormat="1" applyFont="1" applyFill="1" applyBorder="1" applyAlignment="1">
      <alignment horizontal="center" vertical="center" wrapText="1"/>
    </xf>
    <xf numFmtId="37" fontId="31" fillId="0" borderId="14" xfId="27" applyNumberFormat="1" applyFont="1" applyFill="1" applyBorder="1" applyAlignment="1">
      <alignment horizontal="center" vertical="center" wrapText="1"/>
    </xf>
    <xf numFmtId="37" fontId="31" fillId="0" borderId="0" xfId="27" applyNumberFormat="1" applyFont="1" applyFill="1" applyBorder="1" applyAlignment="1">
      <alignment horizontal="center" vertical="center" wrapText="1"/>
    </xf>
    <xf numFmtId="37" fontId="31" fillId="0" borderId="13" xfId="27" applyNumberFormat="1" applyFont="1" applyFill="1" applyBorder="1" applyAlignment="1">
      <alignment horizontal="center" vertical="center" wrapText="1"/>
    </xf>
    <xf numFmtId="37" fontId="31" fillId="0" borderId="36" xfId="27" applyNumberFormat="1" applyFont="1" applyFill="1" applyBorder="1" applyAlignment="1">
      <alignment horizontal="center" vertical="center" wrapText="1"/>
    </xf>
    <xf numFmtId="37" fontId="31" fillId="0" borderId="15" xfId="27" applyNumberFormat="1" applyFont="1" applyFill="1" applyBorder="1" applyAlignment="1">
      <alignment horizontal="center" vertical="center" wrapText="1"/>
    </xf>
    <xf numFmtId="37" fontId="33" fillId="0" borderId="16" xfId="27" applyNumberFormat="1" applyFont="1" applyFill="1" applyBorder="1" applyAlignment="1">
      <alignment horizontal="center" vertical="center" wrapText="1"/>
    </xf>
    <xf numFmtId="37" fontId="33" fillId="0" borderId="17" xfId="27" applyNumberFormat="1" applyFont="1" applyFill="1" applyBorder="1" applyAlignment="1">
      <alignment horizontal="center" vertical="center" wrapText="1"/>
    </xf>
    <xf numFmtId="37" fontId="31" fillId="0" borderId="14" xfId="27" applyNumberFormat="1" applyFont="1" applyFill="1" applyBorder="1" applyAlignment="1">
      <alignment horizontal="center" wrapText="1"/>
    </xf>
    <xf numFmtId="37" fontId="31" fillId="0" borderId="64" xfId="27" applyNumberFormat="1" applyFont="1" applyFill="1" applyBorder="1" applyAlignment="1">
      <alignment horizontal="center" wrapText="1"/>
    </xf>
    <xf numFmtId="37" fontId="31" fillId="0" borderId="10" xfId="27" applyNumberFormat="1" applyFont="1" applyFill="1" applyBorder="1" applyAlignment="1">
      <alignment horizontal="justify" wrapText="1"/>
    </xf>
    <xf numFmtId="37" fontId="31" fillId="0" borderId="12" xfId="27" applyNumberFormat="1" applyFont="1" applyFill="1" applyBorder="1" applyAlignment="1">
      <alignment horizontal="justify" wrapText="1"/>
    </xf>
    <xf numFmtId="171" fontId="31" fillId="0" borderId="10" xfId="27" applyNumberFormat="1" applyFont="1" applyFill="1" applyBorder="1" applyAlignment="1">
      <alignment horizontal="justify" wrapText="1"/>
    </xf>
    <xf numFmtId="171" fontId="31" fillId="0" borderId="12" xfId="27" applyNumberFormat="1" applyFont="1" applyFill="1" applyBorder="1" applyAlignment="1">
      <alignment horizontal="justify" wrapText="1"/>
    </xf>
    <xf numFmtId="37" fontId="31" fillId="0" borderId="10" xfId="27" applyNumberFormat="1" applyFont="1" applyFill="1" applyBorder="1" applyAlignment="1">
      <alignment horizontal="center" wrapText="1"/>
    </xf>
    <xf numFmtId="37" fontId="31" fillId="0" borderId="12" xfId="27" applyNumberFormat="1" applyFont="1" applyFill="1" applyBorder="1" applyAlignment="1">
      <alignment horizontal="center" wrapText="1"/>
    </xf>
    <xf numFmtId="0" fontId="31" fillId="0" borderId="10" xfId="27" applyFont="1" applyFill="1" applyBorder="1" applyAlignment="1">
      <alignment horizontal="center" wrapText="1"/>
    </xf>
    <xf numFmtId="0" fontId="31" fillId="0" borderId="12" xfId="27" applyFont="1" applyFill="1" applyBorder="1" applyAlignment="1">
      <alignment horizontal="center" wrapText="1"/>
    </xf>
    <xf numFmtId="37" fontId="31" fillId="0" borderId="13" xfId="27" applyNumberFormat="1" applyFont="1" applyFill="1" applyBorder="1" applyAlignment="1">
      <alignment horizontal="center" wrapText="1"/>
    </xf>
    <xf numFmtId="37" fontId="31" fillId="0" borderId="38" xfId="27" applyNumberFormat="1" applyFont="1" applyFill="1" applyBorder="1" applyAlignment="1">
      <alignment horizontal="center" wrapText="1"/>
    </xf>
    <xf numFmtId="37" fontId="31" fillId="0" borderId="15" xfId="27" applyNumberFormat="1" applyFont="1" applyFill="1" applyBorder="1" applyAlignment="1">
      <alignment horizontal="center" wrapText="1"/>
    </xf>
    <xf numFmtId="37" fontId="33" fillId="0" borderId="16" xfId="27" applyNumberFormat="1" applyFont="1" applyFill="1" applyBorder="1" applyAlignment="1">
      <alignment wrapText="1"/>
    </xf>
    <xf numFmtId="37" fontId="33" fillId="0" borderId="17" xfId="27" applyNumberFormat="1" applyFont="1" applyFill="1" applyBorder="1" applyAlignment="1">
      <alignment wrapText="1"/>
    </xf>
    <xf numFmtId="0" fontId="31" fillId="0" borderId="10" xfId="27" applyFont="1" applyFill="1" applyBorder="1" applyAlignment="1">
      <alignment horizontal="justify" wrapText="1"/>
    </xf>
    <xf numFmtId="0" fontId="31" fillId="0" borderId="12" xfId="27" applyFont="1" applyFill="1" applyBorder="1" applyAlignment="1">
      <alignment horizontal="justify" wrapText="1"/>
    </xf>
    <xf numFmtId="0" fontId="31" fillId="0" borderId="13" xfId="27" applyFont="1" applyFill="1" applyBorder="1" applyAlignment="1">
      <alignment horizontal="center" wrapText="1"/>
    </xf>
    <xf numFmtId="0" fontId="31" fillId="0" borderId="38" xfId="27" applyFont="1" applyFill="1" applyBorder="1" applyAlignment="1">
      <alignment horizontal="center" wrapText="1"/>
    </xf>
    <xf numFmtId="49" fontId="36" fillId="0" borderId="170" xfId="27" applyNumberFormat="1" applyFont="1" applyBorder="1" applyAlignment="1">
      <alignment horizontal="left" vertical="center" wrapText="1"/>
    </xf>
    <xf numFmtId="49" fontId="36" fillId="0" borderId="169" xfId="27" applyNumberFormat="1" applyFont="1" applyBorder="1" applyAlignment="1">
      <alignment horizontal="left" vertical="center" wrapText="1"/>
    </xf>
    <xf numFmtId="49" fontId="36" fillId="0" borderId="168" xfId="27" applyNumberFormat="1" applyFont="1" applyBorder="1" applyAlignment="1">
      <alignment horizontal="left" vertical="center" wrapText="1"/>
    </xf>
    <xf numFmtId="49" fontId="36" fillId="0" borderId="170" xfId="27" applyNumberFormat="1" applyFont="1" applyBorder="1" applyAlignment="1">
      <alignment horizontal="center" vertical="center"/>
    </xf>
    <xf numFmtId="49" fontId="36" fillId="0" borderId="169" xfId="27" applyNumberFormat="1" applyFont="1" applyBorder="1" applyAlignment="1">
      <alignment horizontal="center" vertical="center"/>
    </xf>
    <xf numFmtId="0" fontId="63" fillId="0" borderId="31" xfId="0" applyFont="1" applyBorder="1" applyAlignment="1">
      <alignment horizontal="left" vertical="center" wrapText="1"/>
    </xf>
    <xf numFmtId="0" fontId="63" fillId="0" borderId="32" xfId="0" applyFont="1" applyBorder="1" applyAlignment="1">
      <alignment horizontal="left" vertical="center" wrapText="1"/>
    </xf>
    <xf numFmtId="49" fontId="36" fillId="0" borderId="170" xfId="27" applyNumberFormat="1" applyFont="1" applyBorder="1" applyAlignment="1">
      <alignment horizontal="left" vertical="center"/>
    </xf>
    <xf numFmtId="49" fontId="36" fillId="0" borderId="169" xfId="27" applyNumberFormat="1" applyFont="1" applyBorder="1" applyAlignment="1">
      <alignment horizontal="left" vertical="center"/>
    </xf>
    <xf numFmtId="49" fontId="36" fillId="0" borderId="168" xfId="27" applyNumberFormat="1" applyFont="1" applyBorder="1" applyAlignment="1">
      <alignment horizontal="center" vertical="center"/>
    </xf>
    <xf numFmtId="173" fontId="88" fillId="0" borderId="153" xfId="449" applyFont="1" applyBorder="1" applyAlignment="1">
      <alignment horizontal="center" vertical="center"/>
    </xf>
    <xf numFmtId="173" fontId="88" fillId="0" borderId="7" xfId="449" applyFont="1" applyBorder="1" applyAlignment="1">
      <alignment horizontal="center" vertical="center"/>
    </xf>
    <xf numFmtId="173" fontId="88" fillId="0" borderId="3" xfId="449" applyFont="1" applyBorder="1" applyAlignment="1">
      <alignment horizontal="center" vertical="center"/>
    </xf>
    <xf numFmtId="173" fontId="88" fillId="0" borderId="147" xfId="449" applyFont="1" applyBorder="1" applyAlignment="1">
      <alignment horizontal="center" vertical="center" wrapText="1"/>
    </xf>
    <xf numFmtId="173" fontId="88" fillId="0" borderId="8" xfId="449" applyFont="1" applyBorder="1" applyAlignment="1">
      <alignment horizontal="center" vertical="center" wrapText="1"/>
    </xf>
    <xf numFmtId="173" fontId="88" fillId="0" borderId="148" xfId="449" applyFont="1" applyBorder="1" applyAlignment="1">
      <alignment horizontal="center" vertical="center" wrapText="1"/>
    </xf>
    <xf numFmtId="37" fontId="94" fillId="30" borderId="6" xfId="0" applyNumberFormat="1" applyFont="1" applyFill="1" applyBorder="1" applyAlignment="1">
      <alignment horizontal="center"/>
    </xf>
    <xf numFmtId="37" fontId="94" fillId="30" borderId="148" xfId="0" applyNumberFormat="1" applyFont="1" applyFill="1" applyBorder="1" applyAlignment="1">
      <alignment horizontal="center"/>
    </xf>
    <xf numFmtId="37" fontId="94" fillId="30" borderId="154" xfId="0" applyNumberFormat="1" applyFont="1" applyFill="1" applyBorder="1" applyAlignment="1">
      <alignment horizontal="center"/>
    </xf>
    <xf numFmtId="37" fontId="94" fillId="30" borderId="147" xfId="0" applyNumberFormat="1" applyFont="1" applyFill="1" applyBorder="1" applyAlignment="1">
      <alignment horizontal="center"/>
    </xf>
    <xf numFmtId="37" fontId="73" fillId="30" borderId="159" xfId="0" applyNumberFormat="1" applyFont="1" applyFill="1" applyBorder="1" applyAlignment="1">
      <alignment horizontal="center"/>
    </xf>
    <xf numFmtId="37" fontId="73" fillId="30" borderId="158" xfId="0" applyNumberFormat="1" applyFont="1" applyFill="1" applyBorder="1" applyAlignment="1">
      <alignment horizontal="center"/>
    </xf>
    <xf numFmtId="37" fontId="73" fillId="30" borderId="160" xfId="0" applyNumberFormat="1" applyFont="1" applyFill="1" applyBorder="1" applyAlignment="1">
      <alignment horizontal="center"/>
    </xf>
    <xf numFmtId="0" fontId="62" fillId="0" borderId="0" xfId="0" applyFont="1" applyAlignment="1">
      <alignment horizontal="left" vertical="center"/>
    </xf>
    <xf numFmtId="0" fontId="94" fillId="35" borderId="15" xfId="0" applyFont="1" applyFill="1" applyBorder="1" applyAlignment="1">
      <alignment horizontal="left" vertical="center" wrapText="1" indent="2"/>
    </xf>
    <xf numFmtId="0" fontId="94" fillId="35" borderId="16" xfId="0" applyFont="1" applyFill="1" applyBorder="1" applyAlignment="1">
      <alignment horizontal="left" vertical="center" wrapText="1" indent="2"/>
    </xf>
    <xf numFmtId="0" fontId="94" fillId="35" borderId="17" xfId="0" applyFont="1" applyFill="1" applyBorder="1" applyAlignment="1">
      <alignment horizontal="left" vertical="center" wrapText="1" indent="2"/>
    </xf>
    <xf numFmtId="0" fontId="94" fillId="35" borderId="133" xfId="0" applyFont="1" applyFill="1" applyBorder="1" applyAlignment="1" applyProtection="1">
      <alignment horizontal="left" vertical="center" wrapText="1"/>
    </xf>
    <xf numFmtId="0" fontId="94" fillId="35" borderId="158" xfId="0" applyFont="1" applyFill="1" applyBorder="1" applyAlignment="1" applyProtection="1">
      <alignment horizontal="left" vertical="center" wrapText="1"/>
    </xf>
    <xf numFmtId="0" fontId="107" fillId="35" borderId="15" xfId="0" applyFont="1" applyFill="1" applyBorder="1" applyAlignment="1">
      <alignment horizontal="left" vertical="center" wrapText="1" indent="3"/>
    </xf>
    <xf numFmtId="0" fontId="107" fillId="35" borderId="16" xfId="0" applyFont="1" applyFill="1" applyBorder="1" applyAlignment="1">
      <alignment horizontal="left" vertical="center" wrapText="1" indent="3"/>
    </xf>
    <xf numFmtId="0" fontId="107" fillId="35" borderId="17" xfId="0" applyFont="1" applyFill="1" applyBorder="1" applyAlignment="1">
      <alignment horizontal="left" vertical="center" wrapText="1" indent="3"/>
    </xf>
    <xf numFmtId="0" fontId="107" fillId="35" borderId="15" xfId="0" applyFont="1" applyFill="1" applyBorder="1" applyAlignment="1">
      <alignment horizontal="center" vertical="center"/>
    </xf>
    <xf numFmtId="0" fontId="107" fillId="35" borderId="16" xfId="0" applyFont="1" applyFill="1" applyBorder="1" applyAlignment="1">
      <alignment horizontal="center" vertical="center"/>
    </xf>
    <xf numFmtId="0" fontId="107" fillId="35" borderId="17" xfId="0" applyFont="1" applyFill="1" applyBorder="1" applyAlignment="1">
      <alignment horizontal="center" vertical="center"/>
    </xf>
    <xf numFmtId="0" fontId="94" fillId="35" borderId="158" xfId="0" applyFont="1" applyFill="1" applyBorder="1" applyAlignment="1" applyProtection="1">
      <alignment horizontal="center" vertical="center" wrapText="1"/>
    </xf>
    <xf numFmtId="0" fontId="94" fillId="35" borderId="160" xfId="0" applyFont="1" applyFill="1" applyBorder="1" applyAlignment="1" applyProtection="1">
      <alignment horizontal="left" vertical="center" wrapText="1"/>
    </xf>
    <xf numFmtId="37" fontId="73" fillId="30" borderId="10" xfId="607" applyNumberFormat="1" applyFont="1" applyFill="1" applyBorder="1" applyAlignment="1">
      <alignment horizontal="center" vertical="center"/>
    </xf>
    <xf numFmtId="37" fontId="10" fillId="0" borderId="12" xfId="0" applyNumberFormat="1" applyFont="1" applyBorder="1" applyAlignment="1">
      <alignment horizontal="center" vertical="center"/>
    </xf>
    <xf numFmtId="0" fontId="73" fillId="30" borderId="60" xfId="0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37" fontId="73" fillId="30" borderId="15" xfId="607" applyNumberFormat="1" applyFont="1" applyFill="1" applyBorder="1" applyAlignment="1">
      <alignment horizontal="center" vertical="center"/>
    </xf>
    <xf numFmtId="37" fontId="10" fillId="0" borderId="17" xfId="0" applyNumberFormat="1" applyFont="1" applyBorder="1" applyAlignment="1">
      <alignment horizontal="center" vertical="center"/>
    </xf>
    <xf numFmtId="37" fontId="73" fillId="30" borderId="10" xfId="607" applyNumberFormat="1" applyFont="1" applyFill="1" applyBorder="1" applyAlignment="1">
      <alignment horizontal="center" vertical="center" wrapText="1"/>
    </xf>
    <xf numFmtId="37" fontId="73" fillId="30" borderId="11" xfId="607" applyNumberFormat="1" applyFont="1" applyFill="1" applyBorder="1" applyAlignment="1">
      <alignment horizontal="center" vertical="center" wrapText="1"/>
    </xf>
    <xf numFmtId="37" fontId="73" fillId="30" borderId="12" xfId="607" applyNumberFormat="1" applyFont="1" applyFill="1" applyBorder="1" applyAlignment="1">
      <alignment horizontal="center" vertical="center" wrapText="1"/>
    </xf>
    <xf numFmtId="37" fontId="73" fillId="30" borderId="10" xfId="0" applyNumberFormat="1" applyFont="1" applyFill="1" applyBorder="1" applyAlignment="1">
      <alignment horizontal="center" vertical="center" wrapText="1"/>
    </xf>
    <xf numFmtId="37" fontId="73" fillId="30" borderId="11" xfId="0" applyNumberFormat="1" applyFont="1" applyFill="1" applyBorder="1" applyAlignment="1">
      <alignment horizontal="center" vertical="center" wrapText="1"/>
    </xf>
    <xf numFmtId="37" fontId="73" fillId="30" borderId="12" xfId="0" applyNumberFormat="1" applyFont="1" applyFill="1" applyBorder="1" applyAlignment="1">
      <alignment horizontal="center" vertical="center" wrapText="1"/>
    </xf>
    <xf numFmtId="37" fontId="10" fillId="0" borderId="11" xfId="0" applyNumberFormat="1" applyFont="1" applyBorder="1" applyAlignment="1">
      <alignment horizontal="center" vertical="center" wrapText="1"/>
    </xf>
    <xf numFmtId="37" fontId="10" fillId="0" borderId="12" xfId="0" applyNumberFormat="1" applyFont="1" applyBorder="1" applyAlignment="1">
      <alignment horizontal="center" vertical="center" wrapText="1"/>
    </xf>
    <xf numFmtId="4" fontId="73" fillId="30" borderId="10" xfId="0" applyNumberFormat="1" applyFont="1" applyFill="1" applyBorder="1" applyAlignment="1">
      <alignment horizontal="center" vertical="center" wrapText="1"/>
    </xf>
    <xf numFmtId="4" fontId="73" fillId="30" borderId="11" xfId="0" applyNumberFormat="1" applyFont="1" applyFill="1" applyBorder="1" applyAlignment="1">
      <alignment horizontal="center" vertical="center" wrapText="1"/>
    </xf>
    <xf numFmtId="4" fontId="73" fillId="30" borderId="12" xfId="0" applyNumberFormat="1" applyFont="1" applyFill="1" applyBorder="1" applyAlignment="1">
      <alignment horizontal="center" vertical="center" wrapText="1"/>
    </xf>
    <xf numFmtId="167" fontId="73" fillId="30" borderId="10" xfId="607" applyNumberFormat="1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167" fontId="73" fillId="30" borderId="11" xfId="607" applyNumberFormat="1" applyFont="1" applyFill="1" applyBorder="1" applyAlignment="1">
      <alignment horizontal="center" vertical="center" wrapText="1"/>
    </xf>
    <xf numFmtId="167" fontId="73" fillId="30" borderId="12" xfId="607" applyNumberFormat="1" applyFont="1" applyFill="1" applyBorder="1" applyAlignment="1">
      <alignment horizontal="center" vertical="center" wrapText="1"/>
    </xf>
    <xf numFmtId="0" fontId="73" fillId="30" borderId="11" xfId="0" applyFont="1" applyFill="1" applyBorder="1" applyAlignment="1">
      <alignment horizontal="center" vertical="center" wrapText="1"/>
    </xf>
    <xf numFmtId="0" fontId="73" fillId="30" borderId="12" xfId="0" applyFont="1" applyFill="1" applyBorder="1" applyAlignment="1">
      <alignment horizontal="center" vertical="center" wrapText="1"/>
    </xf>
    <xf numFmtId="0" fontId="73" fillId="30" borderId="11" xfId="0" applyFont="1" applyFill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37" fontId="73" fillId="30" borderId="55" xfId="607" applyNumberFormat="1" applyFont="1" applyFill="1" applyBorder="1" applyAlignment="1">
      <alignment horizontal="center" vertical="center"/>
    </xf>
    <xf numFmtId="37" fontId="10" fillId="0" borderId="58" xfId="0" applyNumberFormat="1" applyFont="1" applyBorder="1" applyAlignment="1">
      <alignment horizontal="center" vertical="center"/>
    </xf>
    <xf numFmtId="37" fontId="73" fillId="30" borderId="45" xfId="607" applyNumberFormat="1" applyFont="1" applyFill="1" applyBorder="1" applyAlignment="1">
      <alignment horizontal="center" vertical="center"/>
    </xf>
    <xf numFmtId="37" fontId="10" fillId="0" borderId="57" xfId="0" applyNumberFormat="1" applyFont="1" applyBorder="1" applyAlignment="1">
      <alignment horizontal="center" vertical="center"/>
    </xf>
    <xf numFmtId="37" fontId="73" fillId="30" borderId="60" xfId="607" applyNumberFormat="1" applyFont="1" applyFill="1" applyBorder="1" applyAlignment="1">
      <alignment horizontal="center" vertical="center" wrapText="1"/>
    </xf>
    <xf numFmtId="37" fontId="73" fillId="30" borderId="58" xfId="607" applyNumberFormat="1" applyFont="1" applyFill="1" applyBorder="1" applyAlignment="1">
      <alignment horizontal="center" vertical="center" wrapText="1"/>
    </xf>
    <xf numFmtId="37" fontId="73" fillId="30" borderId="59" xfId="607" applyNumberFormat="1" applyFont="1" applyFill="1" applyBorder="1" applyAlignment="1">
      <alignment horizontal="center" vertical="center" wrapText="1"/>
    </xf>
    <xf numFmtId="37" fontId="73" fillId="30" borderId="57" xfId="607" applyNumberFormat="1" applyFont="1" applyFill="1" applyBorder="1" applyAlignment="1">
      <alignment horizontal="center" vertical="center" wrapText="1"/>
    </xf>
    <xf numFmtId="0" fontId="73" fillId="30" borderId="170" xfId="0" applyFont="1" applyFill="1" applyBorder="1" applyAlignment="1">
      <alignment horizontal="center"/>
    </xf>
    <xf numFmtId="0" fontId="73" fillId="30" borderId="168" xfId="0" applyFont="1" applyFill="1" applyBorder="1" applyAlignment="1">
      <alignment horizontal="center"/>
    </xf>
    <xf numFmtId="0" fontId="73" fillId="30" borderId="169" xfId="0" applyFont="1" applyFill="1" applyBorder="1" applyAlignment="1">
      <alignment horizontal="center"/>
    </xf>
    <xf numFmtId="169" fontId="73" fillId="30" borderId="170" xfId="0" applyNumberFormat="1" applyFont="1" applyFill="1" applyBorder="1" applyAlignment="1">
      <alignment horizontal="center"/>
    </xf>
    <xf numFmtId="169" fontId="73" fillId="30" borderId="168" xfId="0" applyNumberFormat="1" applyFont="1" applyFill="1" applyBorder="1" applyAlignment="1">
      <alignment horizontal="center"/>
    </xf>
    <xf numFmtId="169" fontId="73" fillId="30" borderId="169" xfId="0" applyNumberFormat="1" applyFont="1" applyFill="1" applyBorder="1" applyAlignment="1">
      <alignment horizontal="center"/>
    </xf>
    <xf numFmtId="173" fontId="73" fillId="30" borderId="60" xfId="607" applyNumberFormat="1" applyFont="1" applyFill="1" applyBorder="1" applyAlignment="1">
      <alignment horizontal="center" vertical="center" wrapText="1"/>
    </xf>
    <xf numFmtId="173" fontId="73" fillId="30" borderId="55" xfId="607" applyNumberFormat="1" applyFont="1" applyFill="1" applyBorder="1" applyAlignment="1">
      <alignment horizontal="center" vertical="center" wrapText="1"/>
    </xf>
    <xf numFmtId="173" fontId="73" fillId="30" borderId="15" xfId="607" applyNumberFormat="1" applyFont="1" applyFill="1" applyBorder="1" applyAlignment="1">
      <alignment horizontal="center"/>
    </xf>
    <xf numFmtId="173" fontId="73" fillId="30" borderId="16" xfId="607" applyNumberFormat="1" applyFont="1" applyFill="1" applyBorder="1" applyAlignment="1">
      <alignment horizontal="center"/>
    </xf>
    <xf numFmtId="173" fontId="73" fillId="30" borderId="10" xfId="607" applyNumberFormat="1" applyFont="1" applyFill="1" applyBorder="1" applyAlignment="1">
      <alignment horizontal="center" vertical="center" wrapText="1"/>
    </xf>
    <xf numFmtId="173" fontId="73" fillId="30" borderId="11" xfId="607" applyNumberFormat="1" applyFont="1" applyFill="1" applyBorder="1" applyAlignment="1">
      <alignment horizontal="center" vertical="center" wrapText="1"/>
    </xf>
    <xf numFmtId="173" fontId="73" fillId="30" borderId="12" xfId="607" applyNumberFormat="1" applyFont="1" applyFill="1" applyBorder="1" applyAlignment="1">
      <alignment horizontal="center" vertical="center" wrapText="1"/>
    </xf>
    <xf numFmtId="0" fontId="73" fillId="30" borderId="15" xfId="0" applyFont="1" applyFill="1" applyBorder="1" applyAlignment="1">
      <alignment horizontal="center"/>
    </xf>
    <xf numFmtId="0" fontId="73" fillId="30" borderId="17" xfId="0" applyFont="1" applyFill="1" applyBorder="1" applyAlignment="1">
      <alignment horizontal="center"/>
    </xf>
    <xf numFmtId="173" fontId="73" fillId="30" borderId="163" xfId="607" applyNumberFormat="1" applyFont="1" applyFill="1" applyBorder="1" applyAlignment="1">
      <alignment horizontal="center" vertical="center" wrapText="1"/>
    </xf>
    <xf numFmtId="173" fontId="73" fillId="30" borderId="45" xfId="607" applyNumberFormat="1" applyFont="1" applyFill="1" applyBorder="1" applyAlignment="1">
      <alignment horizontal="center" vertical="center" wrapText="1"/>
    </xf>
    <xf numFmtId="173" fontId="73" fillId="30" borderId="13" xfId="607" applyNumberFormat="1" applyFont="1" applyFill="1" applyBorder="1" applyAlignment="1">
      <alignment horizontal="center"/>
    </xf>
    <xf numFmtId="173" fontId="73" fillId="30" borderId="14" xfId="607" applyNumberFormat="1" applyFont="1" applyFill="1" applyBorder="1" applyAlignment="1">
      <alignment horizontal="center"/>
    </xf>
    <xf numFmtId="173" fontId="73" fillId="30" borderId="9" xfId="607" applyNumberFormat="1" applyFont="1" applyFill="1" applyBorder="1" applyAlignment="1">
      <alignment horizontal="center"/>
    </xf>
    <xf numFmtId="173" fontId="73" fillId="30" borderId="13" xfId="607" applyNumberFormat="1" applyFont="1" applyFill="1" applyBorder="1" applyAlignment="1">
      <alignment horizontal="center" vertical="center" wrapText="1"/>
    </xf>
    <xf numFmtId="173" fontId="73" fillId="30" borderId="36" xfId="607" applyNumberFormat="1" applyFont="1" applyFill="1" applyBorder="1" applyAlignment="1">
      <alignment horizontal="center" vertical="center" wrapText="1"/>
    </xf>
    <xf numFmtId="173" fontId="73" fillId="30" borderId="38" xfId="607" applyNumberFormat="1" applyFont="1" applyFill="1" applyBorder="1" applyAlignment="1">
      <alignment horizontal="center" vertical="center" wrapText="1"/>
    </xf>
    <xf numFmtId="0" fontId="73" fillId="30" borderId="10" xfId="0" applyFont="1" applyFill="1" applyBorder="1" applyAlignment="1">
      <alignment horizontal="center" vertical="center" wrapText="1"/>
    </xf>
    <xf numFmtId="173" fontId="73" fillId="30" borderId="17" xfId="607" applyNumberFormat="1" applyFont="1" applyFill="1" applyBorder="1" applyAlignment="1">
      <alignment horizontal="center"/>
    </xf>
    <xf numFmtId="0" fontId="73" fillId="30" borderId="16" xfId="0" applyFont="1" applyFill="1" applyBorder="1" applyAlignment="1">
      <alignment horizontal="center"/>
    </xf>
    <xf numFmtId="0" fontId="73" fillId="30" borderId="10" xfId="0" applyFont="1" applyFill="1" applyBorder="1" applyAlignment="1">
      <alignment horizontal="center"/>
    </xf>
    <xf numFmtId="0" fontId="73" fillId="30" borderId="11" xfId="0" applyFont="1" applyFill="1" applyBorder="1" applyAlignment="1">
      <alignment horizontal="center"/>
    </xf>
    <xf numFmtId="0" fontId="73" fillId="30" borderId="13" xfId="0" applyFont="1" applyFill="1" applyBorder="1" applyAlignment="1">
      <alignment horizontal="center" wrapText="1"/>
    </xf>
    <xf numFmtId="0" fontId="73" fillId="30" borderId="14" xfId="0" applyFont="1" applyFill="1" applyBorder="1" applyAlignment="1">
      <alignment horizontal="center" wrapText="1"/>
    </xf>
    <xf numFmtId="0" fontId="73" fillId="30" borderId="9" xfId="0" applyFont="1" applyFill="1" applyBorder="1" applyAlignment="1">
      <alignment horizontal="center" wrapText="1"/>
    </xf>
    <xf numFmtId="0" fontId="73" fillId="30" borderId="38" xfId="0" applyFont="1" applyFill="1" applyBorder="1" applyAlignment="1">
      <alignment horizontal="center" wrapText="1"/>
    </xf>
    <xf numFmtId="0" fontId="73" fillId="30" borderId="64" xfId="0" applyFont="1" applyFill="1" applyBorder="1" applyAlignment="1">
      <alignment horizontal="center" wrapText="1"/>
    </xf>
    <xf numFmtId="0" fontId="73" fillId="30" borderId="74" xfId="0" applyFont="1" applyFill="1" applyBorder="1" applyAlignment="1">
      <alignment horizontal="center" wrapText="1"/>
    </xf>
    <xf numFmtId="0" fontId="73" fillId="30" borderId="10" xfId="0" applyFont="1" applyFill="1" applyBorder="1" applyAlignment="1">
      <alignment horizontal="center" wrapText="1"/>
    </xf>
    <xf numFmtId="0" fontId="73" fillId="30" borderId="11" xfId="0" applyFont="1" applyFill="1" applyBorder="1" applyAlignment="1">
      <alignment horizontal="center" wrapText="1"/>
    </xf>
    <xf numFmtId="0" fontId="73" fillId="30" borderId="36" xfId="0" applyFont="1" applyFill="1" applyBorder="1" applyAlignment="1">
      <alignment horizontal="center" wrapText="1"/>
    </xf>
    <xf numFmtId="0" fontId="94" fillId="37" borderId="13" xfId="612" applyFont="1" applyFill="1" applyBorder="1" applyAlignment="1">
      <alignment horizontal="center" vertical="center"/>
    </xf>
    <xf numFmtId="0" fontId="94" fillId="37" borderId="9" xfId="612" applyFont="1" applyFill="1" applyBorder="1" applyAlignment="1">
      <alignment horizontal="center" vertical="center"/>
    </xf>
    <xf numFmtId="0" fontId="94" fillId="37" borderId="36" xfId="612" applyFont="1" applyFill="1" applyBorder="1" applyAlignment="1">
      <alignment horizontal="center" vertical="center"/>
    </xf>
    <xf numFmtId="0" fontId="94" fillId="37" borderId="34" xfId="612" applyFont="1" applyFill="1" applyBorder="1" applyAlignment="1">
      <alignment horizontal="center" vertical="center"/>
    </xf>
    <xf numFmtId="0" fontId="94" fillId="37" borderId="38" xfId="612" applyFont="1" applyFill="1" applyBorder="1" applyAlignment="1">
      <alignment horizontal="center" vertical="center"/>
    </xf>
    <xf numFmtId="0" fontId="94" fillId="37" borderId="74" xfId="612" applyFont="1" applyFill="1" applyBorder="1" applyAlignment="1">
      <alignment horizontal="center" vertical="center"/>
    </xf>
    <xf numFmtId="0" fontId="94" fillId="37" borderId="13" xfId="612" applyFont="1" applyFill="1" applyBorder="1" applyAlignment="1">
      <alignment horizontal="center" vertical="center" wrapText="1"/>
    </xf>
    <xf numFmtId="0" fontId="94" fillId="37" borderId="14" xfId="612" applyFont="1" applyFill="1" applyBorder="1" applyAlignment="1">
      <alignment horizontal="center" vertical="center" wrapText="1"/>
    </xf>
    <xf numFmtId="0" fontId="95" fillId="37" borderId="14" xfId="0" applyFont="1" applyFill="1" applyBorder="1" applyAlignment="1">
      <alignment horizontal="center"/>
    </xf>
    <xf numFmtId="0" fontId="95" fillId="37" borderId="9" xfId="0" applyFont="1" applyFill="1" applyBorder="1" applyAlignment="1">
      <alignment horizontal="center"/>
    </xf>
    <xf numFmtId="0" fontId="94" fillId="37" borderId="36" xfId="612" applyFont="1" applyFill="1" applyBorder="1" applyAlignment="1">
      <alignment horizontal="center" vertical="center" wrapText="1"/>
    </xf>
    <xf numFmtId="0" fontId="94" fillId="37" borderId="0" xfId="612" applyFont="1" applyFill="1" applyBorder="1" applyAlignment="1">
      <alignment horizontal="center" vertical="center" wrapText="1"/>
    </xf>
    <xf numFmtId="0" fontId="95" fillId="37" borderId="0" xfId="0" applyFont="1" applyFill="1" applyAlignment="1">
      <alignment horizontal="center"/>
    </xf>
    <xf numFmtId="0" fontId="95" fillId="37" borderId="34" xfId="0" applyFont="1" applyFill="1" applyBorder="1" applyAlignment="1">
      <alignment horizontal="center"/>
    </xf>
    <xf numFmtId="0" fontId="94" fillId="37" borderId="38" xfId="612" applyFont="1" applyFill="1" applyBorder="1" applyAlignment="1">
      <alignment horizontal="center" vertical="center" wrapText="1"/>
    </xf>
    <xf numFmtId="0" fontId="94" fillId="37" borderId="64" xfId="612" applyFont="1" applyFill="1" applyBorder="1" applyAlignment="1">
      <alignment horizontal="center" vertical="center" wrapText="1"/>
    </xf>
    <xf numFmtId="0" fontId="95" fillId="37" borderId="64" xfId="0" applyFont="1" applyFill="1" applyBorder="1" applyAlignment="1">
      <alignment horizontal="center"/>
    </xf>
    <xf numFmtId="0" fontId="95" fillId="37" borderId="74" xfId="0" applyFont="1" applyFill="1" applyBorder="1" applyAlignment="1">
      <alignment horizontal="center"/>
    </xf>
    <xf numFmtId="0" fontId="94" fillId="0" borderId="13" xfId="635" applyFont="1" applyFill="1" applyBorder="1" applyAlignment="1">
      <alignment horizontal="center" vertical="center" wrapText="1"/>
    </xf>
    <xf numFmtId="0" fontId="94" fillId="0" borderId="75" xfId="635" applyFont="1" applyFill="1" applyBorder="1" applyAlignment="1">
      <alignment horizontal="center" vertical="center" wrapText="1"/>
    </xf>
    <xf numFmtId="0" fontId="94" fillId="0" borderId="37" xfId="635" applyFont="1" applyFill="1" applyBorder="1" applyAlignment="1">
      <alignment horizontal="center" vertical="center" wrapText="1"/>
    </xf>
    <xf numFmtId="0" fontId="94" fillId="0" borderId="148" xfId="635" applyFont="1" applyFill="1" applyBorder="1" applyAlignment="1">
      <alignment horizontal="center" vertical="center" wrapText="1"/>
    </xf>
    <xf numFmtId="0" fontId="94" fillId="0" borderId="72" xfId="635" applyFont="1" applyFill="1" applyBorder="1" applyAlignment="1">
      <alignment horizontal="center" vertical="center" wrapText="1"/>
    </xf>
    <xf numFmtId="0" fontId="94" fillId="0" borderId="3" xfId="635" applyFont="1" applyFill="1" applyBorder="1" applyAlignment="1">
      <alignment horizontal="center" vertical="center" wrapText="1"/>
    </xf>
    <xf numFmtId="0" fontId="94" fillId="0" borderId="43" xfId="635" applyFont="1" applyFill="1" applyBorder="1" applyAlignment="1">
      <alignment horizontal="center"/>
    </xf>
    <xf numFmtId="0" fontId="94" fillId="0" borderId="42" xfId="635" applyFont="1" applyFill="1" applyBorder="1" applyAlignment="1">
      <alignment horizontal="center"/>
    </xf>
    <xf numFmtId="0" fontId="25" fillId="37" borderId="14" xfId="0" applyFont="1" applyFill="1" applyBorder="1" applyAlignment="1">
      <alignment horizontal="center"/>
    </xf>
    <xf numFmtId="0" fontId="25" fillId="37" borderId="9" xfId="0" applyFont="1" applyFill="1" applyBorder="1" applyAlignment="1">
      <alignment horizontal="center"/>
    </xf>
    <xf numFmtId="0" fontId="25" fillId="37" borderId="0" xfId="0" applyFont="1" applyFill="1" applyAlignment="1">
      <alignment horizontal="center"/>
    </xf>
    <xf numFmtId="0" fontId="25" fillId="37" borderId="34" xfId="0" applyFont="1" applyFill="1" applyBorder="1" applyAlignment="1">
      <alignment horizontal="center"/>
    </xf>
    <xf numFmtId="0" fontId="25" fillId="37" borderId="64" xfId="0" applyFont="1" applyFill="1" applyBorder="1" applyAlignment="1">
      <alignment horizontal="center"/>
    </xf>
    <xf numFmtId="0" fontId="25" fillId="37" borderId="74" xfId="0" applyFont="1" applyFill="1" applyBorder="1" applyAlignment="1">
      <alignment horizontal="center"/>
    </xf>
    <xf numFmtId="0" fontId="113" fillId="0" borderId="72" xfId="635" applyFont="1" applyFill="1" applyBorder="1" applyAlignment="1">
      <alignment horizontal="center" vertical="center" wrapText="1"/>
    </xf>
    <xf numFmtId="0" fontId="113" fillId="0" borderId="3" xfId="635" applyFont="1" applyFill="1" applyBorder="1" applyAlignment="1">
      <alignment horizontal="center" vertical="center" wrapText="1"/>
    </xf>
    <xf numFmtId="0" fontId="113" fillId="0" borderId="43" xfId="635" applyFont="1" applyFill="1" applyBorder="1" applyAlignment="1">
      <alignment horizontal="center"/>
    </xf>
    <xf numFmtId="0" fontId="113" fillId="0" borderId="42" xfId="635" applyFont="1" applyFill="1" applyBorder="1" applyAlignment="1">
      <alignment horizontal="center"/>
    </xf>
    <xf numFmtId="0" fontId="115" fillId="37" borderId="13" xfId="612" applyFont="1" applyFill="1" applyBorder="1" applyAlignment="1">
      <alignment horizontal="center" vertical="center" wrapText="1"/>
    </xf>
    <xf numFmtId="0" fontId="115" fillId="37" borderId="14" xfId="612" applyFont="1" applyFill="1" applyBorder="1" applyAlignment="1">
      <alignment horizontal="center" vertical="center" wrapText="1"/>
    </xf>
    <xf numFmtId="0" fontId="55" fillId="37" borderId="14" xfId="0" applyFont="1" applyFill="1" applyBorder="1" applyAlignment="1">
      <alignment horizontal="center"/>
    </xf>
    <xf numFmtId="0" fontId="55" fillId="37" borderId="9" xfId="0" applyFont="1" applyFill="1" applyBorder="1" applyAlignment="1">
      <alignment horizontal="center"/>
    </xf>
    <xf numFmtId="0" fontId="115" fillId="37" borderId="36" xfId="612" applyFont="1" applyFill="1" applyBorder="1" applyAlignment="1">
      <alignment horizontal="center" vertical="center" wrapText="1"/>
    </xf>
    <xf numFmtId="0" fontId="115" fillId="37" borderId="0" xfId="612" applyFont="1" applyFill="1" applyBorder="1" applyAlignment="1">
      <alignment horizontal="center" vertical="center" wrapText="1"/>
    </xf>
    <xf numFmtId="0" fontId="55" fillId="37" borderId="0" xfId="0" applyFont="1" applyFill="1" applyAlignment="1">
      <alignment horizontal="center"/>
    </xf>
    <xf numFmtId="0" fontId="55" fillId="37" borderId="34" xfId="0" applyFont="1" applyFill="1" applyBorder="1" applyAlignment="1">
      <alignment horizontal="center"/>
    </xf>
    <xf numFmtId="0" fontId="115" fillId="37" borderId="38" xfId="612" applyFont="1" applyFill="1" applyBorder="1" applyAlignment="1">
      <alignment horizontal="center" vertical="center" wrapText="1"/>
    </xf>
    <xf numFmtId="0" fontId="115" fillId="37" borderId="64" xfId="612" applyFont="1" applyFill="1" applyBorder="1" applyAlignment="1">
      <alignment horizontal="center" vertical="center" wrapText="1"/>
    </xf>
    <xf numFmtId="0" fontId="55" fillId="37" borderId="64" xfId="0" applyFont="1" applyFill="1" applyBorder="1" applyAlignment="1">
      <alignment horizontal="center"/>
    </xf>
    <xf numFmtId="0" fontId="55" fillId="37" borderId="74" xfId="0" applyFont="1" applyFill="1" applyBorder="1" applyAlignment="1">
      <alignment horizontal="center"/>
    </xf>
    <xf numFmtId="0" fontId="93" fillId="37" borderId="14" xfId="0" applyFont="1" applyFill="1" applyBorder="1" applyAlignment="1"/>
    <xf numFmtId="0" fontId="25" fillId="37" borderId="14" xfId="0" applyFont="1" applyFill="1" applyBorder="1" applyAlignment="1"/>
    <xf numFmtId="0" fontId="25" fillId="37" borderId="9" xfId="0" applyFont="1" applyFill="1" applyBorder="1" applyAlignment="1"/>
    <xf numFmtId="0" fontId="93" fillId="37" borderId="36" xfId="0" applyFont="1" applyFill="1" applyBorder="1" applyAlignment="1"/>
    <xf numFmtId="0" fontId="93" fillId="37" borderId="0" xfId="0" applyFont="1" applyFill="1" applyBorder="1" applyAlignment="1"/>
    <xf numFmtId="0" fontId="25" fillId="37" borderId="0" xfId="0" applyFont="1" applyFill="1" applyAlignment="1"/>
    <xf numFmtId="0" fontId="25" fillId="37" borderId="34" xfId="0" applyFont="1" applyFill="1" applyBorder="1" applyAlignment="1"/>
    <xf numFmtId="0" fontId="93" fillId="37" borderId="38" xfId="0" applyFont="1" applyFill="1" applyBorder="1" applyAlignment="1"/>
    <xf numFmtId="0" fontId="93" fillId="37" borderId="64" xfId="0" applyFont="1" applyFill="1" applyBorder="1" applyAlignment="1"/>
    <xf numFmtId="0" fontId="25" fillId="37" borderId="64" xfId="0" applyFont="1" applyFill="1" applyBorder="1" applyAlignment="1"/>
    <xf numFmtId="0" fontId="25" fillId="37" borderId="74" xfId="0" applyFont="1" applyFill="1" applyBorder="1" applyAlignment="1"/>
    <xf numFmtId="0" fontId="94" fillId="0" borderId="43" xfId="614" applyFont="1" applyFill="1" applyBorder="1" applyAlignment="1">
      <alignment horizontal="center"/>
    </xf>
    <xf numFmtId="0" fontId="94" fillId="0" borderId="42" xfId="614" applyFont="1" applyFill="1" applyBorder="1" applyAlignment="1">
      <alignment horizontal="center"/>
    </xf>
    <xf numFmtId="0" fontId="98" fillId="0" borderId="170" xfId="615" applyFont="1" applyFill="1" applyBorder="1" applyAlignment="1">
      <alignment wrapText="1"/>
    </xf>
    <xf numFmtId="0" fontId="98" fillId="0" borderId="168" xfId="615" applyFont="1" applyFill="1" applyBorder="1" applyAlignment="1">
      <alignment wrapText="1"/>
    </xf>
    <xf numFmtId="0" fontId="0" fillId="37" borderId="14" xfId="0" applyFill="1" applyBorder="1" applyAlignment="1">
      <alignment horizontal="center"/>
    </xf>
    <xf numFmtId="0" fontId="0" fillId="37" borderId="9" xfId="0" applyFill="1" applyBorder="1" applyAlignment="1">
      <alignment horizontal="center"/>
    </xf>
    <xf numFmtId="0" fontId="0" fillId="37" borderId="0" xfId="0" applyFill="1" applyAlignment="1">
      <alignment horizontal="center"/>
    </xf>
    <xf numFmtId="0" fontId="0" fillId="37" borderId="34" xfId="0" applyFill="1" applyBorder="1" applyAlignment="1">
      <alignment horizontal="center"/>
    </xf>
    <xf numFmtId="0" fontId="0" fillId="37" borderId="64" xfId="0" applyFill="1" applyBorder="1" applyAlignment="1">
      <alignment horizontal="center"/>
    </xf>
    <xf numFmtId="0" fontId="0" fillId="37" borderId="74" xfId="0" applyFill="1" applyBorder="1" applyAlignment="1">
      <alignment horizontal="center"/>
    </xf>
    <xf numFmtId="0" fontId="98" fillId="0" borderId="13" xfId="615" applyFont="1" applyFill="1" applyBorder="1" applyAlignment="1">
      <alignment horizontal="center"/>
    </xf>
    <xf numFmtId="0" fontId="98" fillId="0" borderId="38" xfId="615" applyFont="1" applyFill="1" applyBorder="1" applyAlignment="1">
      <alignment horizontal="center"/>
    </xf>
    <xf numFmtId="0" fontId="94" fillId="0" borderId="95" xfId="615" applyFont="1" applyFill="1" applyBorder="1" applyAlignment="1">
      <alignment horizontal="center"/>
    </xf>
    <xf numFmtId="0" fontId="94" fillId="0" borderId="75" xfId="615" applyFont="1" applyFill="1" applyBorder="1" applyAlignment="1">
      <alignment horizontal="center"/>
    </xf>
    <xf numFmtId="0" fontId="94" fillId="0" borderId="96" xfId="615" applyFont="1" applyFill="1" applyBorder="1" applyAlignment="1">
      <alignment horizontal="center"/>
    </xf>
    <xf numFmtId="0" fontId="94" fillId="0" borderId="71" xfId="615" applyFont="1" applyFill="1" applyBorder="1" applyAlignment="1">
      <alignment horizontal="center"/>
    </xf>
    <xf numFmtId="0" fontId="94" fillId="0" borderId="93" xfId="615" applyFont="1" applyBorder="1" applyAlignment="1"/>
    <xf numFmtId="0" fontId="25" fillId="0" borderId="53" xfId="0" applyFont="1" applyBorder="1" applyAlignment="1"/>
    <xf numFmtId="0" fontId="98" fillId="0" borderId="98" xfId="615" applyFont="1" applyBorder="1" applyAlignment="1"/>
    <xf numFmtId="0" fontId="25" fillId="0" borderId="99" xfId="0" applyFont="1" applyBorder="1" applyAlignment="1"/>
    <xf numFmtId="0" fontId="94" fillId="0" borderId="89" xfId="615" applyFont="1" applyFill="1" applyBorder="1" applyAlignment="1"/>
    <xf numFmtId="0" fontId="25" fillId="0" borderId="88" xfId="0" applyFont="1" applyBorder="1" applyAlignment="1"/>
    <xf numFmtId="0" fontId="98" fillId="0" borderId="6" xfId="615" applyFont="1" applyFill="1" applyBorder="1" applyAlignment="1">
      <alignment wrapText="1"/>
    </xf>
    <xf numFmtId="0" fontId="98" fillId="0" borderId="149" xfId="615" applyFont="1" applyFill="1" applyBorder="1" applyAlignment="1">
      <alignment wrapText="1"/>
    </xf>
    <xf numFmtId="49" fontId="73" fillId="36" borderId="153" xfId="52" applyNumberFormat="1" applyFont="1" applyFill="1" applyBorder="1" applyAlignment="1">
      <alignment horizontal="center" vertical="center"/>
    </xf>
    <xf numFmtId="49" fontId="73" fillId="36" borderId="7" xfId="52" applyNumberFormat="1" applyFont="1" applyFill="1" applyBorder="1" applyAlignment="1">
      <alignment horizontal="center" vertical="center"/>
    </xf>
    <xf numFmtId="49" fontId="73" fillId="36" borderId="3" xfId="52" applyNumberFormat="1" applyFont="1" applyFill="1" applyBorder="1" applyAlignment="1">
      <alignment horizontal="center" vertical="center"/>
    </xf>
    <xf numFmtId="0" fontId="10" fillId="35" borderId="165" xfId="0" applyFont="1" applyFill="1" applyBorder="1" applyAlignment="1">
      <alignment horizontal="center"/>
    </xf>
    <xf numFmtId="0" fontId="73" fillId="35" borderId="154" xfId="0" applyFont="1" applyFill="1" applyBorder="1" applyAlignment="1">
      <alignment horizontal="center" wrapText="1"/>
    </xf>
    <xf numFmtId="0" fontId="73" fillId="35" borderId="146" xfId="0" applyFont="1" applyFill="1" applyBorder="1" applyAlignment="1">
      <alignment horizontal="center" wrapText="1"/>
    </xf>
    <xf numFmtId="0" fontId="73" fillId="35" borderId="174" xfId="0" applyFont="1" applyFill="1" applyBorder="1" applyAlignment="1">
      <alignment horizontal="center" wrapText="1"/>
    </xf>
    <xf numFmtId="0" fontId="73" fillId="35" borderId="6" xfId="0" applyFont="1" applyFill="1" applyBorder="1" applyAlignment="1">
      <alignment horizontal="center" wrapText="1"/>
    </xf>
    <xf numFmtId="0" fontId="73" fillId="35" borderId="149" xfId="0" applyFont="1" applyFill="1" applyBorder="1" applyAlignment="1">
      <alignment horizontal="center" wrapText="1"/>
    </xf>
    <xf numFmtId="0" fontId="73" fillId="35" borderId="148" xfId="0" applyFont="1" applyFill="1" applyBorder="1" applyAlignment="1">
      <alignment horizontal="center" wrapText="1"/>
    </xf>
    <xf numFmtId="0" fontId="0" fillId="0" borderId="0" xfId="0" applyFont="1" applyAlignment="1">
      <alignment horizontal="left" wrapText="1"/>
    </xf>
    <xf numFmtId="0" fontId="131" fillId="36" borderId="13" xfId="51" applyFont="1" applyFill="1" applyBorder="1" applyAlignment="1">
      <alignment horizontal="center"/>
    </xf>
    <xf numFmtId="0" fontId="131" fillId="36" borderId="14" xfId="51" applyFont="1" applyFill="1" applyBorder="1" applyAlignment="1">
      <alignment horizontal="center"/>
    </xf>
    <xf numFmtId="0" fontId="131" fillId="36" borderId="9" xfId="51" applyFont="1" applyFill="1" applyBorder="1" applyAlignment="1">
      <alignment horizontal="center"/>
    </xf>
    <xf numFmtId="0" fontId="131" fillId="36" borderId="15" xfId="51" applyFont="1" applyFill="1" applyBorder="1" applyAlignment="1">
      <alignment horizontal="center"/>
    </xf>
    <xf numFmtId="0" fontId="131" fillId="36" borderId="16" xfId="51" applyFont="1" applyFill="1" applyBorder="1" applyAlignment="1">
      <alignment horizontal="center"/>
    </xf>
    <xf numFmtId="0" fontId="131" fillId="36" borderId="17" xfId="51" applyFont="1" applyFill="1" applyBorder="1" applyAlignment="1">
      <alignment horizontal="center"/>
    </xf>
    <xf numFmtId="170" fontId="131" fillId="36" borderId="15" xfId="51" applyNumberFormat="1" applyFont="1" applyFill="1" applyBorder="1" applyAlignment="1">
      <alignment horizontal="center"/>
    </xf>
    <xf numFmtId="170" fontId="131" fillId="36" borderId="16" xfId="51" applyNumberFormat="1" applyFont="1" applyFill="1" applyBorder="1" applyAlignment="1">
      <alignment horizontal="center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/>
    </xf>
    <xf numFmtId="170" fontId="131" fillId="36" borderId="17" xfId="51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 applyProtection="1">
      <alignment horizontal="left"/>
      <protection locked="0"/>
    </xf>
    <xf numFmtId="0" fontId="131" fillId="36" borderId="10" xfId="51" applyFont="1" applyFill="1" applyBorder="1" applyAlignment="1">
      <alignment horizontal="center"/>
    </xf>
    <xf numFmtId="0" fontId="131" fillId="36" borderId="12" xfId="51" applyFont="1" applyFill="1" applyBorder="1" applyAlignment="1">
      <alignment horizontal="center"/>
    </xf>
    <xf numFmtId="49" fontId="73" fillId="35" borderId="10" xfId="49" applyNumberFormat="1" applyFont="1" applyFill="1" applyBorder="1" applyAlignment="1">
      <alignment horizontal="center" wrapText="1"/>
    </xf>
    <xf numFmtId="49" fontId="73" fillId="35" borderId="11" xfId="49" applyNumberFormat="1" applyFont="1" applyFill="1" applyBorder="1" applyAlignment="1">
      <alignment horizontal="center" wrapText="1"/>
    </xf>
    <xf numFmtId="49" fontId="73" fillId="35" borderId="12" xfId="49" applyNumberFormat="1" applyFont="1" applyFill="1" applyBorder="1" applyAlignment="1">
      <alignment horizontal="center" wrapText="1"/>
    </xf>
    <xf numFmtId="49" fontId="10" fillId="35" borderId="175" xfId="0" applyNumberFormat="1" applyFont="1" applyFill="1" applyBorder="1" applyAlignment="1">
      <alignment horizontal="center" vertical="center" wrapText="1"/>
    </xf>
    <xf numFmtId="49" fontId="10" fillId="35" borderId="176" xfId="0" applyNumberFormat="1" applyFont="1" applyFill="1" applyBorder="1" applyAlignment="1">
      <alignment horizontal="center" vertical="center" wrapText="1"/>
    </xf>
    <xf numFmtId="49" fontId="10" fillId="35" borderId="171" xfId="0" applyNumberFormat="1" applyFont="1" applyFill="1" applyBorder="1" applyAlignment="1">
      <alignment horizontal="center" vertical="center" wrapText="1"/>
    </xf>
    <xf numFmtId="0" fontId="0" fillId="35" borderId="37" xfId="0" applyFill="1" applyBorder="1" applyAlignment="1">
      <alignment vertical="center"/>
    </xf>
    <xf numFmtId="0" fontId="0" fillId="35" borderId="149" xfId="0" applyFill="1" applyBorder="1" applyAlignment="1">
      <alignment vertical="center"/>
    </xf>
    <xf numFmtId="0" fontId="0" fillId="35" borderId="167" xfId="0" applyFill="1" applyBorder="1" applyAlignment="1">
      <alignment vertical="center"/>
    </xf>
    <xf numFmtId="49" fontId="10" fillId="35" borderId="10" xfId="49" applyNumberFormat="1" applyFont="1" applyFill="1" applyBorder="1" applyAlignment="1">
      <alignment horizontal="center" vertical="center"/>
    </xf>
    <xf numFmtId="0" fontId="0" fillId="35" borderId="11" xfId="0" applyFill="1" applyBorder="1" applyAlignment="1">
      <alignment vertical="center"/>
    </xf>
    <xf numFmtId="0" fontId="0" fillId="35" borderId="56" xfId="0" applyFill="1" applyBorder="1" applyAlignment="1">
      <alignment vertical="center"/>
    </xf>
    <xf numFmtId="0" fontId="141" fillId="35" borderId="121" xfId="1497" applyFont="1" applyFill="1" applyBorder="1" applyAlignment="1">
      <alignment horizontal="center" vertical="center" wrapText="1"/>
    </xf>
    <xf numFmtId="0" fontId="141" fillId="35" borderId="122" xfId="1497" applyFont="1" applyFill="1" applyBorder="1" applyAlignment="1">
      <alignment horizontal="center" vertical="center" wrapText="1"/>
    </xf>
    <xf numFmtId="0" fontId="141" fillId="35" borderId="123" xfId="1497" applyFont="1" applyFill="1" applyBorder="1" applyAlignment="1">
      <alignment horizontal="center" vertical="center" wrapText="1"/>
    </xf>
    <xf numFmtId="0" fontId="141" fillId="35" borderId="124" xfId="1497" applyFont="1" applyFill="1" applyBorder="1" applyAlignment="1" applyProtection="1">
      <alignment horizontal="center" vertical="center" wrapText="1"/>
      <protection locked="0"/>
    </xf>
    <xf numFmtId="0" fontId="141" fillId="35" borderId="125" xfId="1497" applyFont="1" applyFill="1" applyBorder="1" applyAlignment="1" applyProtection="1">
      <alignment horizontal="center" vertical="center" wrapText="1"/>
      <protection locked="0"/>
    </xf>
    <xf numFmtId="0" fontId="141" fillId="35" borderId="126" xfId="1497" applyFont="1" applyFill="1" applyBorder="1" applyAlignment="1" applyProtection="1">
      <alignment horizontal="center" vertical="center" wrapText="1"/>
      <protection locked="0"/>
    </xf>
    <xf numFmtId="0" fontId="141" fillId="35" borderId="124" xfId="1497" applyFont="1" applyFill="1" applyBorder="1" applyAlignment="1">
      <alignment horizontal="center" vertical="center" wrapText="1"/>
    </xf>
    <xf numFmtId="0" fontId="141" fillId="35" borderId="125" xfId="1497" applyFont="1" applyFill="1" applyBorder="1" applyAlignment="1">
      <alignment horizontal="center" vertical="center" wrapText="1"/>
    </xf>
    <xf numFmtId="0" fontId="141" fillId="35" borderId="126" xfId="1497" applyFont="1" applyFill="1" applyBorder="1" applyAlignment="1">
      <alignment horizontal="center" vertical="center" wrapText="1"/>
    </xf>
    <xf numFmtId="0" fontId="141" fillId="35" borderId="124" xfId="1497" applyFont="1" applyFill="1" applyBorder="1" applyAlignment="1" applyProtection="1">
      <alignment horizontal="center" vertical="center"/>
      <protection locked="0"/>
    </xf>
    <xf numFmtId="0" fontId="141" fillId="35" borderId="125" xfId="1497" applyFont="1" applyFill="1" applyBorder="1" applyAlignment="1" applyProtection="1">
      <alignment horizontal="center" vertical="center"/>
      <protection locked="0"/>
    </xf>
    <xf numFmtId="0" fontId="141" fillId="35" borderId="126" xfId="1497" applyFont="1" applyFill="1" applyBorder="1" applyAlignment="1" applyProtection="1">
      <alignment horizontal="center" vertical="center"/>
      <protection locked="0"/>
    </xf>
    <xf numFmtId="0" fontId="151" fillId="0" borderId="67" xfId="635" applyFont="1" applyFill="1" applyBorder="1" applyAlignment="1">
      <alignment horizontal="center"/>
    </xf>
    <xf numFmtId="0" fontId="151" fillId="0" borderId="14" xfId="635" applyFont="1" applyFill="1" applyBorder="1" applyAlignment="1">
      <alignment horizontal="center"/>
    </xf>
    <xf numFmtId="0" fontId="151" fillId="0" borderId="75" xfId="635" applyFont="1" applyFill="1" applyBorder="1" applyAlignment="1">
      <alignment horizontal="center"/>
    </xf>
    <xf numFmtId="0" fontId="151" fillId="0" borderId="72" xfId="635" applyFont="1" applyFill="1" applyBorder="1" applyAlignment="1">
      <alignment horizontal="center" vertical="center" wrapText="1"/>
    </xf>
    <xf numFmtId="0" fontId="151" fillId="0" borderId="7" xfId="635" applyFont="1" applyFill="1" applyBorder="1" applyAlignment="1">
      <alignment horizontal="center" vertical="center" wrapText="1"/>
    </xf>
    <xf numFmtId="0" fontId="151" fillId="0" borderId="3" xfId="635" applyFont="1" applyFill="1" applyBorder="1" applyAlignment="1">
      <alignment horizontal="center" vertical="center" wrapText="1"/>
    </xf>
    <xf numFmtId="0" fontId="151" fillId="0" borderId="59" xfId="635" applyFont="1" applyFill="1" applyBorder="1" applyAlignment="1">
      <alignment horizontal="center" vertical="center" wrapText="1"/>
    </xf>
    <xf numFmtId="0" fontId="151" fillId="0" borderId="45" xfId="635" applyFont="1" applyFill="1" applyBorder="1" applyAlignment="1">
      <alignment horizontal="center" vertical="center" wrapText="1"/>
    </xf>
    <xf numFmtId="0" fontId="151" fillId="0" borderId="170" xfId="635" applyFont="1" applyFill="1" applyBorder="1" applyAlignment="1">
      <alignment horizontal="center" vertical="center" wrapText="1"/>
    </xf>
    <xf numFmtId="0" fontId="151" fillId="0" borderId="169" xfId="635" applyFont="1" applyFill="1" applyBorder="1" applyAlignment="1">
      <alignment horizontal="center" vertical="center" wrapText="1"/>
    </xf>
    <xf numFmtId="0" fontId="151" fillId="0" borderId="174" xfId="635" applyFont="1" applyFill="1" applyBorder="1" applyAlignment="1">
      <alignment horizontal="center" vertical="center" wrapText="1"/>
    </xf>
    <xf numFmtId="0" fontId="151" fillId="0" borderId="148" xfId="635" applyFont="1" applyFill="1" applyBorder="1" applyAlignment="1">
      <alignment horizontal="center" vertical="center" wrapText="1"/>
    </xf>
    <xf numFmtId="0" fontId="162" fillId="0" borderId="14" xfId="640" applyFont="1" applyFill="1" applyBorder="1" applyAlignment="1">
      <alignment horizontal="center" vertical="center"/>
    </xf>
    <xf numFmtId="0" fontId="95" fillId="0" borderId="14" xfId="640" applyFont="1" applyBorder="1" applyAlignment="1">
      <alignment horizontal="center" vertical="center"/>
    </xf>
    <xf numFmtId="0" fontId="95" fillId="0" borderId="9" xfId="640" applyFont="1" applyBorder="1" applyAlignment="1">
      <alignment horizontal="center" vertical="center"/>
    </xf>
    <xf numFmtId="0" fontId="162" fillId="0" borderId="60" xfId="640" applyFont="1" applyFill="1" applyBorder="1" applyAlignment="1">
      <alignment horizontal="center" vertical="center" wrapText="1"/>
    </xf>
    <xf numFmtId="0" fontId="95" fillId="0" borderId="55" xfId="640" applyFont="1" applyBorder="1" applyAlignment="1">
      <alignment horizontal="center" vertical="center" wrapText="1"/>
    </xf>
    <xf numFmtId="0" fontId="95" fillId="0" borderId="58" xfId="640" applyFont="1" applyBorder="1" applyAlignment="1">
      <alignment horizontal="center" vertical="center" wrapText="1"/>
    </xf>
    <xf numFmtId="0" fontId="162" fillId="0" borderId="72" xfId="640" applyFont="1" applyFill="1" applyBorder="1" applyAlignment="1">
      <alignment horizontal="center" vertical="center" wrapText="1"/>
    </xf>
    <xf numFmtId="0" fontId="95" fillId="0" borderId="7" xfId="640" applyFont="1" applyBorder="1" applyAlignment="1">
      <alignment horizontal="center" vertical="center" wrapText="1"/>
    </xf>
    <xf numFmtId="0" fontId="95" fillId="0" borderId="65" xfId="640" applyFont="1" applyBorder="1" applyAlignment="1">
      <alignment horizontal="center" vertical="center" wrapText="1"/>
    </xf>
    <xf numFmtId="0" fontId="162" fillId="0" borderId="59" xfId="640" applyFont="1" applyFill="1" applyBorder="1" applyAlignment="1">
      <alignment horizontal="center" vertical="center" wrapText="1"/>
    </xf>
    <xf numFmtId="0" fontId="162" fillId="0" borderId="45" xfId="640" applyFont="1" applyFill="1" applyBorder="1" applyAlignment="1">
      <alignment horizontal="center" vertical="center" wrapText="1"/>
    </xf>
    <xf numFmtId="0" fontId="162" fillId="0" borderId="57" xfId="640" applyFont="1" applyFill="1" applyBorder="1" applyAlignment="1">
      <alignment horizontal="center" vertical="center" wrapText="1"/>
    </xf>
    <xf numFmtId="0" fontId="162" fillId="0" borderId="16" xfId="640" applyFont="1" applyFill="1" applyBorder="1" applyAlignment="1">
      <alignment horizontal="center" vertical="center" wrapText="1"/>
    </xf>
    <xf numFmtId="0" fontId="162" fillId="0" borderId="68" xfId="640" applyFont="1" applyFill="1" applyBorder="1" applyAlignment="1">
      <alignment horizontal="center" vertical="center" wrapText="1"/>
    </xf>
    <xf numFmtId="0" fontId="162" fillId="0" borderId="69" xfId="640" applyFont="1" applyFill="1" applyBorder="1" applyAlignment="1">
      <alignment horizontal="center" vertical="center" wrapText="1"/>
    </xf>
    <xf numFmtId="0" fontId="132" fillId="0" borderId="0" xfId="65" applyFont="1" applyFill="1" applyAlignment="1">
      <alignment horizontal="left" vertical="center"/>
    </xf>
    <xf numFmtId="0" fontId="172" fillId="0" borderId="93" xfId="1201" applyFont="1" applyFill="1" applyBorder="1" applyAlignment="1">
      <alignment horizontal="center" vertical="center" wrapText="1"/>
    </xf>
    <xf numFmtId="0" fontId="172" fillId="0" borderId="53" xfId="1201" applyFont="1" applyFill="1" applyBorder="1" applyAlignment="1">
      <alignment horizontal="center" vertical="center" wrapText="1"/>
    </xf>
    <xf numFmtId="0" fontId="172" fillId="0" borderId="72" xfId="19" applyFont="1" applyFill="1" applyBorder="1" applyAlignment="1">
      <alignment horizontal="center" vertical="center" wrapText="1"/>
    </xf>
    <xf numFmtId="0" fontId="172" fillId="0" borderId="7" xfId="19" applyFont="1" applyFill="1" applyBorder="1" applyAlignment="1">
      <alignment horizontal="center" vertical="center" wrapText="1"/>
    </xf>
    <xf numFmtId="0" fontId="172" fillId="0" borderId="93" xfId="19" applyFont="1" applyFill="1" applyBorder="1" applyAlignment="1">
      <alignment horizontal="center" vertical="center" wrapText="1"/>
    </xf>
    <xf numFmtId="0" fontId="172" fillId="0" borderId="52" xfId="19" applyFont="1" applyFill="1" applyBorder="1" applyAlignment="1">
      <alignment horizontal="center" vertical="center" wrapText="1"/>
    </xf>
    <xf numFmtId="0" fontId="172" fillId="0" borderId="53" xfId="19" applyFont="1" applyFill="1" applyBorder="1" applyAlignment="1">
      <alignment horizontal="center" vertical="center" wrapText="1"/>
    </xf>
    <xf numFmtId="0" fontId="172" fillId="0" borderId="52" xfId="1201" applyFont="1" applyFill="1" applyBorder="1" applyAlignment="1">
      <alignment horizontal="center" vertical="center" wrapText="1"/>
    </xf>
    <xf numFmtId="0" fontId="172" fillId="0" borderId="43" xfId="1201" applyFont="1" applyFill="1" applyBorder="1" applyAlignment="1">
      <alignment horizontal="center" vertical="center" wrapText="1"/>
    </xf>
    <xf numFmtId="0" fontId="172" fillId="0" borderId="165" xfId="1201" applyFont="1" applyFill="1" applyBorder="1" applyAlignment="1">
      <alignment horizontal="center" vertical="center" wrapText="1"/>
    </xf>
    <xf numFmtId="0" fontId="172" fillId="0" borderId="153" xfId="1201" applyFont="1" applyFill="1" applyBorder="1" applyAlignment="1">
      <alignment horizontal="center" vertical="center" wrapText="1"/>
    </xf>
    <xf numFmtId="9" fontId="172" fillId="0" borderId="43" xfId="1201" applyNumberFormat="1" applyFont="1" applyFill="1" applyBorder="1" applyAlignment="1">
      <alignment horizontal="center" vertical="center" wrapText="1"/>
    </xf>
    <xf numFmtId="9" fontId="172" fillId="0" borderId="165" xfId="1201" applyNumberFormat="1" applyFont="1" applyFill="1" applyBorder="1" applyAlignment="1">
      <alignment horizontal="center" vertical="center" wrapText="1"/>
    </xf>
    <xf numFmtId="9" fontId="172" fillId="0" borderId="153" xfId="1201" applyNumberFormat="1" applyFont="1" applyFill="1" applyBorder="1" applyAlignment="1">
      <alignment horizontal="center" vertical="center" wrapText="1"/>
    </xf>
    <xf numFmtId="0" fontId="172" fillId="0" borderId="93" xfId="1200" applyFont="1" applyBorder="1" applyAlignment="1">
      <alignment horizontal="center"/>
    </xf>
    <xf numFmtId="0" fontId="172" fillId="0" borderId="52" xfId="1200" applyFont="1" applyBorder="1" applyAlignment="1">
      <alignment horizontal="center"/>
    </xf>
    <xf numFmtId="0" fontId="172" fillId="0" borderId="73" xfId="1200" applyFont="1" applyBorder="1" applyAlignment="1">
      <alignment horizontal="center"/>
    </xf>
    <xf numFmtId="0" fontId="173" fillId="0" borderId="7" xfId="1201" applyFont="1" applyFill="1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172" fillId="0" borderId="170" xfId="19" applyFont="1" applyFill="1" applyBorder="1" applyAlignment="1">
      <alignment horizontal="center" vertical="center" wrapText="1"/>
    </xf>
    <xf numFmtId="0" fontId="172" fillId="0" borderId="169" xfId="19" applyFont="1" applyFill="1" applyBorder="1" applyAlignment="1">
      <alignment horizontal="center" vertical="center" wrapText="1"/>
    </xf>
    <xf numFmtId="0" fontId="172" fillId="0" borderId="5" xfId="19" applyFont="1" applyFill="1" applyBorder="1" applyAlignment="1">
      <alignment horizontal="center" vertical="center" wrapText="1"/>
    </xf>
    <xf numFmtId="9" fontId="172" fillId="0" borderId="174" xfId="1201" applyNumberFormat="1" applyFont="1" applyFill="1" applyBorder="1" applyAlignment="1">
      <alignment horizontal="center" vertical="center" wrapText="1"/>
    </xf>
    <xf numFmtId="9" fontId="172" fillId="0" borderId="8" xfId="1201" applyNumberFormat="1" applyFont="1" applyFill="1" applyBorder="1" applyAlignment="1">
      <alignment horizontal="center" vertical="center" wrapText="1"/>
    </xf>
    <xf numFmtId="9" fontId="172" fillId="0" borderId="7" xfId="1201" applyNumberFormat="1" applyFont="1" applyFill="1" applyBorder="1" applyAlignment="1">
      <alignment horizontal="center" vertical="center" wrapText="1"/>
    </xf>
    <xf numFmtId="9" fontId="171" fillId="4" borderId="170" xfId="1200" applyNumberFormat="1" applyFont="1" applyFill="1" applyBorder="1" applyAlignment="1">
      <alignment horizontal="center" vertical="center" wrapText="1"/>
    </xf>
    <xf numFmtId="9" fontId="171" fillId="4" borderId="168" xfId="1200" applyNumberFormat="1" applyFont="1" applyFill="1" applyBorder="1" applyAlignment="1">
      <alignment horizontal="center" vertical="center" wrapText="1"/>
    </xf>
    <xf numFmtId="9" fontId="171" fillId="4" borderId="172" xfId="1200" applyNumberFormat="1" applyFont="1" applyFill="1" applyBorder="1" applyAlignment="1">
      <alignment horizontal="center" vertical="center" wrapText="1"/>
    </xf>
    <xf numFmtId="9" fontId="171" fillId="0" borderId="168" xfId="1200" applyNumberFormat="1" applyFont="1" applyFill="1" applyBorder="1" applyAlignment="1">
      <alignment horizontal="center" vertical="center" wrapText="1"/>
    </xf>
    <xf numFmtId="9" fontId="171" fillId="0" borderId="0" xfId="1200" applyNumberFormat="1" applyFont="1" applyFill="1" applyBorder="1" applyAlignment="1">
      <alignment horizontal="center" vertical="center" wrapText="1"/>
    </xf>
    <xf numFmtId="9" fontId="171" fillId="0" borderId="172" xfId="1200" applyNumberFormat="1" applyFont="1" applyFill="1" applyBorder="1" applyAlignment="1">
      <alignment horizontal="center" vertical="center" wrapText="1"/>
    </xf>
    <xf numFmtId="9" fontId="171" fillId="42" borderId="133" xfId="1202" applyNumberFormat="1" applyFont="1" applyFill="1" applyBorder="1" applyAlignment="1">
      <alignment horizontal="center" vertical="center" wrapText="1"/>
    </xf>
    <xf numFmtId="9" fontId="171" fillId="42" borderId="168" xfId="1202" applyNumberFormat="1" applyFont="1" applyFill="1" applyBorder="1" applyAlignment="1">
      <alignment horizontal="center" vertical="center" wrapText="1"/>
    </xf>
    <xf numFmtId="0" fontId="172" fillId="0" borderId="154" xfId="19" applyFont="1" applyFill="1" applyBorder="1" applyAlignment="1">
      <alignment horizontal="center" vertical="center" wrapText="1"/>
    </xf>
    <xf numFmtId="0" fontId="172" fillId="0" borderId="153" xfId="19" applyFont="1" applyFill="1" applyBorder="1" applyAlignment="1">
      <alignment horizontal="center" vertical="center" wrapText="1"/>
    </xf>
    <xf numFmtId="0" fontId="172" fillId="0" borderId="153" xfId="1200" applyFont="1" applyFill="1" applyBorder="1" applyAlignment="1">
      <alignment horizontal="center" vertical="center" wrapText="1"/>
    </xf>
    <xf numFmtId="0" fontId="172" fillId="0" borderId="7" xfId="1200" applyFont="1" applyFill="1" applyBorder="1" applyAlignment="1">
      <alignment horizontal="center" vertical="center" wrapText="1"/>
    </xf>
    <xf numFmtId="0" fontId="172" fillId="42" borderId="153" xfId="1200" applyFont="1" applyFill="1" applyBorder="1" applyAlignment="1">
      <alignment horizontal="center" vertical="center" wrapText="1"/>
    </xf>
    <xf numFmtId="0" fontId="172" fillId="42" borderId="7" xfId="1200" applyFont="1" applyFill="1" applyBorder="1" applyAlignment="1">
      <alignment horizontal="center" vertical="center" wrapText="1"/>
    </xf>
    <xf numFmtId="0" fontId="172" fillId="42" borderId="163" xfId="1200" applyFont="1" applyFill="1" applyBorder="1" applyAlignment="1">
      <alignment horizontal="center" vertical="center" wrapText="1"/>
    </xf>
    <xf numFmtId="0" fontId="172" fillId="42" borderId="45" xfId="1200" applyFont="1" applyFill="1" applyBorder="1" applyAlignment="1">
      <alignment horizontal="center" vertical="center" wrapText="1"/>
    </xf>
    <xf numFmtId="9" fontId="171" fillId="4" borderId="153" xfId="19" applyNumberFormat="1" applyFont="1" applyFill="1" applyBorder="1" applyAlignment="1">
      <alignment horizontal="center" vertical="center"/>
    </xf>
    <xf numFmtId="9" fontId="171" fillId="4" borderId="7" xfId="19" applyNumberFormat="1" applyFont="1" applyFill="1" applyBorder="1" applyAlignment="1">
      <alignment horizontal="center" vertical="center"/>
    </xf>
    <xf numFmtId="0" fontId="181" fillId="4" borderId="72" xfId="19" applyFont="1" applyFill="1" applyBorder="1" applyAlignment="1">
      <alignment horizontal="center" vertical="center" wrapText="1"/>
    </xf>
    <xf numFmtId="0" fontId="181" fillId="4" borderId="7" xfId="19" applyFont="1" applyFill="1" applyBorder="1" applyAlignment="1">
      <alignment horizontal="center" vertical="center" wrapText="1"/>
    </xf>
    <xf numFmtId="0" fontId="181" fillId="4" borderId="3" xfId="19" applyFont="1" applyFill="1" applyBorder="1" applyAlignment="1">
      <alignment horizontal="center" vertical="center" wrapText="1"/>
    </xf>
    <xf numFmtId="0" fontId="181" fillId="4" borderId="93" xfId="19" applyFont="1" applyFill="1" applyBorder="1" applyAlignment="1">
      <alignment horizontal="center" vertical="center" wrapText="1"/>
    </xf>
    <xf numFmtId="0" fontId="171" fillId="4" borderId="52" xfId="19" applyFont="1" applyFill="1" applyBorder="1" applyAlignment="1">
      <alignment horizontal="center" vertical="center" wrapText="1"/>
    </xf>
    <xf numFmtId="0" fontId="171" fillId="4" borderId="53" xfId="19" applyFont="1" applyFill="1" applyBorder="1" applyAlignment="1">
      <alignment horizontal="center" vertical="center" wrapText="1"/>
    </xf>
    <xf numFmtId="0" fontId="171" fillId="4" borderId="72" xfId="19" applyFont="1" applyFill="1" applyBorder="1" applyAlignment="1">
      <alignment horizontal="center" vertical="center" wrapText="1"/>
    </xf>
    <xf numFmtId="0" fontId="171" fillId="4" borderId="7" xfId="19" applyFont="1" applyFill="1" applyBorder="1" applyAlignment="1">
      <alignment horizontal="center" vertical="center" wrapText="1"/>
    </xf>
    <xf numFmtId="0" fontId="171" fillId="4" borderId="3" xfId="19" applyFont="1" applyFill="1" applyBorder="1" applyAlignment="1">
      <alignment horizontal="center" vertical="center" wrapText="1"/>
    </xf>
    <xf numFmtId="0" fontId="181" fillId="4" borderId="59" xfId="19" applyFont="1" applyFill="1" applyBorder="1" applyAlignment="1">
      <alignment horizontal="center" vertical="center" wrapText="1"/>
    </xf>
    <xf numFmtId="0" fontId="181" fillId="4" borderId="45" xfId="19" applyFont="1" applyFill="1" applyBorder="1" applyAlignment="1">
      <alignment horizontal="center" vertical="center" wrapText="1"/>
    </xf>
    <xf numFmtId="0" fontId="181" fillId="4" borderId="46" xfId="19" applyFont="1" applyFill="1" applyBorder="1" applyAlignment="1">
      <alignment horizontal="center" vertical="center" wrapText="1"/>
    </xf>
    <xf numFmtId="0" fontId="171" fillId="4" borderId="153" xfId="19" applyFont="1" applyFill="1" applyBorder="1" applyAlignment="1">
      <alignment horizontal="center" vertical="center" wrapText="1"/>
    </xf>
    <xf numFmtId="0" fontId="181" fillId="4" borderId="153" xfId="19" applyFont="1" applyFill="1" applyBorder="1" applyAlignment="1">
      <alignment horizontal="center" vertical="center" wrapText="1"/>
    </xf>
    <xf numFmtId="0" fontId="171" fillId="4" borderId="174" xfId="19" applyFont="1" applyFill="1" applyBorder="1" applyAlignment="1">
      <alignment horizontal="center" vertical="center" wrapText="1"/>
    </xf>
    <xf numFmtId="0" fontId="171" fillId="4" borderId="148" xfId="19" applyFont="1" applyFill="1" applyBorder="1" applyAlignment="1">
      <alignment horizontal="center" vertical="center" wrapText="1"/>
    </xf>
    <xf numFmtId="0" fontId="171" fillId="4" borderId="170" xfId="19" applyFont="1" applyFill="1" applyBorder="1" applyAlignment="1">
      <alignment horizontal="center" vertical="center" wrapText="1"/>
    </xf>
    <xf numFmtId="0" fontId="171" fillId="4" borderId="169" xfId="19" applyFont="1" applyFill="1" applyBorder="1" applyAlignment="1">
      <alignment horizontal="center" vertical="center" wrapText="1"/>
    </xf>
    <xf numFmtId="0" fontId="171" fillId="4" borderId="67" xfId="19" applyFont="1" applyFill="1" applyBorder="1" applyAlignment="1">
      <alignment horizontal="center" vertical="center" wrapText="1"/>
    </xf>
    <xf numFmtId="0" fontId="171" fillId="4" borderId="43" xfId="19" applyFont="1" applyFill="1" applyBorder="1" applyAlignment="1">
      <alignment horizontal="center" vertical="center" wrapText="1"/>
    </xf>
    <xf numFmtId="0" fontId="171" fillId="4" borderId="43" xfId="19" applyFont="1" applyFill="1" applyBorder="1" applyAlignment="1">
      <alignment horizontal="center" vertical="center"/>
    </xf>
    <xf numFmtId="0" fontId="181" fillId="4" borderId="170" xfId="19" applyFont="1" applyFill="1" applyBorder="1" applyAlignment="1">
      <alignment horizontal="center" vertical="center" wrapText="1"/>
    </xf>
    <xf numFmtId="0" fontId="181" fillId="4" borderId="168" xfId="19" applyFont="1" applyFill="1" applyBorder="1" applyAlignment="1">
      <alignment horizontal="center" vertical="center" wrapText="1"/>
    </xf>
    <xf numFmtId="0" fontId="181" fillId="4" borderId="169" xfId="19" applyFont="1" applyFill="1" applyBorder="1" applyAlignment="1">
      <alignment horizontal="center" vertical="center" wrapText="1"/>
    </xf>
    <xf numFmtId="9" fontId="181" fillId="4" borderId="170" xfId="19" applyNumberFormat="1" applyFont="1" applyFill="1" applyBorder="1" applyAlignment="1">
      <alignment horizontal="center" vertical="center" wrapText="1"/>
    </xf>
    <xf numFmtId="9" fontId="181" fillId="4" borderId="169" xfId="19" applyNumberFormat="1" applyFont="1" applyFill="1" applyBorder="1" applyAlignment="1">
      <alignment horizontal="center" vertical="center" wrapText="1"/>
    </xf>
    <xf numFmtId="9" fontId="181" fillId="4" borderId="154" xfId="19" applyNumberFormat="1" applyFont="1" applyFill="1" applyBorder="1" applyAlignment="1">
      <alignment horizontal="center" vertical="center" wrapText="1"/>
    </xf>
    <xf numFmtId="0" fontId="181" fillId="4" borderId="146" xfId="19" applyFont="1" applyFill="1" applyBorder="1" applyAlignment="1">
      <alignment vertical="center"/>
    </xf>
    <xf numFmtId="0" fontId="151" fillId="0" borderId="67" xfId="65" applyFont="1" applyFill="1" applyBorder="1" applyAlignment="1">
      <alignment horizontal="center"/>
    </xf>
    <xf numFmtId="0" fontId="151" fillId="0" borderId="14" xfId="65" applyFont="1" applyFill="1" applyBorder="1" applyAlignment="1">
      <alignment horizontal="center"/>
    </xf>
    <xf numFmtId="0" fontId="151" fillId="0" borderId="75" xfId="65" applyFont="1" applyFill="1" applyBorder="1" applyAlignment="1">
      <alignment horizontal="center"/>
    </xf>
    <xf numFmtId="0" fontId="151" fillId="0" borderId="72" xfId="65" applyFont="1" applyFill="1" applyBorder="1" applyAlignment="1">
      <alignment horizontal="center" vertical="center" wrapText="1"/>
    </xf>
    <xf numFmtId="0" fontId="151" fillId="0" borderId="7" xfId="65" applyFont="1" applyFill="1" applyBorder="1" applyAlignment="1">
      <alignment horizontal="center" vertical="center" wrapText="1"/>
    </xf>
    <xf numFmtId="0" fontId="151" fillId="0" borderId="3" xfId="65" applyFont="1" applyFill="1" applyBorder="1" applyAlignment="1">
      <alignment horizontal="center" vertical="center" wrapText="1"/>
    </xf>
    <xf numFmtId="0" fontId="151" fillId="0" borderId="59" xfId="65" applyFont="1" applyFill="1" applyBorder="1" applyAlignment="1">
      <alignment horizontal="center" vertical="center" wrapText="1"/>
    </xf>
    <xf numFmtId="0" fontId="151" fillId="0" borderId="45" xfId="65" applyFont="1" applyFill="1" applyBorder="1" applyAlignment="1">
      <alignment horizontal="center" vertical="center" wrapText="1"/>
    </xf>
    <xf numFmtId="0" fontId="151" fillId="0" borderId="170" xfId="65" applyFont="1" applyFill="1" applyBorder="1" applyAlignment="1">
      <alignment horizontal="center" vertical="center" wrapText="1"/>
    </xf>
    <xf numFmtId="0" fontId="151" fillId="0" borderId="169" xfId="65" applyFont="1" applyFill="1" applyBorder="1" applyAlignment="1">
      <alignment horizontal="center" vertical="center" wrapText="1"/>
    </xf>
    <xf numFmtId="0" fontId="151" fillId="42" borderId="174" xfId="65" applyFont="1" applyFill="1" applyBorder="1" applyAlignment="1">
      <alignment horizontal="center" vertical="center" wrapText="1"/>
    </xf>
    <xf numFmtId="0" fontId="151" fillId="42" borderId="148" xfId="65" applyFont="1" applyFill="1" applyBorder="1" applyAlignment="1">
      <alignment horizontal="center" vertical="center" wrapText="1"/>
    </xf>
    <xf numFmtId="0" fontId="151" fillId="0" borderId="174" xfId="65" applyFont="1" applyFill="1" applyBorder="1" applyAlignment="1">
      <alignment horizontal="center" vertical="center" wrapText="1"/>
    </xf>
    <xf numFmtId="0" fontId="151" fillId="0" borderId="148" xfId="65" applyFont="1" applyFill="1" applyBorder="1" applyAlignment="1">
      <alignment horizontal="center" vertical="center" wrapText="1"/>
    </xf>
    <xf numFmtId="0" fontId="162" fillId="0" borderId="14" xfId="1334" applyFont="1" applyFill="1" applyBorder="1" applyAlignment="1">
      <alignment horizontal="center" vertical="center"/>
    </xf>
    <xf numFmtId="0" fontId="95" fillId="0" borderId="14" xfId="1334" applyFont="1" applyBorder="1" applyAlignment="1">
      <alignment horizontal="center" vertical="center"/>
    </xf>
    <xf numFmtId="0" fontId="95" fillId="0" borderId="9" xfId="1334" applyFont="1" applyBorder="1" applyAlignment="1">
      <alignment horizontal="center" vertical="center"/>
    </xf>
    <xf numFmtId="0" fontId="162" fillId="0" borderId="60" xfId="1334" applyFont="1" applyFill="1" applyBorder="1" applyAlignment="1">
      <alignment horizontal="center" vertical="center" wrapText="1"/>
    </xf>
    <xf numFmtId="0" fontId="95" fillId="0" borderId="55" xfId="1334" applyFont="1" applyBorder="1" applyAlignment="1">
      <alignment horizontal="center" vertical="center" wrapText="1"/>
    </xf>
    <xf numFmtId="0" fontId="95" fillId="0" borderId="58" xfId="1334" applyFont="1" applyBorder="1" applyAlignment="1">
      <alignment horizontal="center" vertical="center" wrapText="1"/>
    </xf>
    <xf numFmtId="0" fontId="162" fillId="0" borderId="72" xfId="1334" applyFont="1" applyFill="1" applyBorder="1" applyAlignment="1">
      <alignment horizontal="center" vertical="center" wrapText="1"/>
    </xf>
    <xf numFmtId="0" fontId="95" fillId="0" borderId="7" xfId="1334" applyFont="1" applyBorder="1" applyAlignment="1">
      <alignment horizontal="center" vertical="center" wrapText="1"/>
    </xf>
    <xf numFmtId="0" fontId="95" fillId="0" borderId="65" xfId="1334" applyFont="1" applyBorder="1" applyAlignment="1">
      <alignment horizontal="center" vertical="center" wrapText="1"/>
    </xf>
    <xf numFmtId="0" fontId="162" fillId="0" borderId="59" xfId="1334" applyFont="1" applyFill="1" applyBorder="1" applyAlignment="1">
      <alignment horizontal="center" vertical="center" wrapText="1"/>
    </xf>
    <xf numFmtId="0" fontId="162" fillId="0" borderId="45" xfId="1334" applyFont="1" applyFill="1" applyBorder="1" applyAlignment="1">
      <alignment horizontal="center" vertical="center" wrapText="1"/>
    </xf>
    <xf numFmtId="0" fontId="162" fillId="0" borderId="57" xfId="1334" applyFont="1" applyFill="1" applyBorder="1" applyAlignment="1">
      <alignment horizontal="center" vertical="center" wrapText="1"/>
    </xf>
    <xf numFmtId="0" fontId="162" fillId="0" borderId="16" xfId="1334" applyFont="1" applyFill="1" applyBorder="1" applyAlignment="1">
      <alignment horizontal="center" vertical="center" wrapText="1"/>
    </xf>
    <xf numFmtId="0" fontId="162" fillId="0" borderId="68" xfId="1334" applyFont="1" applyFill="1" applyBorder="1" applyAlignment="1">
      <alignment horizontal="center" vertical="center" wrapText="1"/>
    </xf>
    <xf numFmtId="0" fontId="162" fillId="0" borderId="69" xfId="1334" applyFont="1" applyFill="1" applyBorder="1" applyAlignment="1">
      <alignment horizontal="center" vertical="center" wrapText="1"/>
    </xf>
    <xf numFmtId="0" fontId="172" fillId="0" borderId="59" xfId="1333" applyFont="1" applyFill="1" applyBorder="1" applyAlignment="1">
      <alignment horizontal="center" vertical="center" wrapText="1"/>
    </xf>
    <xf numFmtId="0" fontId="172" fillId="0" borderId="45" xfId="1333" applyFont="1" applyFill="1" applyBorder="1" applyAlignment="1">
      <alignment horizontal="center" vertical="center" wrapText="1"/>
    </xf>
    <xf numFmtId="0" fontId="172" fillId="0" borderId="46" xfId="1333" applyFont="1" applyFill="1" applyBorder="1" applyAlignment="1">
      <alignment horizontal="center" vertical="center" wrapText="1"/>
    </xf>
    <xf numFmtId="0" fontId="172" fillId="0" borderId="153" xfId="1333" applyFont="1" applyFill="1" applyBorder="1" applyAlignment="1">
      <alignment horizontal="center" vertical="center"/>
    </xf>
    <xf numFmtId="0" fontId="172" fillId="0" borderId="7" xfId="1333" applyFont="1" applyFill="1" applyBorder="1" applyAlignment="1">
      <alignment horizontal="center" vertical="center"/>
    </xf>
    <xf numFmtId="0" fontId="172" fillId="0" borderId="3" xfId="1333" applyFont="1" applyFill="1" applyBorder="1" applyAlignment="1">
      <alignment horizontal="center" vertical="center"/>
    </xf>
    <xf numFmtId="0" fontId="172" fillId="0" borderId="153" xfId="1333" applyFont="1" applyFill="1" applyBorder="1" applyAlignment="1">
      <alignment horizontal="center" vertical="center" wrapText="1"/>
    </xf>
    <xf numFmtId="0" fontId="172" fillId="0" borderId="7" xfId="1333" applyFont="1" applyFill="1" applyBorder="1" applyAlignment="1">
      <alignment horizontal="center" vertical="center" wrapText="1"/>
    </xf>
    <xf numFmtId="0" fontId="172" fillId="0" borderId="3" xfId="1333" applyFont="1" applyFill="1" applyBorder="1" applyAlignment="1">
      <alignment horizontal="center" vertical="center" wrapText="1"/>
    </xf>
    <xf numFmtId="0" fontId="172" fillId="0" borderId="93" xfId="1333" applyFont="1" applyFill="1" applyBorder="1" applyAlignment="1">
      <alignment horizontal="center" vertical="center"/>
    </xf>
    <xf numFmtId="0" fontId="172" fillId="0" borderId="52" xfId="1333" applyFont="1" applyFill="1" applyBorder="1" applyAlignment="1">
      <alignment horizontal="center" vertical="center"/>
    </xf>
    <xf numFmtId="0" fontId="172" fillId="0" borderId="67" xfId="1333" applyFont="1" applyFill="1" applyBorder="1" applyAlignment="1">
      <alignment horizontal="center" vertical="center" wrapText="1"/>
    </xf>
    <xf numFmtId="0" fontId="172" fillId="0" borderId="75" xfId="1333" applyFont="1" applyFill="1" applyBorder="1" applyAlignment="1">
      <alignment horizontal="center" vertical="center" wrapText="1"/>
    </xf>
    <xf numFmtId="0" fontId="172" fillId="0" borderId="5" xfId="1333" applyFont="1" applyFill="1" applyBorder="1" applyAlignment="1">
      <alignment horizontal="center" vertical="center" wrapText="1"/>
    </xf>
    <xf numFmtId="0" fontId="172" fillId="0" borderId="8" xfId="1333" applyFont="1" applyFill="1" applyBorder="1" applyAlignment="1">
      <alignment horizontal="center" vertical="center" wrapText="1"/>
    </xf>
    <xf numFmtId="0" fontId="172" fillId="0" borderId="6" xfId="1333" applyFont="1" applyFill="1" applyBorder="1" applyAlignment="1">
      <alignment horizontal="center" vertical="center" wrapText="1"/>
    </xf>
    <xf numFmtId="0" fontId="172" fillId="0" borderId="148" xfId="1333" applyFont="1" applyFill="1" applyBorder="1" applyAlignment="1">
      <alignment horizontal="center" vertical="center" wrapText="1"/>
    </xf>
    <xf numFmtId="0" fontId="172" fillId="0" borderId="72" xfId="1333" applyFont="1" applyFill="1" applyBorder="1" applyAlignment="1">
      <alignment horizontal="center" vertical="center" wrapText="1"/>
    </xf>
    <xf numFmtId="0" fontId="172" fillId="0" borderId="7" xfId="1333" applyFont="1" applyFill="1" applyBorder="1" applyAlignment="1"/>
    <xf numFmtId="0" fontId="172" fillId="0" borderId="3" xfId="1333" applyFont="1" applyFill="1" applyBorder="1" applyAlignment="1"/>
    <xf numFmtId="0" fontId="172" fillId="0" borderId="67" xfId="1333" applyFont="1" applyFill="1" applyBorder="1" applyAlignment="1">
      <alignment horizontal="center" vertical="center"/>
    </xf>
    <xf numFmtId="0" fontId="172" fillId="0" borderId="75" xfId="1333" applyFont="1" applyFill="1" applyBorder="1" applyAlignment="1">
      <alignment horizontal="center" vertical="center"/>
    </xf>
    <xf numFmtId="0" fontId="172" fillId="0" borderId="5" xfId="1333" applyFont="1" applyFill="1" applyBorder="1" applyAlignment="1">
      <alignment horizontal="center" vertical="center"/>
    </xf>
    <xf numFmtId="0" fontId="172" fillId="0" borderId="8" xfId="1333" applyFont="1" applyFill="1" applyBorder="1" applyAlignment="1">
      <alignment horizontal="center" vertical="center"/>
    </xf>
    <xf numFmtId="0" fontId="172" fillId="0" borderId="6" xfId="1333" applyFont="1" applyFill="1" applyBorder="1" applyAlignment="1">
      <alignment horizontal="center" vertical="center"/>
    </xf>
    <xf numFmtId="0" fontId="172" fillId="0" borderId="148" xfId="1333" applyFont="1" applyFill="1" applyBorder="1" applyAlignment="1">
      <alignment horizontal="center" vertical="center"/>
    </xf>
    <xf numFmtId="0" fontId="172" fillId="0" borderId="75" xfId="1333" applyFont="1" applyFill="1" applyBorder="1" applyAlignment="1"/>
    <xf numFmtId="0" fontId="172" fillId="0" borderId="8" xfId="1333" applyFont="1" applyFill="1" applyBorder="1" applyAlignment="1"/>
    <xf numFmtId="0" fontId="172" fillId="0" borderId="148" xfId="1333" applyFont="1" applyFill="1" applyBorder="1" applyAlignment="1"/>
    <xf numFmtId="0" fontId="172" fillId="0" borderId="14" xfId="1333" applyFont="1" applyFill="1" applyBorder="1" applyAlignment="1"/>
    <xf numFmtId="0" fontId="172" fillId="0" borderId="5" xfId="1333" applyFont="1" applyFill="1" applyBorder="1" applyAlignment="1"/>
    <xf numFmtId="0" fontId="172" fillId="0" borderId="0" xfId="1333" applyFont="1" applyFill="1" applyBorder="1" applyAlignment="1"/>
    <xf numFmtId="0" fontId="172" fillId="0" borderId="6" xfId="1333" applyFont="1" applyFill="1" applyBorder="1" applyAlignment="1"/>
    <xf numFmtId="0" fontId="172" fillId="0" borderId="149" xfId="1333" applyFont="1" applyFill="1" applyBorder="1" applyAlignment="1"/>
    <xf numFmtId="0" fontId="206" fillId="0" borderId="13" xfId="1336" applyFont="1" applyFill="1" applyBorder="1" applyAlignment="1">
      <alignment horizontal="center" vertical="center" wrapText="1"/>
    </xf>
    <xf numFmtId="0" fontId="206" fillId="0" borderId="75" xfId="1336" applyFont="1" applyFill="1" applyBorder="1" applyAlignment="1">
      <alignment horizontal="center" vertical="center" wrapText="1"/>
    </xf>
    <xf numFmtId="0" fontId="206" fillId="0" borderId="36" xfId="1336" applyFont="1" applyFill="1" applyBorder="1" applyAlignment="1">
      <alignment horizontal="center" vertical="center" wrapText="1"/>
    </xf>
    <xf numFmtId="0" fontId="206" fillId="0" borderId="8" xfId="1336" applyFont="1" applyFill="1" applyBorder="1" applyAlignment="1">
      <alignment horizontal="center" vertical="center" wrapText="1"/>
    </xf>
    <xf numFmtId="0" fontId="206" fillId="0" borderId="37" xfId="1336" applyFont="1" applyFill="1" applyBorder="1" applyAlignment="1">
      <alignment horizontal="center" vertical="center" wrapText="1"/>
    </xf>
    <xf numFmtId="0" fontId="206" fillId="0" borderId="148" xfId="1336" applyFont="1" applyFill="1" applyBorder="1" applyAlignment="1">
      <alignment horizontal="center" vertical="center" wrapText="1"/>
    </xf>
    <xf numFmtId="0" fontId="207" fillId="0" borderId="67" xfId="1336" applyFont="1" applyFill="1" applyBorder="1" applyAlignment="1">
      <alignment horizontal="center" vertical="center" wrapText="1"/>
    </xf>
    <xf numFmtId="0" fontId="207" fillId="0" borderId="5" xfId="1336" applyFont="1" applyFill="1" applyBorder="1" applyAlignment="1">
      <alignment horizontal="center" vertical="center" wrapText="1"/>
    </xf>
    <xf numFmtId="0" fontId="207" fillId="0" borderId="6" xfId="1336" applyFont="1" applyFill="1" applyBorder="1" applyAlignment="1">
      <alignment horizontal="center" vertical="center" wrapText="1"/>
    </xf>
    <xf numFmtId="0" fontId="207" fillId="0" borderId="59" xfId="1336" applyFont="1" applyBorder="1" applyAlignment="1">
      <alignment horizontal="center" vertical="center" wrapText="1"/>
    </xf>
    <xf numFmtId="0" fontId="207" fillId="0" borderId="45" xfId="1336" applyFont="1" applyBorder="1" applyAlignment="1">
      <alignment horizontal="center" vertical="center" wrapText="1"/>
    </xf>
    <xf numFmtId="0" fontId="207" fillId="0" borderId="46" xfId="1336" applyFont="1" applyBorder="1" applyAlignment="1">
      <alignment horizontal="center" vertical="center" wrapText="1"/>
    </xf>
    <xf numFmtId="0" fontId="207" fillId="0" borderId="153" xfId="1336" applyFont="1" applyFill="1" applyBorder="1" applyAlignment="1">
      <alignment horizontal="center" vertical="center" wrapText="1"/>
    </xf>
    <xf numFmtId="0" fontId="207" fillId="0" borderId="3" xfId="1336" applyFont="1" applyFill="1" applyBorder="1" applyAlignment="1">
      <alignment horizontal="center" vertical="center" wrapText="1"/>
    </xf>
    <xf numFmtId="0" fontId="220" fillId="37" borderId="10" xfId="626" applyFont="1" applyFill="1" applyBorder="1" applyAlignment="1">
      <alignment horizontal="center" vertical="center"/>
    </xf>
  </cellXfs>
  <cellStyles count="1501">
    <cellStyle name="20% - 1. jelölőszín" xfId="1203"/>
    <cellStyle name="20% - 1. jelölőszín 2" xfId="1204"/>
    <cellStyle name="20% - 1. jelölőszín_20130128_ITS on reporting_Annex I_CA" xfId="1205"/>
    <cellStyle name="20% - 2. jelölőszín" xfId="1206"/>
    <cellStyle name="20% - 2. jelölőszín 2" xfId="1207"/>
    <cellStyle name="20% - 2. jelölőszín_20130128_ITS on reporting_Annex I_CA" xfId="1208"/>
    <cellStyle name="20% - 3. jelölőszín" xfId="1209"/>
    <cellStyle name="20% - 3. jelölőszín 2" xfId="1210"/>
    <cellStyle name="20% - 3. jelölőszín_20130128_ITS on reporting_Annex I_CA" xfId="1211"/>
    <cellStyle name="20% - 4. jelölőszín" xfId="1212"/>
    <cellStyle name="20% - 4. jelölőszín 2" xfId="1213"/>
    <cellStyle name="20% - 4. jelölőszín_20130128_ITS on reporting_Annex I_CA" xfId="1214"/>
    <cellStyle name="20% - 5. jelölőszín" xfId="1215"/>
    <cellStyle name="20% - 5. jelölőszín 2" xfId="1216"/>
    <cellStyle name="20% - 5. jelölőszín_20130128_ITS on reporting_Annex I_CA" xfId="1217"/>
    <cellStyle name="20% - 6. jelölőszín" xfId="1218"/>
    <cellStyle name="20% - 6. jelölőszín 2" xfId="1219"/>
    <cellStyle name="20% - 6. jelölőszín_20130128_ITS on reporting_Annex I_CA" xfId="1220"/>
    <cellStyle name="20% - Accent1 2" xfId="201"/>
    <cellStyle name="20% - Accent1 3" xfId="301"/>
    <cellStyle name="20% - Accent1 4" xfId="339"/>
    <cellStyle name="20% - Accent1 5" xfId="409"/>
    <cellStyle name="20% - Accent2 2" xfId="198"/>
    <cellStyle name="20% - Accent2 3" xfId="297"/>
    <cellStyle name="20% - Accent2 4" xfId="340"/>
    <cellStyle name="20% - Accent2 5" xfId="420"/>
    <cellStyle name="20% - Accent3 2" xfId="192"/>
    <cellStyle name="20% - Accent3 3" xfId="300"/>
    <cellStyle name="20% - Accent3 4" xfId="341"/>
    <cellStyle name="20% - Accent3 5" xfId="427"/>
    <cellStyle name="20% - Accent4 2" xfId="171"/>
    <cellStyle name="20% - Accent4 3" xfId="296"/>
    <cellStyle name="20% - Accent4 4" xfId="342"/>
    <cellStyle name="20% - Accent4 5" xfId="422"/>
    <cellStyle name="20% - Accent5 2" xfId="189"/>
    <cellStyle name="20% - Accent5 3" xfId="293"/>
    <cellStyle name="20% - Accent5 4" xfId="343"/>
    <cellStyle name="20% - Accent5 5" xfId="395"/>
    <cellStyle name="20% - Accent6 2" xfId="188"/>
    <cellStyle name="20% - Accent6 3" xfId="287"/>
    <cellStyle name="20% - Accent6 4" xfId="344"/>
    <cellStyle name="20% - Accent6 5" xfId="390"/>
    <cellStyle name="20% - Énfasis1" xfId="1221"/>
    <cellStyle name="20% - Énfasis2" xfId="1222"/>
    <cellStyle name="20% - Énfasis3" xfId="1223"/>
    <cellStyle name="20% - Énfasis4" xfId="1224"/>
    <cellStyle name="20% - Énfasis5" xfId="1225"/>
    <cellStyle name="20% - Énfasis6" xfId="1226"/>
    <cellStyle name="40% - 1. jelölőszín" xfId="1227"/>
    <cellStyle name="40% - 1. jelölőszín 2" xfId="1228"/>
    <cellStyle name="40% - 1. jelölőszín_20130128_ITS on reporting_Annex I_CA" xfId="1229"/>
    <cellStyle name="40% - 2. jelölőszín" xfId="1230"/>
    <cellStyle name="40% - 2. jelölőszín 2" xfId="1231"/>
    <cellStyle name="40% - 2. jelölőszín_20130128_ITS on reporting_Annex I_CA" xfId="1232"/>
    <cellStyle name="40% - 3. jelölőszín" xfId="1233"/>
    <cellStyle name="40% - 3. jelölőszín 2" xfId="1234"/>
    <cellStyle name="40% - 3. jelölőszín_20130128_ITS on reporting_Annex I_CA" xfId="1235"/>
    <cellStyle name="40% - 4. jelölőszín" xfId="1236"/>
    <cellStyle name="40% - 4. jelölőszín 2" xfId="1237"/>
    <cellStyle name="40% - 4. jelölőszín_20130128_ITS on reporting_Annex I_CA" xfId="1238"/>
    <cellStyle name="40% - 5. jelölőszín" xfId="1239"/>
    <cellStyle name="40% - 5. jelölőszín 2" xfId="1240"/>
    <cellStyle name="40% - 5. jelölőszín_20130128_ITS on reporting_Annex I_CA" xfId="1241"/>
    <cellStyle name="40% - 6. jelölőszín" xfId="1242"/>
    <cellStyle name="40% - 6. jelölőszín 2" xfId="1243"/>
    <cellStyle name="40% - 6. jelölőszín_20130128_ITS on reporting_Annex I_CA" xfId="1244"/>
    <cellStyle name="40% - Accent1 2" xfId="187"/>
    <cellStyle name="40% - Accent1 3" xfId="267"/>
    <cellStyle name="40% - Accent1 4" xfId="345"/>
    <cellStyle name="40% - Accent1 5" xfId="437"/>
    <cellStyle name="40% - Accent2 2" xfId="186"/>
    <cellStyle name="40% - Accent2 3" xfId="284"/>
    <cellStyle name="40% - Accent2 4" xfId="346"/>
    <cellStyle name="40% - Accent2 5" xfId="434"/>
    <cellStyle name="40% - Accent3 2" xfId="185"/>
    <cellStyle name="40% - Accent3 3" xfId="283"/>
    <cellStyle name="40% - Accent3 4" xfId="347"/>
    <cellStyle name="40% - Accent3 5" xfId="397"/>
    <cellStyle name="40% - Accent4 2" xfId="204"/>
    <cellStyle name="40% - Accent4 3" xfId="257"/>
    <cellStyle name="40% - Accent4 4" xfId="348"/>
    <cellStyle name="40% - Accent4 5" xfId="394"/>
    <cellStyle name="40% - Accent5 2" xfId="202"/>
    <cellStyle name="40% - Accent5 3" xfId="270"/>
    <cellStyle name="40% - Accent5 4" xfId="349"/>
    <cellStyle name="40% - Accent5 5" xfId="429"/>
    <cellStyle name="40% - Accent6 2" xfId="199"/>
    <cellStyle name="40% - Accent6 3" xfId="273"/>
    <cellStyle name="40% - Accent6 4" xfId="350"/>
    <cellStyle name="40% - Accent6 5" xfId="396"/>
    <cellStyle name="40% - Énfasis1" xfId="1245"/>
    <cellStyle name="40% - Énfasis2" xfId="1246"/>
    <cellStyle name="40% - Énfasis3" xfId="1247"/>
    <cellStyle name="40% - Énfasis4" xfId="1248"/>
    <cellStyle name="40% - Énfasis5" xfId="1249"/>
    <cellStyle name="40% - Énfasis6" xfId="1250"/>
    <cellStyle name="60% - 1. jelölőszín" xfId="1251"/>
    <cellStyle name="60% - 2. jelölőszín" xfId="1252"/>
    <cellStyle name="60% - 3. jelölőszín" xfId="1253"/>
    <cellStyle name="60% - 4. jelölőszín" xfId="1254"/>
    <cellStyle name="60% - 5. jelölőszín" xfId="1255"/>
    <cellStyle name="60% - 6. jelölőszín" xfId="1256"/>
    <cellStyle name="60% - Accent1 2" xfId="196"/>
    <cellStyle name="60% - Accent1 3" xfId="302"/>
    <cellStyle name="60% - Accent1 4" xfId="351"/>
    <cellStyle name="60% - Accent1 5" xfId="440"/>
    <cellStyle name="60% - Accent2 2" xfId="184"/>
    <cellStyle name="60% - Accent2 3" xfId="298"/>
    <cellStyle name="60% - Accent2 4" xfId="352"/>
    <cellStyle name="60% - Accent2 5" xfId="428"/>
    <cellStyle name="60% - Accent3 2" xfId="207"/>
    <cellStyle name="60% - Accent3 3" xfId="294"/>
    <cellStyle name="60% - Accent3 4" xfId="353"/>
    <cellStyle name="60% - Accent3 5" xfId="441"/>
    <cellStyle name="60% - Accent4 2" xfId="208"/>
    <cellStyle name="60% - Accent4 3" xfId="291"/>
    <cellStyle name="60% - Accent4 4" xfId="354"/>
    <cellStyle name="60% - Accent4 5" xfId="404"/>
    <cellStyle name="60% - Accent5 2" xfId="209"/>
    <cellStyle name="60% - Accent5 3" xfId="277"/>
    <cellStyle name="60% - Accent5 4" xfId="355"/>
    <cellStyle name="60% - Accent5 5" xfId="411"/>
    <cellStyle name="60% - Accent6 2" xfId="210"/>
    <cellStyle name="60% - Accent6 3" xfId="305"/>
    <cellStyle name="60% - Accent6 4" xfId="356"/>
    <cellStyle name="60% - Accent6 5" xfId="417"/>
    <cellStyle name="60% - Énfasis1" xfId="1257"/>
    <cellStyle name="60% - Énfasis2" xfId="1258"/>
    <cellStyle name="60% - Énfasis3" xfId="1259"/>
    <cellStyle name="60% - Énfasis4" xfId="1260"/>
    <cellStyle name="60% - Énfasis5" xfId="1261"/>
    <cellStyle name="60% - Énfasis6" xfId="1262"/>
    <cellStyle name="Accent1 2" xfId="211"/>
    <cellStyle name="Accent1 3" xfId="306"/>
    <cellStyle name="Accent1 4" xfId="357"/>
    <cellStyle name="Accent1 5" xfId="419"/>
    <cellStyle name="Accent2 2" xfId="212"/>
    <cellStyle name="Accent2 3" xfId="307"/>
    <cellStyle name="Accent2 4" xfId="358"/>
    <cellStyle name="Accent2 5" xfId="443"/>
    <cellStyle name="Accent3 2" xfId="213"/>
    <cellStyle name="Accent3 3" xfId="308"/>
    <cellStyle name="Accent3 4" xfId="359"/>
    <cellStyle name="Accent3 5" xfId="400"/>
    <cellStyle name="Accent4 2" xfId="214"/>
    <cellStyle name="Accent4 3" xfId="309"/>
    <cellStyle name="Accent4 4" xfId="360"/>
    <cellStyle name="Accent4 5" xfId="416"/>
    <cellStyle name="Accent5 2" xfId="215"/>
    <cellStyle name="Accent5 3" xfId="310"/>
    <cellStyle name="Accent5 4" xfId="361"/>
    <cellStyle name="Accent5 5" xfId="403"/>
    <cellStyle name="Accent6 2" xfId="216"/>
    <cellStyle name="Accent6 3" xfId="311"/>
    <cellStyle name="Accent6 4" xfId="362"/>
    <cellStyle name="Accent6 5" xfId="412"/>
    <cellStyle name="Bad 2" xfId="217"/>
    <cellStyle name="Bad 3" xfId="312"/>
    <cellStyle name="Bad 4" xfId="363"/>
    <cellStyle name="Bad 5" xfId="408"/>
    <cellStyle name="Bevitel" xfId="1263"/>
    <cellStyle name="Buena" xfId="1264"/>
    <cellStyle name="Calculation 2" xfId="218"/>
    <cellStyle name="Calculation 3" xfId="313"/>
    <cellStyle name="Calculation 4" xfId="364"/>
    <cellStyle name="Calculation 5" xfId="402"/>
    <cellStyle name="Cálculo" xfId="1265"/>
    <cellStyle name="Celda de comprobación" xfId="1266"/>
    <cellStyle name="Celda vinculada" xfId="1267"/>
    <cellStyle name="Check Cell 2" xfId="219"/>
    <cellStyle name="Check Cell 3" xfId="314"/>
    <cellStyle name="Check Cell 4" xfId="365"/>
    <cellStyle name="Check Cell 5" xfId="432"/>
    <cellStyle name="Cím" xfId="1268"/>
    <cellStyle name="Címsor 1" xfId="1269"/>
    <cellStyle name="Címsor 2" xfId="1270"/>
    <cellStyle name="Címsor 3" xfId="1271"/>
    <cellStyle name="Címsor 4" xfId="1272"/>
    <cellStyle name="Comma [0] 2" xfId="32"/>
    <cellStyle name="Comma [0] 2 2" xfId="611"/>
    <cellStyle name="Comma [0] 3" xfId="461"/>
    <cellStyle name="Comma 10" xfId="30"/>
    <cellStyle name="Comma 10 2" xfId="33"/>
    <cellStyle name="Comma 10 26" xfId="641"/>
    <cellStyle name="Comma 10 3" xfId="457"/>
    <cellStyle name="Comma 10 3 2" xfId="556"/>
    <cellStyle name="Comma 10 4" xfId="600"/>
    <cellStyle name="Comma 10 4 2" xfId="642"/>
    <cellStyle name="Comma 10 5" xfId="607"/>
    <cellStyle name="Comma 100" xfId="462"/>
    <cellStyle name="Comma 100 2" xfId="643"/>
    <cellStyle name="Comma 101" xfId="463"/>
    <cellStyle name="Comma 101 2" xfId="644"/>
    <cellStyle name="Comma 102" xfId="557"/>
    <cellStyle name="Comma 102 2" xfId="645"/>
    <cellStyle name="Comma 103" xfId="558"/>
    <cellStyle name="Comma 103 2" xfId="646"/>
    <cellStyle name="Comma 104" xfId="618"/>
    <cellStyle name="Comma 104 2" xfId="647"/>
    <cellStyle name="Comma 105" xfId="648"/>
    <cellStyle name="Comma 105 2" xfId="649"/>
    <cellStyle name="Comma 106" xfId="650"/>
    <cellStyle name="Comma 106 2" xfId="651"/>
    <cellStyle name="Comma 107" xfId="652"/>
    <cellStyle name="Comma 107 2" xfId="653"/>
    <cellStyle name="Comma 108" xfId="654"/>
    <cellStyle name="Comma 108 2" xfId="655"/>
    <cellStyle name="Comma 109" xfId="656"/>
    <cellStyle name="Comma 109 2" xfId="657"/>
    <cellStyle name="Comma 11" xfId="34"/>
    <cellStyle name="Comma 11 10" xfId="658"/>
    <cellStyle name="Comma 11 10 2" xfId="659"/>
    <cellStyle name="Comma 11 10_Sheet1" xfId="1420"/>
    <cellStyle name="Comma 11 11" xfId="660"/>
    <cellStyle name="Comma 11 11 2" xfId="661"/>
    <cellStyle name="Comma 11 11_Sheet1" xfId="1421"/>
    <cellStyle name="Comma 11 12" xfId="662"/>
    <cellStyle name="Comma 11 12 2" xfId="663"/>
    <cellStyle name="Comma 11 12_Sheet1" xfId="1422"/>
    <cellStyle name="Comma 11 13" xfId="664"/>
    <cellStyle name="Comma 11 13 2" xfId="665"/>
    <cellStyle name="Comma 11 13_Sheet1" xfId="1423"/>
    <cellStyle name="Comma 11 14" xfId="666"/>
    <cellStyle name="Comma 11 14 2" xfId="667"/>
    <cellStyle name="Comma 11 14_Sheet1" xfId="1424"/>
    <cellStyle name="Comma 11 15" xfId="668"/>
    <cellStyle name="Comma 11 15 2" xfId="669"/>
    <cellStyle name="Comma 11 15_Sheet1" xfId="1425"/>
    <cellStyle name="Comma 11 16" xfId="670"/>
    <cellStyle name="Comma 11 16 2" xfId="671"/>
    <cellStyle name="Comma 11 16_Sheet1" xfId="1426"/>
    <cellStyle name="Comma 11 17" xfId="672"/>
    <cellStyle name="Comma 11 17 2" xfId="673"/>
    <cellStyle name="Comma 11 17_Sheet1" xfId="1427"/>
    <cellStyle name="Comma 11 18" xfId="674"/>
    <cellStyle name="Comma 11 18 2" xfId="675"/>
    <cellStyle name="Comma 11 18_Sheet1" xfId="1428"/>
    <cellStyle name="Comma 11 19" xfId="676"/>
    <cellStyle name="Comma 11 19 2" xfId="677"/>
    <cellStyle name="Comma 11 19_Sheet1" xfId="1429"/>
    <cellStyle name="Comma 11 2" xfId="678"/>
    <cellStyle name="Comma 11 2 2" xfId="679"/>
    <cellStyle name="Comma 11 2_Sheet1" xfId="1430"/>
    <cellStyle name="Comma 11 20" xfId="680"/>
    <cellStyle name="Comma 11 20 2" xfId="681"/>
    <cellStyle name="Comma 11 20_Sheet1" xfId="1431"/>
    <cellStyle name="Comma 11 21" xfId="682"/>
    <cellStyle name="Comma 11 21 2" xfId="683"/>
    <cellStyle name="Comma 11 21_Sheet1" xfId="1432"/>
    <cellStyle name="Comma 11 22" xfId="684"/>
    <cellStyle name="Comma 11 3" xfId="456"/>
    <cellStyle name="Comma 11 3 2" xfId="685"/>
    <cellStyle name="Comma 11 3_Sheet1" xfId="1433"/>
    <cellStyle name="Comma 11 4" xfId="464"/>
    <cellStyle name="Comma 11 4 2" xfId="686"/>
    <cellStyle name="Comma 11 4_Sheet1" xfId="1434"/>
    <cellStyle name="Comma 11 5" xfId="687"/>
    <cellStyle name="Comma 11 5 2" xfId="688"/>
    <cellStyle name="Comma 11 5_Sheet1" xfId="1435"/>
    <cellStyle name="Comma 11 6" xfId="689"/>
    <cellStyle name="Comma 11 6 2" xfId="690"/>
    <cellStyle name="Comma 11 6_Sheet1" xfId="1436"/>
    <cellStyle name="Comma 11 7" xfId="691"/>
    <cellStyle name="Comma 11 7 2" xfId="692"/>
    <cellStyle name="Comma 11 7_Sheet1" xfId="1437"/>
    <cellStyle name="Comma 11 8" xfId="693"/>
    <cellStyle name="Comma 11 8 2" xfId="694"/>
    <cellStyle name="Comma 11 8_Sheet1" xfId="1438"/>
    <cellStyle name="Comma 11 9" xfId="695"/>
    <cellStyle name="Comma 11 9 2" xfId="696"/>
    <cellStyle name="Comma 11 9_Sheet1" xfId="1439"/>
    <cellStyle name="Comma 11_Formulari 35 " xfId="697"/>
    <cellStyle name="Comma 110" xfId="698"/>
    <cellStyle name="Comma 110 2" xfId="699"/>
    <cellStyle name="Comma 111" xfId="700"/>
    <cellStyle name="Comma 111 2" xfId="701"/>
    <cellStyle name="Comma 112" xfId="702"/>
    <cellStyle name="Comma 112 2" xfId="703"/>
    <cellStyle name="Comma 113" xfId="704"/>
    <cellStyle name="Comma 113 2" xfId="705"/>
    <cellStyle name="Comma 114" xfId="706"/>
    <cellStyle name="Comma 114 2" xfId="707"/>
    <cellStyle name="Comma 115" xfId="708"/>
    <cellStyle name="Comma 115 2" xfId="709"/>
    <cellStyle name="Comma 116" xfId="710"/>
    <cellStyle name="Comma 116 2" xfId="711"/>
    <cellStyle name="Comma 117" xfId="712"/>
    <cellStyle name="Comma 117 2" xfId="713"/>
    <cellStyle name="Comma 118" xfId="714"/>
    <cellStyle name="Comma 118 2" xfId="715"/>
    <cellStyle name="Comma 119" xfId="716"/>
    <cellStyle name="Comma 119 2" xfId="717"/>
    <cellStyle name="Comma 12" xfId="35"/>
    <cellStyle name="Comma 12 10" xfId="1407"/>
    <cellStyle name="Comma 12 2" xfId="84"/>
    <cellStyle name="Comma 12 2 2" xfId="718"/>
    <cellStyle name="Comma 12 3" xfId="101"/>
    <cellStyle name="Comma 12 4" xfId="719"/>
    <cellStyle name="Comma 12 5" xfId="1355"/>
    <cellStyle name="Comma 12_Sheet1" xfId="1440"/>
    <cellStyle name="Comma 120" xfId="720"/>
    <cellStyle name="Comma 120 2" xfId="721"/>
    <cellStyle name="Comma 121" xfId="722"/>
    <cellStyle name="Comma 121 2" xfId="723"/>
    <cellStyle name="Comma 122" xfId="724"/>
    <cellStyle name="Comma 122 2" xfId="725"/>
    <cellStyle name="Comma 123" xfId="726"/>
    <cellStyle name="Comma 123 2" xfId="727"/>
    <cellStyle name="Comma 124" xfId="728"/>
    <cellStyle name="Comma 124 2" xfId="729"/>
    <cellStyle name="Comma 125" xfId="730"/>
    <cellStyle name="Comma 125 2" xfId="731"/>
    <cellStyle name="Comma 126" xfId="732"/>
    <cellStyle name="Comma 126 2" xfId="733"/>
    <cellStyle name="Comma 127" xfId="734"/>
    <cellStyle name="Comma 127 2" xfId="735"/>
    <cellStyle name="Comma 128" xfId="736"/>
    <cellStyle name="Comma 128 2" xfId="737"/>
    <cellStyle name="Comma 129" xfId="738"/>
    <cellStyle name="Comma 129 2" xfId="739"/>
    <cellStyle name="Comma 13" xfId="36"/>
    <cellStyle name="Comma 13 2" xfId="103"/>
    <cellStyle name="Comma 13 3" xfId="465"/>
    <cellStyle name="Comma 13_Sheet1" xfId="1441"/>
    <cellStyle name="Comma 130" xfId="740"/>
    <cellStyle name="Comma 130 2" xfId="741"/>
    <cellStyle name="Comma 131" xfId="742"/>
    <cellStyle name="Comma 131 2" xfId="743"/>
    <cellStyle name="Comma 132" xfId="744"/>
    <cellStyle name="Comma 132 2" xfId="745"/>
    <cellStyle name="Comma 133" xfId="746"/>
    <cellStyle name="Comma 133 2" xfId="747"/>
    <cellStyle name="Comma 134" xfId="748"/>
    <cellStyle name="Comma 134 2" xfId="749"/>
    <cellStyle name="Comma 135" xfId="750"/>
    <cellStyle name="Comma 135 2" xfId="751"/>
    <cellStyle name="Comma 136" xfId="752"/>
    <cellStyle name="Comma 136 2" xfId="753"/>
    <cellStyle name="Comma 137" xfId="754"/>
    <cellStyle name="Comma 137 2" xfId="755"/>
    <cellStyle name="Comma 138" xfId="756"/>
    <cellStyle name="Comma 138 2" xfId="757"/>
    <cellStyle name="Comma 139" xfId="758"/>
    <cellStyle name="Comma 139 2" xfId="759"/>
    <cellStyle name="Comma 14" xfId="37"/>
    <cellStyle name="Comma 14 2" xfId="100"/>
    <cellStyle name="Comma 14 3" xfId="466"/>
    <cellStyle name="Comma 14_Sheet1" xfId="1442"/>
    <cellStyle name="Comma 140" xfId="760"/>
    <cellStyle name="Comma 140 2" xfId="761"/>
    <cellStyle name="Comma 141" xfId="762"/>
    <cellStyle name="Comma 141 2" xfId="763"/>
    <cellStyle name="Comma 142" xfId="764"/>
    <cellStyle name="Comma 142 2" xfId="765"/>
    <cellStyle name="Comma 143" xfId="766"/>
    <cellStyle name="Comma 143 2" xfId="767"/>
    <cellStyle name="Comma 144" xfId="768"/>
    <cellStyle name="Comma 144 2" xfId="769"/>
    <cellStyle name="Comma 145" xfId="770"/>
    <cellStyle name="Comma 146" xfId="771"/>
    <cellStyle name="Comma 147" xfId="772"/>
    <cellStyle name="Comma 147 2" xfId="773"/>
    <cellStyle name="Comma 148" xfId="774"/>
    <cellStyle name="Comma 149" xfId="775"/>
    <cellStyle name="Comma 15" xfId="57"/>
    <cellStyle name="Comma 15 2" xfId="104"/>
    <cellStyle name="Comma 15 2 2" xfId="776"/>
    <cellStyle name="Comma 15 3" xfId="467"/>
    <cellStyle name="Comma 15 4" xfId="633"/>
    <cellStyle name="Comma 15_Sheet1" xfId="1443"/>
    <cellStyle name="Comma 150" xfId="777"/>
    <cellStyle name="Comma 151" xfId="778"/>
    <cellStyle name="Comma 152" xfId="779"/>
    <cellStyle name="Comma 153" xfId="780"/>
    <cellStyle name="Comma 154" xfId="781"/>
    <cellStyle name="Comma 155" xfId="782"/>
    <cellStyle name="Comma 156" xfId="783"/>
    <cellStyle name="Comma 157" xfId="784"/>
    <cellStyle name="Comma 158" xfId="785"/>
    <cellStyle name="Comma 159" xfId="1343"/>
    <cellStyle name="Comma 159 2" xfId="1412"/>
    <cellStyle name="Comma 159 3" xfId="1500"/>
    <cellStyle name="Comma 16" xfId="59"/>
    <cellStyle name="Comma 16 2" xfId="99"/>
    <cellStyle name="Comma 16 2 2" xfId="559"/>
    <cellStyle name="Comma 16 2 2 2" xfId="1365"/>
    <cellStyle name="Comma 16 2 3" xfId="1347"/>
    <cellStyle name="Comma 16 3" xfId="468"/>
    <cellStyle name="Comma 16_Sheet1" xfId="1444"/>
    <cellStyle name="Comma 160" xfId="1360"/>
    <cellStyle name="Comma 161" xfId="1408"/>
    <cellStyle name="Comma 162" xfId="1414"/>
    <cellStyle name="Comma 163" xfId="1419"/>
    <cellStyle name="Comma 17" xfId="60"/>
    <cellStyle name="Comma 17 2" xfId="139"/>
    <cellStyle name="Comma 17 2 2" xfId="560"/>
    <cellStyle name="Comma 17 2 2 2" xfId="1366"/>
    <cellStyle name="Comma 17 2 3" xfId="1348"/>
    <cellStyle name="Comma 17 3" xfId="469"/>
    <cellStyle name="Comma 17_Sheet1" xfId="1445"/>
    <cellStyle name="Comma 18" xfId="129"/>
    <cellStyle name="Comma 18 2" xfId="470"/>
    <cellStyle name="Comma 18 2 2" xfId="786"/>
    <cellStyle name="Comma 18 3" xfId="561"/>
    <cellStyle name="Comma 18 3 2" xfId="1367"/>
    <cellStyle name="Comma 18_Sheet1" xfId="1446"/>
    <cellStyle name="Comma 19" xfId="135"/>
    <cellStyle name="Comma 19 2" xfId="471"/>
    <cellStyle name="Comma 19 2 2" xfId="787"/>
    <cellStyle name="Comma 19 3" xfId="562"/>
    <cellStyle name="Comma 19 3 2" xfId="1368"/>
    <cellStyle name="Comma 19_Sheet1" xfId="1447"/>
    <cellStyle name="Comma 2" xfId="1"/>
    <cellStyle name="Comma 2 10" xfId="2"/>
    <cellStyle name="Comma 2 10 2" xfId="162"/>
    <cellStyle name="Comma 2 10 2 2" xfId="788"/>
    <cellStyle name="Comma 2 10 3" xfId="173"/>
    <cellStyle name="Comma 2 10 3 2" xfId="789"/>
    <cellStyle name="Comma 2 10 4" xfId="246"/>
    <cellStyle name="Comma 2 10 4 2" xfId="790"/>
    <cellStyle name="Comma 2 10 5" xfId="279"/>
    <cellStyle name="Comma 2 10 5 2" xfId="791"/>
    <cellStyle name="Comma 2 10 6" xfId="163"/>
    <cellStyle name="Comma 2 10_Sheet1" xfId="1448"/>
    <cellStyle name="Comma 2 11" xfId="172"/>
    <cellStyle name="Comma 2 11 2" xfId="792"/>
    <cellStyle name="Comma 2 11_Sheet1" xfId="1449"/>
    <cellStyle name="Comma 2 12" xfId="220"/>
    <cellStyle name="Comma 2 12 2" xfId="793"/>
    <cellStyle name="Comma 2 12_Sheet1" xfId="1450"/>
    <cellStyle name="Comma 2 13" xfId="245"/>
    <cellStyle name="Comma 2 13 2" xfId="794"/>
    <cellStyle name="Comma 2 13_Sheet1" xfId="1451"/>
    <cellStyle name="Comma 2 14" xfId="276"/>
    <cellStyle name="Comma 2 14 2" xfId="795"/>
    <cellStyle name="Comma 2 14_Sheet1" xfId="1452"/>
    <cellStyle name="Comma 2 15" xfId="315"/>
    <cellStyle name="Comma 2 15 2" xfId="796"/>
    <cellStyle name="Comma 2 15_Sheet1" xfId="1453"/>
    <cellStyle name="Comma 2 16" xfId="366"/>
    <cellStyle name="Comma 2 16 2" xfId="797"/>
    <cellStyle name="Comma 2 16_Sheet1" xfId="1454"/>
    <cellStyle name="Comma 2 17" xfId="424"/>
    <cellStyle name="Comma 2 17 2" xfId="798"/>
    <cellStyle name="Comma 2 17_Sheet1" xfId="1455"/>
    <cellStyle name="Comma 2 18" xfId="439"/>
    <cellStyle name="Comma 2 18 2" xfId="799"/>
    <cellStyle name="Comma 2 18_Sheet1" xfId="1456"/>
    <cellStyle name="Comma 2 19" xfId="438"/>
    <cellStyle name="Comma 2 19 2" xfId="800"/>
    <cellStyle name="Comma 2 19_Sheet1" xfId="1457"/>
    <cellStyle name="Comma 2 2" xfId="3"/>
    <cellStyle name="Comma 2 2 10" xfId="160"/>
    <cellStyle name="Comma 2 2 10 2" xfId="801"/>
    <cellStyle name="Comma 2 2 11" xfId="174"/>
    <cellStyle name="Comma 2 2 11 2" xfId="802"/>
    <cellStyle name="Comma 2 2 12" xfId="247"/>
    <cellStyle name="Comma 2 2 12 2" xfId="803"/>
    <cellStyle name="Comma 2 2 13" xfId="275"/>
    <cellStyle name="Comma 2 2 13 2" xfId="804"/>
    <cellStyle name="Comma 2 2 14" xfId="392"/>
    <cellStyle name="Comma 2 2 15" xfId="399"/>
    <cellStyle name="Comma 2 2 16" xfId="450"/>
    <cellStyle name="Comma 2 2 17" xfId="453"/>
    <cellStyle name="Comma 2 2 18" xfId="102"/>
    <cellStyle name="Comma 2 2 19" xfId="39"/>
    <cellStyle name="Comma 2 2 19 2" xfId="805"/>
    <cellStyle name="Comma 2 2 2" xfId="63"/>
    <cellStyle name="Comma 2 2 2 2" xfId="64"/>
    <cellStyle name="Comma 2 2 2 2 2" xfId="806"/>
    <cellStyle name="Comma 2 2 2 3" xfId="145"/>
    <cellStyle name="Comma 2 2 2 3 2" xfId="807"/>
    <cellStyle name="Comma 2 2 2 4" xfId="393"/>
    <cellStyle name="Comma 2 2 2 4 2" xfId="808"/>
    <cellStyle name="Comma 2 2 2 5" xfId="398"/>
    <cellStyle name="Comma 2 2 2 5 2" xfId="809"/>
    <cellStyle name="Comma 2 2 2 6" xfId="451"/>
    <cellStyle name="Comma 2 2 2 6 2" xfId="810"/>
    <cellStyle name="Comma 2 2 2 7" xfId="452"/>
    <cellStyle name="Comma 2 2 2 7 2" xfId="811"/>
    <cellStyle name="Comma 2 2 20" xfId="472"/>
    <cellStyle name="Comma 2 2 3" xfId="74"/>
    <cellStyle name="Comma 2 2 3 2" xfId="812"/>
    <cellStyle name="Comma 2 2 4" xfId="79"/>
    <cellStyle name="Comma 2 2 4 2" xfId="813"/>
    <cellStyle name="Comma 2 2 5" xfId="85"/>
    <cellStyle name="Comma 2 2 5 2" xfId="814"/>
    <cellStyle name="Comma 2 2 6" xfId="90"/>
    <cellStyle name="Comma 2 2 6 2" xfId="815"/>
    <cellStyle name="Comma 2 2 7" xfId="93"/>
    <cellStyle name="Comma 2 2 7 2" xfId="816"/>
    <cellStyle name="Comma 2 2 8" xfId="96"/>
    <cellStyle name="Comma 2 2 8 2" xfId="817"/>
    <cellStyle name="Comma 2 2 9" xfId="144"/>
    <cellStyle name="Comma 2 2_Sheet1" xfId="1458"/>
    <cellStyle name="Comma 2 20" xfId="454"/>
    <cellStyle name="Comma 2 20 2" xfId="818"/>
    <cellStyle name="Comma 2 20_Sheet1" xfId="1459"/>
    <cellStyle name="Comma 2 21" xfId="455"/>
    <cellStyle name="Comma 2 21 2" xfId="819"/>
    <cellStyle name="Comma 2 21_Sheet1" xfId="1460"/>
    <cellStyle name="Comma 2 22" xfId="38"/>
    <cellStyle name="Comma 2 22 2" xfId="820"/>
    <cellStyle name="Comma 2 22_Sheet1" xfId="1461"/>
    <cellStyle name="Comma 2 23" xfId="604"/>
    <cellStyle name="Comma 2 23 2" xfId="821"/>
    <cellStyle name="Comma 2 23_Sheet1" xfId="1462"/>
    <cellStyle name="Comma 2 24" xfId="822"/>
    <cellStyle name="Comma 2 24 2" xfId="823"/>
    <cellStyle name="Comma 2 24_Sheet1" xfId="1463"/>
    <cellStyle name="Comma 2 25" xfId="824"/>
    <cellStyle name="Comma 2 25 2" xfId="825"/>
    <cellStyle name="Comma 2 25_Sheet1" xfId="1464"/>
    <cellStyle name="Comma 2 26" xfId="826"/>
    <cellStyle name="Comma 2 26 2" xfId="827"/>
    <cellStyle name="Comma 2 26_Sheet1" xfId="1465"/>
    <cellStyle name="Comma 2 27" xfId="828"/>
    <cellStyle name="Comma 2 27 2" xfId="829"/>
    <cellStyle name="Comma 2 27_Sheet1" xfId="1466"/>
    <cellStyle name="Comma 2 28" xfId="830"/>
    <cellStyle name="Comma 2 28 2" xfId="831"/>
    <cellStyle name="Comma 2 28_Sheet1" xfId="1467"/>
    <cellStyle name="Comma 2 29" xfId="832"/>
    <cellStyle name="Comma 2 29 2" xfId="833"/>
    <cellStyle name="Comma 2 29_Sheet1" xfId="1468"/>
    <cellStyle name="Comma 2 3" xfId="4"/>
    <cellStyle name="Comma 2 3 2" xfId="153"/>
    <cellStyle name="Comma 2 3 2 2" xfId="834"/>
    <cellStyle name="Comma 2 3 3" xfId="175"/>
    <cellStyle name="Comma 2 3 3 2" xfId="835"/>
    <cellStyle name="Comma 2 3 4" xfId="248"/>
    <cellStyle name="Comma 2 3 4 2" xfId="836"/>
    <cellStyle name="Comma 2 3 5" xfId="272"/>
    <cellStyle name="Comma 2 3 5 2" xfId="837"/>
    <cellStyle name="Comma 2 3 6" xfId="73"/>
    <cellStyle name="Comma 2 3_Sheet1" xfId="1469"/>
    <cellStyle name="Comma 2 30" xfId="838"/>
    <cellStyle name="Comma 2 30 2" xfId="839"/>
    <cellStyle name="Comma 2 30_Sheet1" xfId="1470"/>
    <cellStyle name="Comma 2 4" xfId="5"/>
    <cellStyle name="Comma 2 4 2" xfId="152"/>
    <cellStyle name="Comma 2 4 2 2" xfId="840"/>
    <cellStyle name="Comma 2 4 3" xfId="176"/>
    <cellStyle name="Comma 2 4 3 2" xfId="841"/>
    <cellStyle name="Comma 2 4 4" xfId="249"/>
    <cellStyle name="Comma 2 4 4 2" xfId="842"/>
    <cellStyle name="Comma 2 4 5" xfId="265"/>
    <cellStyle name="Comma 2 4 5 2" xfId="843"/>
    <cellStyle name="Comma 2 4 6" xfId="80"/>
    <cellStyle name="Comma 2 4_Sheet1" xfId="1471"/>
    <cellStyle name="Comma 2 5" xfId="86"/>
    <cellStyle name="Comma 2 5 2" xfId="844"/>
    <cellStyle name="Comma 2 5_Sheet1" xfId="1472"/>
    <cellStyle name="Comma 2 6" xfId="91"/>
    <cellStyle name="Comma 2 6 2" xfId="845"/>
    <cellStyle name="Comma 2 6_Sheet1" xfId="1473"/>
    <cellStyle name="Comma 2 7" xfId="94"/>
    <cellStyle name="Comma 2 7 2" xfId="846"/>
    <cellStyle name="Comma 2 7_Sheet1" xfId="1474"/>
    <cellStyle name="Comma 2 8" xfId="97"/>
    <cellStyle name="Comma 2 8 2" xfId="847"/>
    <cellStyle name="Comma 2 8_Sheet1" xfId="1475"/>
    <cellStyle name="Comma 2 9" xfId="165"/>
    <cellStyle name="Comma 2 9 2" xfId="848"/>
    <cellStyle name="Comma 2 9_Sheet1" xfId="1476"/>
    <cellStyle name="Comma 2_SR" xfId="849"/>
    <cellStyle name="Comma 20" xfId="121"/>
    <cellStyle name="Comma 20 2" xfId="473"/>
    <cellStyle name="Comma 20 2 2" xfId="850"/>
    <cellStyle name="Comma 20 3" xfId="563"/>
    <cellStyle name="Comma 20 3 2" xfId="1369"/>
    <cellStyle name="Comma 20_Sheet1" xfId="1477"/>
    <cellStyle name="Comma 21" xfId="112"/>
    <cellStyle name="Comma 21 2" xfId="474"/>
    <cellStyle name="Comma 21 2 2" xfId="851"/>
    <cellStyle name="Comma 21 3" xfId="564"/>
    <cellStyle name="Comma 21 3 2" xfId="1370"/>
    <cellStyle name="Comma 21 4" xfId="852"/>
    <cellStyle name="Comma 21_Sheet1" xfId="1478"/>
    <cellStyle name="Comma 22" xfId="119"/>
    <cellStyle name="Comma 22 2" xfId="475"/>
    <cellStyle name="Comma 22 2 2" xfId="853"/>
    <cellStyle name="Comma 22 3" xfId="565"/>
    <cellStyle name="Comma 22 3 2" xfId="1371"/>
    <cellStyle name="Comma 22_Sheet1" xfId="1479"/>
    <cellStyle name="Comma 23" xfId="113"/>
    <cellStyle name="Comma 23 2" xfId="476"/>
    <cellStyle name="Comma 23 2 2" xfId="854"/>
    <cellStyle name="Comma 23 3" xfId="566"/>
    <cellStyle name="Comma 23 3 2" xfId="1372"/>
    <cellStyle name="Comma 23_Sheet1" xfId="1480"/>
    <cellStyle name="Comma 24" xfId="122"/>
    <cellStyle name="Comma 24 2" xfId="477"/>
    <cellStyle name="Comma 24 2 2" xfId="855"/>
    <cellStyle name="Comma 24 3" xfId="567"/>
    <cellStyle name="Comma 24 3 2" xfId="1373"/>
    <cellStyle name="Comma 24_Sheet1" xfId="1481"/>
    <cellStyle name="Comma 25" xfId="111"/>
    <cellStyle name="Comma 25 2" xfId="478"/>
    <cellStyle name="Comma 25 2 2" xfId="856"/>
    <cellStyle name="Comma 25 3" xfId="568"/>
    <cellStyle name="Comma 25 3 2" xfId="1374"/>
    <cellStyle name="Comma 25_Sheet1" xfId="1482"/>
    <cellStyle name="Comma 26" xfId="114"/>
    <cellStyle name="Comma 26 2" xfId="479"/>
    <cellStyle name="Comma 26 2 2" xfId="857"/>
    <cellStyle name="Comma 26 3" xfId="569"/>
    <cellStyle name="Comma 26 3 2" xfId="1375"/>
    <cellStyle name="Comma 26_Sheet1" xfId="1483"/>
    <cellStyle name="Comma 27" xfId="127"/>
    <cellStyle name="Comma 27 2" xfId="480"/>
    <cellStyle name="Comma 27 2 2" xfId="858"/>
    <cellStyle name="Comma 27 3" xfId="570"/>
    <cellStyle name="Comma 27 3 2" xfId="1376"/>
    <cellStyle name="Comma 27_Sheet1" xfId="1484"/>
    <cellStyle name="Comma 28" xfId="138"/>
    <cellStyle name="Comma 28 2" xfId="481"/>
    <cellStyle name="Comma 28 2 2" xfId="859"/>
    <cellStyle name="Comma 28 3" xfId="571"/>
    <cellStyle name="Comma 28 3 2" xfId="1377"/>
    <cellStyle name="Comma 28_Sheet1" xfId="1485"/>
    <cellStyle name="Comma 29" xfId="130"/>
    <cellStyle name="Comma 29 2" xfId="482"/>
    <cellStyle name="Comma 29 2 2" xfId="860"/>
    <cellStyle name="Comma 29 3" xfId="572"/>
    <cellStyle name="Comma 29 3 2" xfId="1378"/>
    <cellStyle name="Comma 29_Sheet1" xfId="1486"/>
    <cellStyle name="Comma 3" xfId="6"/>
    <cellStyle name="Comma 3 2" xfId="41"/>
    <cellStyle name="Comma 3 2 2" xfId="861"/>
    <cellStyle name="Comma 3 2 3" xfId="862"/>
    <cellStyle name="Comma 3 3" xfId="151"/>
    <cellStyle name="Comma 3 3 2" xfId="863"/>
    <cellStyle name="Comma 3 3 3" xfId="864"/>
    <cellStyle name="Comma 3 4" xfId="177"/>
    <cellStyle name="Comma 3 5" xfId="250"/>
    <cellStyle name="Comma 3 6" xfId="244"/>
    <cellStyle name="Comma 3 7" xfId="40"/>
    <cellStyle name="Comma 3 8" xfId="619"/>
    <cellStyle name="Comma 3 9" xfId="1349"/>
    <cellStyle name="Comma 30" xfId="132"/>
    <cellStyle name="Comma 30 2" xfId="483"/>
    <cellStyle name="Comma 30 2 2" xfId="865"/>
    <cellStyle name="Comma 30 3" xfId="573"/>
    <cellStyle name="Comma 30 3 2" xfId="1379"/>
    <cellStyle name="Comma 30_Sheet1" xfId="1487"/>
    <cellStyle name="Comma 31" xfId="137"/>
    <cellStyle name="Comma 31 2" xfId="484"/>
    <cellStyle name="Comma 31 2 2" xfId="866"/>
    <cellStyle name="Comma 31 3" xfId="574"/>
    <cellStyle name="Comma 31 3 2" xfId="1380"/>
    <cellStyle name="Comma 31_Sheet1" xfId="1488"/>
    <cellStyle name="Comma 32" xfId="140"/>
    <cellStyle name="Comma 32 2" xfId="485"/>
    <cellStyle name="Comma 32 2 2" xfId="867"/>
    <cellStyle name="Comma 32 3" xfId="575"/>
    <cellStyle name="Comma 32 3 2" xfId="1381"/>
    <cellStyle name="Comma 33" xfId="128"/>
    <cellStyle name="Comma 33 2" xfId="486"/>
    <cellStyle name="Comma 33 2 2" xfId="868"/>
    <cellStyle name="Comma 33 3" xfId="576"/>
    <cellStyle name="Comma 33 3 2" xfId="1382"/>
    <cellStyle name="Comma 34" xfId="136"/>
    <cellStyle name="Comma 34 2" xfId="487"/>
    <cellStyle name="Comma 34 2 2" xfId="869"/>
    <cellStyle name="Comma 34 3" xfId="577"/>
    <cellStyle name="Comma 34 3 2" xfId="1383"/>
    <cellStyle name="Comma 35" xfId="141"/>
    <cellStyle name="Comma 35 2" xfId="488"/>
    <cellStyle name="Comma 35 2 2" xfId="870"/>
    <cellStyle name="Comma 35 3" xfId="578"/>
    <cellStyle name="Comma 35 3 2" xfId="1384"/>
    <cellStyle name="Comma 36" xfId="106"/>
    <cellStyle name="Comma 36 2" xfId="489"/>
    <cellStyle name="Comma 36 2 2" xfId="871"/>
    <cellStyle name="Comma 36 3" xfId="579"/>
    <cellStyle name="Comma 36 3 2" xfId="1385"/>
    <cellStyle name="Comma 37" xfId="142"/>
    <cellStyle name="Comma 37 2" xfId="490"/>
    <cellStyle name="Comma 37 2 2" xfId="872"/>
    <cellStyle name="Comma 37 3" xfId="580"/>
    <cellStyle name="Comma 37 3 2" xfId="1386"/>
    <cellStyle name="Comma 38" xfId="131"/>
    <cellStyle name="Comma 38 2" xfId="491"/>
    <cellStyle name="Comma 38 2 2" xfId="873"/>
    <cellStyle name="Comma 38 3" xfId="581"/>
    <cellStyle name="Comma 38 3 2" xfId="1387"/>
    <cellStyle name="Comma 39" xfId="126"/>
    <cellStyle name="Comma 39 2" xfId="492"/>
    <cellStyle name="Comma 39 2 2" xfId="874"/>
    <cellStyle name="Comma 39 3" xfId="582"/>
    <cellStyle name="Comma 39 3 2" xfId="1388"/>
    <cellStyle name="Comma 4" xfId="7"/>
    <cellStyle name="Comma 4 2" xfId="43"/>
    <cellStyle name="Comma 4 2 2" xfId="875"/>
    <cellStyle name="Comma 4 3" xfId="150"/>
    <cellStyle name="Comma 4 3 2" xfId="876"/>
    <cellStyle name="Comma 4 4" xfId="178"/>
    <cellStyle name="Comma 4 4 2" xfId="877"/>
    <cellStyle name="Comma 4 5" xfId="251"/>
    <cellStyle name="Comma 4 5 2" xfId="878"/>
    <cellStyle name="Comma 4 6" xfId="262"/>
    <cellStyle name="Comma 4 6 2" xfId="879"/>
    <cellStyle name="Comma 4 7" xfId="42"/>
    <cellStyle name="Comma 4 8" xfId="620"/>
    <cellStyle name="Comma 4 9" xfId="1350"/>
    <cellStyle name="Comma 40" xfId="107"/>
    <cellStyle name="Comma 40 2" xfId="493"/>
    <cellStyle name="Comma 40 2 2" xfId="880"/>
    <cellStyle name="Comma 40 3" xfId="583"/>
    <cellStyle name="Comma 40 3 2" xfId="1389"/>
    <cellStyle name="Comma 41" xfId="118"/>
    <cellStyle name="Comma 41 2" xfId="494"/>
    <cellStyle name="Comma 41 2 2" xfId="881"/>
    <cellStyle name="Comma 41 3" xfId="584"/>
    <cellStyle name="Comma 41 3 2" xfId="1390"/>
    <cellStyle name="Comma 42" xfId="123"/>
    <cellStyle name="Comma 42 2" xfId="495"/>
    <cellStyle name="Comma 42 2 2" xfId="882"/>
    <cellStyle name="Comma 42 3" xfId="585"/>
    <cellStyle name="Comma 42 3 2" xfId="1391"/>
    <cellStyle name="Comma 43" xfId="110"/>
    <cellStyle name="Comma 43 2" xfId="496"/>
    <cellStyle name="Comma 43 2 2" xfId="883"/>
    <cellStyle name="Comma 43 3" xfId="586"/>
    <cellStyle name="Comma 43 3 2" xfId="1392"/>
    <cellStyle name="Comma 44" xfId="115"/>
    <cellStyle name="Comma 44 2" xfId="497"/>
    <cellStyle name="Comma 44 2 2" xfId="884"/>
    <cellStyle name="Comma 44 3" xfId="587"/>
    <cellStyle name="Comma 44 3 2" xfId="1393"/>
    <cellStyle name="Comma 45" xfId="120"/>
    <cellStyle name="Comma 45 2" xfId="498"/>
    <cellStyle name="Comma 45 2 2" xfId="885"/>
    <cellStyle name="Comma 45 3" xfId="588"/>
    <cellStyle name="Comma 45 3 2" xfId="1394"/>
    <cellStyle name="Comma 46" xfId="105"/>
    <cellStyle name="Comma 46 2" xfId="499"/>
    <cellStyle name="Comma 46 2 2" xfId="886"/>
    <cellStyle name="Comma 46 3" xfId="589"/>
    <cellStyle name="Comma 46 3 2" xfId="1395"/>
    <cellStyle name="Comma 47" xfId="117"/>
    <cellStyle name="Comma 47 2" xfId="500"/>
    <cellStyle name="Comma 47 2 2" xfId="887"/>
    <cellStyle name="Comma 47 3" xfId="590"/>
    <cellStyle name="Comma 47 3 2" xfId="1396"/>
    <cellStyle name="Comma 48" xfId="124"/>
    <cellStyle name="Comma 48 2" xfId="501"/>
    <cellStyle name="Comma 48 2 2" xfId="888"/>
    <cellStyle name="Comma 48 3" xfId="591"/>
    <cellStyle name="Comma 48 3 2" xfId="1397"/>
    <cellStyle name="Comma 49" xfId="109"/>
    <cellStyle name="Comma 49 2" xfId="502"/>
    <cellStyle name="Comma 49 2 2" xfId="889"/>
    <cellStyle name="Comma 49 3" xfId="592"/>
    <cellStyle name="Comma 49 3 2" xfId="1398"/>
    <cellStyle name="Comma 5" xfId="8"/>
    <cellStyle name="Comma 5 2" xfId="143"/>
    <cellStyle name="Comma 5 3" xfId="179"/>
    <cellStyle name="Comma 5 4" xfId="252"/>
    <cellStyle name="Comma 5 5" xfId="261"/>
    <cellStyle name="Comma 5 6" xfId="44"/>
    <cellStyle name="Comma 5 7" xfId="621"/>
    <cellStyle name="Comma 5 8" xfId="1351"/>
    <cellStyle name="Comma 50" xfId="116"/>
    <cellStyle name="Comma 50 2" xfId="503"/>
    <cellStyle name="Comma 50 2 2" xfId="890"/>
    <cellStyle name="Comma 50 3" xfId="593"/>
    <cellStyle name="Comma 50 3 2" xfId="1399"/>
    <cellStyle name="Comma 51" xfId="133"/>
    <cellStyle name="Comma 51 2" xfId="504"/>
    <cellStyle name="Comma 51 2 2" xfId="891"/>
    <cellStyle name="Comma 51 3" xfId="594"/>
    <cellStyle name="Comma 51 3 2" xfId="1400"/>
    <cellStyle name="Comma 52" xfId="134"/>
    <cellStyle name="Comma 52 2" xfId="505"/>
    <cellStyle name="Comma 52 2 2" xfId="892"/>
    <cellStyle name="Comma 52 3" xfId="595"/>
    <cellStyle name="Comma 52 3 2" xfId="1401"/>
    <cellStyle name="Comma 53" xfId="125"/>
    <cellStyle name="Comma 53 2" xfId="506"/>
    <cellStyle name="Comma 53 2 2" xfId="893"/>
    <cellStyle name="Comma 53 3" xfId="596"/>
    <cellStyle name="Comma 53 3 2" xfId="1402"/>
    <cellStyle name="Comma 54" xfId="108"/>
    <cellStyle name="Comma 54 2" xfId="507"/>
    <cellStyle name="Comma 54 2 2" xfId="894"/>
    <cellStyle name="Comma 54 3" xfId="597"/>
    <cellStyle name="Comma 54 3 2" xfId="1403"/>
    <cellStyle name="Comma 55" xfId="458"/>
    <cellStyle name="Comma 55 2" xfId="508"/>
    <cellStyle name="Comma 56" xfId="509"/>
    <cellStyle name="Comma 56 2" xfId="510"/>
    <cellStyle name="Comma 56 3" xfId="1363"/>
    <cellStyle name="Comma 57" xfId="511"/>
    <cellStyle name="Comma 57 2" xfId="632"/>
    <cellStyle name="Comma 58" xfId="512"/>
    <cellStyle name="Comma 58 2" xfId="895"/>
    <cellStyle name="Comma 59" xfId="513"/>
    <cellStyle name="Comma 59 2" xfId="896"/>
    <cellStyle name="Comma 6" xfId="9"/>
    <cellStyle name="Comma 6 2" xfId="161"/>
    <cellStyle name="Comma 6 2 2" xfId="897"/>
    <cellStyle name="Comma 6 3" xfId="180"/>
    <cellStyle name="Comma 6 3 2" xfId="898"/>
    <cellStyle name="Comma 6 4" xfId="253"/>
    <cellStyle name="Comma 6 4 2" xfId="899"/>
    <cellStyle name="Comma 6 5" xfId="260"/>
    <cellStyle name="Comma 6 5 2" xfId="900"/>
    <cellStyle name="Comma 6 6" xfId="45"/>
    <cellStyle name="Comma 6 7" xfId="622"/>
    <cellStyle name="Comma 6 8" xfId="1354"/>
    <cellStyle name="Comma 60" xfId="514"/>
    <cellStyle name="Comma 60 2" xfId="901"/>
    <cellStyle name="Comma 61" xfId="515"/>
    <cellStyle name="Comma 61 2" xfId="902"/>
    <cellStyle name="Comma 62" xfId="447"/>
    <cellStyle name="Comma 62 2" xfId="903"/>
    <cellStyle name="Comma 63" xfId="516"/>
    <cellStyle name="Comma 63 2" xfId="904"/>
    <cellStyle name="Comma 64" xfId="517"/>
    <cellStyle name="Comma 64 2" xfId="905"/>
    <cellStyle name="Comma 65" xfId="518"/>
    <cellStyle name="Comma 65 2" xfId="906"/>
    <cellStyle name="Comma 66" xfId="519"/>
    <cellStyle name="Comma 66 2" xfId="907"/>
    <cellStyle name="Comma 67" xfId="520"/>
    <cellStyle name="Comma 67 2" xfId="908"/>
    <cellStyle name="Comma 68" xfId="521"/>
    <cellStyle name="Comma 68 2" xfId="909"/>
    <cellStyle name="Comma 69" xfId="522"/>
    <cellStyle name="Comma 69 2" xfId="910"/>
    <cellStyle name="Comma 7" xfId="10"/>
    <cellStyle name="Comma 7 2" xfId="154"/>
    <cellStyle name="Comma 7 3" xfId="181"/>
    <cellStyle name="Comma 7 4" xfId="254"/>
    <cellStyle name="Comma 7 5" xfId="259"/>
    <cellStyle name="Comma 7 6" xfId="46"/>
    <cellStyle name="Comma 7 7" xfId="623"/>
    <cellStyle name="Comma 7 8" xfId="1346"/>
    <cellStyle name="Comma 70" xfId="523"/>
    <cellStyle name="Comma 70 2" xfId="911"/>
    <cellStyle name="Comma 71" xfId="524"/>
    <cellStyle name="Comma 71 2" xfId="912"/>
    <cellStyle name="Comma 72" xfId="525"/>
    <cellStyle name="Comma 72 2" xfId="913"/>
    <cellStyle name="Comma 73" xfId="526"/>
    <cellStyle name="Comma 73 2" xfId="914"/>
    <cellStyle name="Comma 74" xfId="527"/>
    <cellStyle name="Comma 74 2" xfId="915"/>
    <cellStyle name="Comma 75" xfId="528"/>
    <cellStyle name="Comma 75 2" xfId="916"/>
    <cellStyle name="Comma 76" xfId="529"/>
    <cellStyle name="Comma 76 2" xfId="917"/>
    <cellStyle name="Comma 77" xfId="530"/>
    <cellStyle name="Comma 77 2" xfId="918"/>
    <cellStyle name="Comma 78" xfId="531"/>
    <cellStyle name="Comma 78 2" xfId="919"/>
    <cellStyle name="Comma 79" xfId="532"/>
    <cellStyle name="Comma 79 2" xfId="920"/>
    <cellStyle name="Comma 8" xfId="11"/>
    <cellStyle name="Comma 8 2" xfId="156"/>
    <cellStyle name="Comma 8 2 2" xfId="921"/>
    <cellStyle name="Comma 8 2_Sheet1" xfId="1489"/>
    <cellStyle name="Comma 8 3" xfId="182"/>
    <cellStyle name="Comma 8 4" xfId="255"/>
    <cellStyle name="Comma 8 5" xfId="258"/>
    <cellStyle name="Comma 8 6" xfId="31"/>
    <cellStyle name="Comma 8 7" xfId="533"/>
    <cellStyle name="Comma 8_SR" xfId="922"/>
    <cellStyle name="Comma 80" xfId="534"/>
    <cellStyle name="Comma 80 2" xfId="923"/>
    <cellStyle name="Comma 81" xfId="535"/>
    <cellStyle name="Comma 81 2" xfId="924"/>
    <cellStyle name="Comma 82" xfId="536"/>
    <cellStyle name="Comma 82 2" xfId="925"/>
    <cellStyle name="Comma 83" xfId="537"/>
    <cellStyle name="Comma 83 2" xfId="926"/>
    <cellStyle name="Comma 84" xfId="538"/>
    <cellStyle name="Comma 84 2" xfId="927"/>
    <cellStyle name="Comma 85" xfId="539"/>
    <cellStyle name="Comma 85 2" xfId="928"/>
    <cellStyle name="Comma 86" xfId="540"/>
    <cellStyle name="Comma 86 2" xfId="929"/>
    <cellStyle name="Comma 87" xfId="541"/>
    <cellStyle name="Comma 87 2" xfId="930"/>
    <cellStyle name="Comma 88" xfId="542"/>
    <cellStyle name="Comma 88 2" xfId="931"/>
    <cellStyle name="Comma 89" xfId="543"/>
    <cellStyle name="Comma 89 2" xfId="932"/>
    <cellStyle name="Comma 9" xfId="12"/>
    <cellStyle name="Comma 9 2" xfId="155"/>
    <cellStyle name="Comma 9 3" xfId="183"/>
    <cellStyle name="Comma 9 4" xfId="256"/>
    <cellStyle name="Comma 9 5" xfId="280"/>
    <cellStyle name="Comma 9 6" xfId="47"/>
    <cellStyle name="Comma 9 7" xfId="544"/>
    <cellStyle name="Comma 9 8" xfId="545"/>
    <cellStyle name="Comma 90" xfId="13"/>
    <cellStyle name="Comma 90 2" xfId="221"/>
    <cellStyle name="Comma 90 3" xfId="316"/>
    <cellStyle name="Comma 90 4" xfId="367"/>
    <cellStyle name="Comma 90 5" xfId="423"/>
    <cellStyle name="Comma 90 6" xfId="448"/>
    <cellStyle name="Comma 90 7" xfId="158"/>
    <cellStyle name="Comma 90 7 2" xfId="933"/>
    <cellStyle name="Comma 90 8" xfId="934"/>
    <cellStyle name="Comma 91" xfId="546"/>
    <cellStyle name="Comma 91 2" xfId="935"/>
    <cellStyle name="Comma 92" xfId="547"/>
    <cellStyle name="Comma 92 2" xfId="936"/>
    <cellStyle name="Comma 93" xfId="548"/>
    <cellStyle name="Comma 93 2" xfId="937"/>
    <cellStyle name="Comma 94" xfId="549"/>
    <cellStyle name="Comma 94 2" xfId="938"/>
    <cellStyle name="Comma 95" xfId="550"/>
    <cellStyle name="Comma 95 2" xfId="939"/>
    <cellStyle name="Comma 96" xfId="551"/>
    <cellStyle name="Comma 96 2" xfId="940"/>
    <cellStyle name="Comma 97" xfId="552"/>
    <cellStyle name="Comma 97 2" xfId="941"/>
    <cellStyle name="Comma 98" xfId="553"/>
    <cellStyle name="Comma 98 2" xfId="942"/>
    <cellStyle name="Comma 99" xfId="554"/>
    <cellStyle name="Comma 99 2" xfId="943"/>
    <cellStyle name="Ellenőrzőcella" xfId="1273"/>
    <cellStyle name="Encabezado 4" xfId="1274"/>
    <cellStyle name="Énfasis1" xfId="1275"/>
    <cellStyle name="Énfasis2" xfId="1276"/>
    <cellStyle name="Énfasis3" xfId="1277"/>
    <cellStyle name="Énfasis4" xfId="1278"/>
    <cellStyle name="Énfasis5" xfId="1279"/>
    <cellStyle name="Énfasis6" xfId="1280"/>
    <cellStyle name="Entrada" xfId="1281"/>
    <cellStyle name="Excel Built-in Normal" xfId="624"/>
    <cellStyle name="Explanatory Text 2" xfId="222"/>
    <cellStyle name="Explanatory Text 3" xfId="317"/>
    <cellStyle name="Explanatory Text 4" xfId="368"/>
    <cellStyle name="Explanatory Text 5" xfId="413"/>
    <cellStyle name="Figyelmeztetés" xfId="1282"/>
    <cellStyle name="flori 5" xfId="14"/>
    <cellStyle name="flori 5 2" xfId="944"/>
    <cellStyle name="Good 2" xfId="15"/>
    <cellStyle name="Good 3" xfId="16"/>
    <cellStyle name="Good 4" xfId="17"/>
    <cellStyle name="Good 5" xfId="223"/>
    <cellStyle name="Good 6" xfId="318"/>
    <cellStyle name="Good 7" xfId="369"/>
    <cellStyle name="Good 8" xfId="410"/>
    <cellStyle name="greyed" xfId="1283"/>
    <cellStyle name="Heading 1 2" xfId="224"/>
    <cellStyle name="Heading 1 3" xfId="319"/>
    <cellStyle name="Heading 1 4" xfId="370"/>
    <cellStyle name="Heading 1 5" xfId="405"/>
    <cellStyle name="Heading 2 2" xfId="225"/>
    <cellStyle name="Heading 2 3" xfId="320"/>
    <cellStyle name="Heading 2 4" xfId="371"/>
    <cellStyle name="Heading 2 5" xfId="435"/>
    <cellStyle name="Heading 3 2" xfId="226"/>
    <cellStyle name="Heading 3 2 2" xfId="1352"/>
    <cellStyle name="Heading 3 3" xfId="321"/>
    <cellStyle name="Heading 3 3 2" xfId="1356"/>
    <cellStyle name="Heading 3 4" xfId="372"/>
    <cellStyle name="Heading 3 4 2" xfId="1358"/>
    <cellStyle name="Heading 3 5" xfId="442"/>
    <cellStyle name="Heading 3 5 2" xfId="1362"/>
    <cellStyle name="Heading 4 2" xfId="227"/>
    <cellStyle name="Heading 4 3" xfId="322"/>
    <cellStyle name="Heading 4 4" xfId="373"/>
    <cellStyle name="Heading 4 5" xfId="406"/>
    <cellStyle name="highlightExposure" xfId="1284"/>
    <cellStyle name="highlightText" xfId="1285"/>
    <cellStyle name="Hipervínculo 2" xfId="1286"/>
    <cellStyle name="Hivatkozott cella" xfId="1287"/>
    <cellStyle name="Hyperlink" xfId="18" builtinId="8"/>
    <cellStyle name="Hyperlink 2" xfId="459"/>
    <cellStyle name="Hyperlink 3" xfId="625"/>
    <cellStyle name="Hyperlink 3 2" xfId="1288"/>
    <cellStyle name="Hyperlink 4" xfId="1289"/>
    <cellStyle name="Incorrecto" xfId="1290"/>
    <cellStyle name="Input 2" xfId="228"/>
    <cellStyle name="Input 3" xfId="323"/>
    <cellStyle name="Input 4" xfId="374"/>
    <cellStyle name="Input 5" xfId="433"/>
    <cellStyle name="inputExposure" xfId="608"/>
    <cellStyle name="inputExposure 2" xfId="1344"/>
    <cellStyle name="inputExposure 3" xfId="1496"/>
    <cellStyle name="Jegyzet" xfId="1291"/>
    <cellStyle name="Jelölőszín (1)" xfId="1292"/>
    <cellStyle name="Jelölőszín (2)" xfId="1293"/>
    <cellStyle name="Jelölőszín (3)" xfId="1294"/>
    <cellStyle name="Jelölőszín (4)" xfId="1295"/>
    <cellStyle name="Jelölőszín (5)" xfId="1296"/>
    <cellStyle name="Jelölőszín (6)" xfId="1297"/>
    <cellStyle name="Jó" xfId="1298"/>
    <cellStyle name="Kimenet" xfId="1299"/>
    <cellStyle name="Lien hypertexte 2" xfId="1300"/>
    <cellStyle name="Lien hypertexte 3" xfId="1301"/>
    <cellStyle name="Linked Cell 2" xfId="229"/>
    <cellStyle name="Linked Cell 2 2" xfId="1353"/>
    <cellStyle name="Linked Cell 3" xfId="324"/>
    <cellStyle name="Linked Cell 3 2" xfId="1357"/>
    <cellStyle name="Linked Cell 4" xfId="375"/>
    <cellStyle name="Linked Cell 4 2" xfId="1359"/>
    <cellStyle name="Linked Cell 5" xfId="418"/>
    <cellStyle name="Linked Cell 5 2" xfId="1361"/>
    <cellStyle name="Magyarázó szöveg" xfId="1302"/>
    <cellStyle name="MAND_x000d_CHECK.COMMAND_x000e_RENAME.COMMAND_x0008_SHOW.BAR_x000b_DELETE.MENU_x000e_DELETE.COMMAND_x000e_GET.CHA" xfId="1337"/>
    <cellStyle name="Maus-Position_BWG Sheets" xfId="48"/>
    <cellStyle name="Millares 2" xfId="1303"/>
    <cellStyle name="Millares 2 2" xfId="1304"/>
    <cellStyle name="Millares 3" xfId="1305"/>
    <cellStyle name="Millares 3 2" xfId="1306"/>
    <cellStyle name="Navadno_List1" xfId="1307"/>
    <cellStyle name="Neutral 2" xfId="230"/>
    <cellStyle name="Neutral 3" xfId="325"/>
    <cellStyle name="Neutral 4" xfId="376"/>
    <cellStyle name="Neutral 5" xfId="414"/>
    <cellStyle name="Normal" xfId="0" builtinId="0"/>
    <cellStyle name="Normal 10" xfId="98"/>
    <cellStyle name="Normal 100" xfId="945"/>
    <cellStyle name="Normal 100 2" xfId="946"/>
    <cellStyle name="Normal 101" xfId="947"/>
    <cellStyle name="Normal 101 2" xfId="948"/>
    <cellStyle name="Normal 102" xfId="949"/>
    <cellStyle name="Normal 102 2" xfId="950"/>
    <cellStyle name="Normal 103" xfId="951"/>
    <cellStyle name="Normal 103 2" xfId="952"/>
    <cellStyle name="Normal 104" xfId="953"/>
    <cellStyle name="Normal 104 2" xfId="954"/>
    <cellStyle name="Normal 105" xfId="955"/>
    <cellStyle name="Normal 105 2" xfId="956"/>
    <cellStyle name="Normal 106" xfId="957"/>
    <cellStyle name="Normal 106 2" xfId="958"/>
    <cellStyle name="Normal 107" xfId="959"/>
    <cellStyle name="Normal 107 2" xfId="960"/>
    <cellStyle name="Normal 108" xfId="961"/>
    <cellStyle name="Normal 108 2" xfId="962"/>
    <cellStyle name="Normal 109" xfId="963"/>
    <cellStyle name="Normal 109 2" xfId="964"/>
    <cellStyle name="Normal 11" xfId="62"/>
    <cellStyle name="Normal 11 2" xfId="598"/>
    <cellStyle name="Normal 11 2 2" xfId="606"/>
    <cellStyle name="Normal 11 2 2 2" xfId="1406"/>
    <cellStyle name="Normal 11 2 3" xfId="1404"/>
    <cellStyle name="Normal 11 2 4" xfId="1494"/>
    <cellStyle name="Normal 11 3" xfId="626"/>
    <cellStyle name="Normal 11 3 2" xfId="1497"/>
    <cellStyle name="Normal 110" xfId="965"/>
    <cellStyle name="Normal 110 2" xfId="966"/>
    <cellStyle name="Normal 111" xfId="967"/>
    <cellStyle name="Normal 111 2" xfId="968"/>
    <cellStyle name="Normal 112" xfId="969"/>
    <cellStyle name="Normal 112 2" xfId="970"/>
    <cellStyle name="Normal 113" xfId="971"/>
    <cellStyle name="Normal 113 2" xfId="972"/>
    <cellStyle name="Normal 114" xfId="973"/>
    <cellStyle name="Normal 114 2" xfId="974"/>
    <cellStyle name="Normal 115" xfId="975"/>
    <cellStyle name="Normal 115 2" xfId="976"/>
    <cellStyle name="Normal 116" xfId="977"/>
    <cellStyle name="Normal 116 2" xfId="978"/>
    <cellStyle name="Normal 117" xfId="979"/>
    <cellStyle name="Normal 117 2" xfId="980"/>
    <cellStyle name="Normal 118" xfId="981"/>
    <cellStyle name="Normal 118 2" xfId="982"/>
    <cellStyle name="Normal 119" xfId="983"/>
    <cellStyle name="Normal 119 2" xfId="984"/>
    <cellStyle name="Normal 12" xfId="555"/>
    <cellStyle name="Normal 12 2" xfId="985"/>
    <cellStyle name="Normal 12 3" xfId="1364"/>
    <cellStyle name="Normal 120" xfId="986"/>
    <cellStyle name="Normal 120 2" xfId="987"/>
    <cellStyle name="Normal 121" xfId="988"/>
    <cellStyle name="Normal 121 2" xfId="989"/>
    <cellStyle name="Normal 122" xfId="990"/>
    <cellStyle name="Normal 122 2" xfId="991"/>
    <cellStyle name="Normal 123" xfId="992"/>
    <cellStyle name="Normal 123 2" xfId="993"/>
    <cellStyle name="Normal 124" xfId="994"/>
    <cellStyle name="Normal 125" xfId="995"/>
    <cellStyle name="Normal 126" xfId="996"/>
    <cellStyle name="Normal 126 2" xfId="997"/>
    <cellStyle name="Normal 127" xfId="998"/>
    <cellStyle name="Normal 128" xfId="999"/>
    <cellStyle name="Normal 129" xfId="1000"/>
    <cellStyle name="Normal 13" xfId="599"/>
    <cellStyle name="Normal 13 2" xfId="1001"/>
    <cellStyle name="Normal 13 3" xfId="1416"/>
    <cellStyle name="Normal 130" xfId="1002"/>
    <cellStyle name="Normal 131" xfId="1003"/>
    <cellStyle name="Normal 132" xfId="1004"/>
    <cellStyle name="Normal 133" xfId="1409"/>
    <cellStyle name="Normal 133 2" xfId="1411"/>
    <cellStyle name="Normal 133 3" xfId="1499"/>
    <cellStyle name="Normal 134" xfId="1413"/>
    <cellStyle name="Normal 135" xfId="1417"/>
    <cellStyle name="Normal 136" xfId="1492"/>
    <cellStyle name="Normal 14" xfId="601"/>
    <cellStyle name="Normal 14 2" xfId="1005"/>
    <cellStyle name="Normal 15" xfId="605"/>
    <cellStyle name="Normal 15 2" xfId="1006"/>
    <cellStyle name="Normal 15 3" xfId="1405"/>
    <cellStyle name="Normal 15 4" xfId="1493"/>
    <cellStyle name="Normal 16" xfId="640"/>
    <cellStyle name="Normal 16 2" xfId="1007"/>
    <cellStyle name="Normal 16 3" xfId="1334"/>
    <cellStyle name="Normal 17" xfId="1008"/>
    <cellStyle name="Normal 17 2" xfId="1009"/>
    <cellStyle name="Normal 18" xfId="1010"/>
    <cellStyle name="Normal 18 2" xfId="1011"/>
    <cellStyle name="Normal 19" xfId="1012"/>
    <cellStyle name="Normal 19 2" xfId="1013"/>
    <cellStyle name="Normal 2" xfId="19"/>
    <cellStyle name="Normal 2 10" xfId="190"/>
    <cellStyle name="Normal 2 11" xfId="231"/>
    <cellStyle name="Normal 2 12" xfId="263"/>
    <cellStyle name="Normal 2 13" xfId="285"/>
    <cellStyle name="Normal 2 14" xfId="326"/>
    <cellStyle name="Normal 2 15" xfId="377"/>
    <cellStyle name="Normal 2 16" xfId="431"/>
    <cellStyle name="Normal 2 17" xfId="449"/>
    <cellStyle name="Normal 2 18" xfId="49"/>
    <cellStyle name="Normal 2 19" xfId="603"/>
    <cellStyle name="Normal 2 2" xfId="28"/>
    <cellStyle name="Normal 2 2 10" xfId="205"/>
    <cellStyle name="Normal 2 2 11" xfId="232"/>
    <cellStyle name="Normal 2 2 12" xfId="281"/>
    <cellStyle name="Normal 2 2 13" xfId="303"/>
    <cellStyle name="Normal 2 2 14" xfId="327"/>
    <cellStyle name="Normal 2 2 15" xfId="378"/>
    <cellStyle name="Normal 2 2 16" xfId="407"/>
    <cellStyle name="Normal 2 2 17" xfId="65"/>
    <cellStyle name="Normal 2 2 18" xfId="50"/>
    <cellStyle name="Normal 2 2 19" xfId="627"/>
    <cellStyle name="Normal 2 2 2" xfId="66"/>
    <cellStyle name="Normal 2 2 20" xfId="635"/>
    <cellStyle name="Normal 2 2 3" xfId="77"/>
    <cellStyle name="Normal 2 2 3 2" xfId="1308"/>
    <cellStyle name="Normal 2 2 4" xfId="75"/>
    <cellStyle name="Normal 2 2 5" xfId="78"/>
    <cellStyle name="Normal 2 2 6" xfId="71"/>
    <cellStyle name="Normal 2 2 7" xfId="81"/>
    <cellStyle name="Normal 2 2 8" xfId="88"/>
    <cellStyle name="Normal 2 2 9" xfId="169"/>
    <cellStyle name="Normal 2 2_COREP GL04rev3" xfId="1309"/>
    <cellStyle name="Normal 2 20" xfId="613"/>
    <cellStyle name="Normal 2 21" xfId="1415"/>
    <cellStyle name="Normal 2 22" xfId="1418"/>
    <cellStyle name="Normal 2 3" xfId="51"/>
    <cellStyle name="Normal 2 3 10" xfId="421"/>
    <cellStyle name="Normal 2 3 11" xfId="70"/>
    <cellStyle name="Normal 2 3 2" xfId="83"/>
    <cellStyle name="Normal 2 3 3" xfId="168"/>
    <cellStyle name="Normal 2 3 4" xfId="206"/>
    <cellStyle name="Normal 2 3 5" xfId="233"/>
    <cellStyle name="Normal 2 3 6" xfId="282"/>
    <cellStyle name="Normal 2 3 7" xfId="304"/>
    <cellStyle name="Normal 2 3 8" xfId="328"/>
    <cellStyle name="Normal 2 3 9" xfId="379"/>
    <cellStyle name="Normal 2 4" xfId="76"/>
    <cellStyle name="Normal 2 4 2" xfId="628"/>
    <cellStyle name="Normal 2 4 3" xfId="631"/>
    <cellStyle name="Normal 2 5" xfId="69"/>
    <cellStyle name="Normal 2 5 2" xfId="637"/>
    <cellStyle name="Normal 2 6" xfId="72"/>
    <cellStyle name="Normal 2 7" xfId="68"/>
    <cellStyle name="Normal 2 8" xfId="87"/>
    <cellStyle name="Normal 2 9" xfId="159"/>
    <cellStyle name="Normal 2_~0149226" xfId="1310"/>
    <cellStyle name="Normal 20" xfId="1014"/>
    <cellStyle name="Normal 20 2" xfId="1015"/>
    <cellStyle name="Normal 21" xfId="1016"/>
    <cellStyle name="Normal 21 2" xfId="1017"/>
    <cellStyle name="Normal 22" xfId="1018"/>
    <cellStyle name="Normal 22 2" xfId="1019"/>
    <cellStyle name="Normal 23" xfId="1020"/>
    <cellStyle name="Normal 23 2" xfId="1021"/>
    <cellStyle name="Normal 24" xfId="1022"/>
    <cellStyle name="Normal 24 2" xfId="1023"/>
    <cellStyle name="Normal 25" xfId="1024"/>
    <cellStyle name="Normal 25 2" xfId="1025"/>
    <cellStyle name="Normal 26" xfId="1026"/>
    <cellStyle name="Normal 26 2" xfId="1027"/>
    <cellStyle name="Normal 27" xfId="1028"/>
    <cellStyle name="Normal 27 2" xfId="1029"/>
    <cellStyle name="Normal 28" xfId="1030"/>
    <cellStyle name="Normal 28 2" xfId="1031"/>
    <cellStyle name="Normal 29" xfId="1032"/>
    <cellStyle name="Normal 29 2" xfId="1033"/>
    <cellStyle name="Normal 3" xfId="20"/>
    <cellStyle name="Normal 3 10" xfId="436"/>
    <cellStyle name="Normal 3 11" xfId="52"/>
    <cellStyle name="Normal 3 11 2" xfId="602"/>
    <cellStyle name="Normal 3 12" xfId="614"/>
    <cellStyle name="Normal 3 2" xfId="53"/>
    <cellStyle name="Normal 3 2 2" xfId="638"/>
    <cellStyle name="Normal 3 2 3" xfId="1333"/>
    <cellStyle name="Normal 3 3" xfId="157"/>
    <cellStyle name="Normal 3 4" xfId="191"/>
    <cellStyle name="Normal 3 5" xfId="234"/>
    <cellStyle name="Normal 3 6" xfId="264"/>
    <cellStyle name="Normal 3 7" xfId="286"/>
    <cellStyle name="Normal 3 8" xfId="329"/>
    <cellStyle name="Normal 3 9" xfId="380"/>
    <cellStyle name="Normal 3_~1520012" xfId="1311"/>
    <cellStyle name="Normal 30" xfId="1034"/>
    <cellStyle name="Normal 30 2" xfId="1035"/>
    <cellStyle name="Normal 31" xfId="1036"/>
    <cellStyle name="Normal 31 2" xfId="1037"/>
    <cellStyle name="Normal 32" xfId="1038"/>
    <cellStyle name="Normal 32 2" xfId="1039"/>
    <cellStyle name="Normal 33" xfId="1040"/>
    <cellStyle name="Normal 33 2" xfId="1041"/>
    <cellStyle name="Normal 34" xfId="1042"/>
    <cellStyle name="Normal 34 2" xfId="1043"/>
    <cellStyle name="Normal 35" xfId="1044"/>
    <cellStyle name="Normal 35 2" xfId="1045"/>
    <cellStyle name="Normal 36" xfId="1046"/>
    <cellStyle name="Normal 36 2" xfId="1047"/>
    <cellStyle name="Normal 37" xfId="1048"/>
    <cellStyle name="Normal 37 2" xfId="1049"/>
    <cellStyle name="Normal 38" xfId="1050"/>
    <cellStyle name="Normal 38 2" xfId="1051"/>
    <cellStyle name="Normal 39" xfId="1052"/>
    <cellStyle name="Normal 39 2" xfId="1053"/>
    <cellStyle name="Normal 4" xfId="21"/>
    <cellStyle name="Normal 4 2" xfId="27"/>
    <cellStyle name="Normal 4 2 2" xfId="61"/>
    <cellStyle name="Normal 4 2 2 2" xfId="1054"/>
    <cellStyle name="Normal 4 2 3" xfId="195"/>
    <cellStyle name="Normal 4 2 3 2" xfId="1055"/>
    <cellStyle name="Normal 4 2 4" xfId="269"/>
    <cellStyle name="Normal 4 2 4 2" xfId="1056"/>
    <cellStyle name="Normal 4 2 5" xfId="290"/>
    <cellStyle name="Normal 4 2 5 2" xfId="1057"/>
    <cellStyle name="Normal 4 2 6" xfId="54"/>
    <cellStyle name="Normal 4 2 7" xfId="616"/>
    <cellStyle name="Normal 4 3" xfId="147"/>
    <cellStyle name="Normal 4 3 2" xfId="1058"/>
    <cellStyle name="Normal 4 4" xfId="166"/>
    <cellStyle name="Normal 4 4 2" xfId="1059"/>
    <cellStyle name="Normal 4 5" xfId="167"/>
    <cellStyle name="Normal 4 5 2" xfId="1060"/>
    <cellStyle name="Normal 4 6" xfId="235"/>
    <cellStyle name="Normal 4 7" xfId="330"/>
    <cellStyle name="Normal 4 8" xfId="381"/>
    <cellStyle name="Normal 4 9" xfId="401"/>
    <cellStyle name="Normal 40" xfId="1061"/>
    <cellStyle name="Normal 40 2" xfId="1062"/>
    <cellStyle name="Normal 41" xfId="1063"/>
    <cellStyle name="Normal 41 2" xfId="1064"/>
    <cellStyle name="Normal 42" xfId="1065"/>
    <cellStyle name="Normal 42 2" xfId="1066"/>
    <cellStyle name="Normal 43" xfId="1067"/>
    <cellStyle name="Normal 43 2" xfId="1068"/>
    <cellStyle name="Normal 44" xfId="1069"/>
    <cellStyle name="Normal 44 2" xfId="1070"/>
    <cellStyle name="Normal 45" xfId="1071"/>
    <cellStyle name="Normal 45 2" xfId="1072"/>
    <cellStyle name="Normal 46" xfId="1073"/>
    <cellStyle name="Normal 46 2" xfId="1074"/>
    <cellStyle name="Normal 47" xfId="1075"/>
    <cellStyle name="Normal 47 2" xfId="1076"/>
    <cellStyle name="Normal 48" xfId="1077"/>
    <cellStyle name="Normal 48 2" xfId="1078"/>
    <cellStyle name="Normal 49" xfId="1079"/>
    <cellStyle name="Normal 49 2" xfId="1080"/>
    <cellStyle name="Normal 5" xfId="22"/>
    <cellStyle name="Normal 5 10" xfId="67"/>
    <cellStyle name="Normal 5 11" xfId="58"/>
    <cellStyle name="Normal 5 12" xfId="615"/>
    <cellStyle name="Normal 5 2" xfId="149"/>
    <cellStyle name="Normal 5 3" xfId="193"/>
    <cellStyle name="Normal 5 4" xfId="236"/>
    <cellStyle name="Normal 5 5" xfId="266"/>
    <cellStyle name="Normal 5 6" xfId="288"/>
    <cellStyle name="Normal 5 7" xfId="331"/>
    <cellStyle name="Normal 5 8" xfId="382"/>
    <cellStyle name="Normal 5 9" xfId="415"/>
    <cellStyle name="Normal 5_20130128_ITS on reporting_Annex I_CA" xfId="1312"/>
    <cellStyle name="Normal 50" xfId="1081"/>
    <cellStyle name="Normal 50 2" xfId="1082"/>
    <cellStyle name="Normal 51" xfId="1083"/>
    <cellStyle name="Normal 51 2" xfId="1084"/>
    <cellStyle name="Normal 52" xfId="1085"/>
    <cellStyle name="Normal 52 2" xfId="1086"/>
    <cellStyle name="Normal 53" xfId="1087"/>
    <cellStyle name="Normal 53 2" xfId="1088"/>
    <cellStyle name="Normal 54" xfId="1089"/>
    <cellStyle name="Normal 54 2" xfId="1090"/>
    <cellStyle name="Normal 55" xfId="1091"/>
    <cellStyle name="Normal 55 2" xfId="1092"/>
    <cellStyle name="Normal 56" xfId="1093"/>
    <cellStyle name="Normal 56 2" xfId="1094"/>
    <cellStyle name="Normal 57" xfId="1095"/>
    <cellStyle name="Normal 57 2" xfId="1096"/>
    <cellStyle name="Normal 58" xfId="1097"/>
    <cellStyle name="Normal 58 2" xfId="1098"/>
    <cellStyle name="Normal 59" xfId="1099"/>
    <cellStyle name="Normal 59 2" xfId="1100"/>
    <cellStyle name="Normal 6" xfId="26"/>
    <cellStyle name="Normal 6 10" xfId="82"/>
    <cellStyle name="Normal 6 11" xfId="460"/>
    <cellStyle name="Normal 6 12" xfId="629"/>
    <cellStyle name="Normal 6 2" xfId="164"/>
    <cellStyle name="Normal 6 2 2" xfId="1101"/>
    <cellStyle name="Normal 6 3" xfId="194"/>
    <cellStyle name="Normal 6 3 2" xfId="1102"/>
    <cellStyle name="Normal 6 4" xfId="237"/>
    <cellStyle name="Normal 6 5" xfId="268"/>
    <cellStyle name="Normal 6 5 2" xfId="1103"/>
    <cellStyle name="Normal 6 6" xfId="289"/>
    <cellStyle name="Normal 6 6 2" xfId="1104"/>
    <cellStyle name="Normal 6 7" xfId="332"/>
    <cellStyle name="Normal 6 8" xfId="383"/>
    <cellStyle name="Normal 6 9" xfId="444"/>
    <cellStyle name="Normal 60" xfId="1105"/>
    <cellStyle name="Normal 60 2" xfId="1106"/>
    <cellStyle name="Normal 61" xfId="1107"/>
    <cellStyle name="Normal 61 2" xfId="1108"/>
    <cellStyle name="Normal 62" xfId="1109"/>
    <cellStyle name="Normal 62 2" xfId="1110"/>
    <cellStyle name="Normal 63" xfId="1111"/>
    <cellStyle name="Normal 63 2" xfId="1112"/>
    <cellStyle name="Normal 64" xfId="1113"/>
    <cellStyle name="Normal 64 2" xfId="1114"/>
    <cellStyle name="Normal 65" xfId="1115"/>
    <cellStyle name="Normal 65 2" xfId="1116"/>
    <cellStyle name="Normal 66" xfId="1117"/>
    <cellStyle name="Normal 66 2" xfId="1118"/>
    <cellStyle name="Normal 67" xfId="1119"/>
    <cellStyle name="Normal 67 2" xfId="1120"/>
    <cellStyle name="Normal 68" xfId="1121"/>
    <cellStyle name="Normal 68 2" xfId="1122"/>
    <cellStyle name="Normal 69" xfId="1123"/>
    <cellStyle name="Normal 69 2" xfId="1124"/>
    <cellStyle name="Normal 7" xfId="29"/>
    <cellStyle name="Normal 7 2" xfId="148"/>
    <cellStyle name="Normal 7 2 2" xfId="1125"/>
    <cellStyle name="Normal 7 3" xfId="197"/>
    <cellStyle name="Normal 7 3 2" xfId="1126"/>
    <cellStyle name="Normal 7 4" xfId="271"/>
    <cellStyle name="Normal 7 4 2" xfId="1127"/>
    <cellStyle name="Normal 7 5" xfId="292"/>
    <cellStyle name="Normal 7 5 2" xfId="1128"/>
    <cellStyle name="Normal 7 6" xfId="89"/>
    <cellStyle name="Normal 7 7" xfId="630"/>
    <cellStyle name="Normal 70" xfId="1129"/>
    <cellStyle name="Normal 70 2" xfId="1130"/>
    <cellStyle name="Normal 71" xfId="1131"/>
    <cellStyle name="Normal 71 2" xfId="1132"/>
    <cellStyle name="Normal 72" xfId="1133"/>
    <cellStyle name="Normal 72 2" xfId="1134"/>
    <cellStyle name="Normal 73" xfId="1135"/>
    <cellStyle name="Normal 73 2" xfId="1136"/>
    <cellStyle name="Normal 74" xfId="1137"/>
    <cellStyle name="Normal 74 2" xfId="1138"/>
    <cellStyle name="Normal 75" xfId="1139"/>
    <cellStyle name="Normal 75 2" xfId="1140"/>
    <cellStyle name="Normal 76" xfId="1141"/>
    <cellStyle name="Normal 76 2" xfId="1142"/>
    <cellStyle name="Normal 77" xfId="1143"/>
    <cellStyle name="Normal 77 2" xfId="1144"/>
    <cellStyle name="Normal 78" xfId="1145"/>
    <cellStyle name="Normal 78 2" xfId="1146"/>
    <cellStyle name="Normal 79" xfId="1147"/>
    <cellStyle name="Normal 79 2" xfId="1148"/>
    <cellStyle name="Normal 8" xfId="92"/>
    <cellStyle name="Normal 8 2" xfId="146"/>
    <cellStyle name="Normal 8 2 2" xfId="1149"/>
    <cellStyle name="Normal 8 3" xfId="200"/>
    <cellStyle name="Normal 8 3 2" xfId="1150"/>
    <cellStyle name="Normal 8 4" xfId="274"/>
    <cellStyle name="Normal 8 4 2" xfId="1151"/>
    <cellStyle name="Normal 8 5" xfId="295"/>
    <cellStyle name="Normal 8 5 2" xfId="1152"/>
    <cellStyle name="Normal 80" xfId="1153"/>
    <cellStyle name="Normal 80 2" xfId="1154"/>
    <cellStyle name="Normal 81" xfId="1155"/>
    <cellStyle name="Normal 81 2" xfId="1156"/>
    <cellStyle name="Normal 82" xfId="1157"/>
    <cellStyle name="Normal 82 2" xfId="1158"/>
    <cellStyle name="Normal 83" xfId="1159"/>
    <cellStyle name="Normal 83 2" xfId="1160"/>
    <cellStyle name="Normal 84" xfId="1161"/>
    <cellStyle name="Normal 84 2" xfId="1162"/>
    <cellStyle name="Normal 85" xfId="1163"/>
    <cellStyle name="Normal 85 2" xfId="1164"/>
    <cellStyle name="Normal 86" xfId="1165"/>
    <cellStyle name="Normal 86 2" xfId="1166"/>
    <cellStyle name="Normal 87" xfId="1167"/>
    <cellStyle name="Normal 87 2" xfId="1168"/>
    <cellStyle name="Normal 88" xfId="1169"/>
    <cellStyle name="Normal 88 2" xfId="1170"/>
    <cellStyle name="Normal 89" xfId="1171"/>
    <cellStyle name="Normal 89 2" xfId="1172"/>
    <cellStyle name="Normal 9" xfId="95"/>
    <cellStyle name="Normal 9 2" xfId="170"/>
    <cellStyle name="Normal 9 2 2" xfId="1173"/>
    <cellStyle name="Normal 9 3" xfId="203"/>
    <cellStyle name="Normal 9 3 2" xfId="1174"/>
    <cellStyle name="Normal 9 4" xfId="278"/>
    <cellStyle name="Normal 9 4 2" xfId="1175"/>
    <cellStyle name="Normal 9 5" xfId="299"/>
    <cellStyle name="Normal 9 5 2" xfId="1176"/>
    <cellStyle name="Normal 9_All Loans" xfId="1177"/>
    <cellStyle name="Normal 90" xfId="1178"/>
    <cellStyle name="Normal 90 2" xfId="1179"/>
    <cellStyle name="Normal 91" xfId="1180"/>
    <cellStyle name="Normal 91 2" xfId="1181"/>
    <cellStyle name="Normal 92" xfId="1182"/>
    <cellStyle name="Normal 92 2" xfId="1183"/>
    <cellStyle name="Normal 93" xfId="1184"/>
    <cellStyle name="Normal 93 2" xfId="1185"/>
    <cellStyle name="Normal 94" xfId="1186"/>
    <cellStyle name="Normal 94 2" xfId="1187"/>
    <cellStyle name="Normal 95" xfId="1188"/>
    <cellStyle name="Normal 95 2" xfId="1189"/>
    <cellStyle name="Normal 96" xfId="1190"/>
    <cellStyle name="Normal 96 2" xfId="1191"/>
    <cellStyle name="Normal 97" xfId="1192"/>
    <cellStyle name="Normal 97 2" xfId="1193"/>
    <cellStyle name="Normal 98" xfId="1194"/>
    <cellStyle name="Normal 98 2" xfId="1195"/>
    <cellStyle name="Normal 99" xfId="1196"/>
    <cellStyle name="Normal 99 2" xfId="1197"/>
    <cellStyle name="Normal_03 STA" xfId="1201"/>
    <cellStyle name="Normal_03 STA 2" xfId="1200"/>
    <cellStyle name="Normal_03 STA 3" xfId="1202"/>
    <cellStyle name="Normal_20 OPR 2" xfId="1336"/>
    <cellStyle name="Normal_MKR - Market risks" xfId="1335"/>
    <cellStyle name="Normal_Sheet1" xfId="23"/>
    <cellStyle name="Normal_Sheet1 2" xfId="617"/>
    <cellStyle name="Normale_2011 04 14 Templates for stress test_bcl" xfId="1313"/>
    <cellStyle name="Normální 2" xfId="1338"/>
    <cellStyle name="Normální 2 2" xfId="1339"/>
    <cellStyle name="Normální 2 3" xfId="1340"/>
    <cellStyle name="Normální 2 3 2" xfId="1410"/>
    <cellStyle name="Normální 3" xfId="1341"/>
    <cellStyle name="Normální 3 2" xfId="1342"/>
    <cellStyle name="Notas" xfId="1314"/>
    <cellStyle name="Note 2" xfId="238"/>
    <cellStyle name="Note 3" xfId="333"/>
    <cellStyle name="Note 4" xfId="384"/>
    <cellStyle name="Note 5" xfId="425"/>
    <cellStyle name="Obično_OBRASCI_TRŽIŠNI RIZICI_draft 2.0" xfId="612"/>
    <cellStyle name="Összesen" xfId="1315"/>
    <cellStyle name="Output 2" xfId="239"/>
    <cellStyle name="Output 3" xfId="334"/>
    <cellStyle name="Output 4" xfId="385"/>
    <cellStyle name="Output 5" xfId="446"/>
    <cellStyle name="Output Amounts" xfId="24"/>
    <cellStyle name="Percent 2" xfId="55"/>
    <cellStyle name="Percent 2 2" xfId="610"/>
    <cellStyle name="Percent 3" xfId="56"/>
    <cellStyle name="Percent 3 2" xfId="1490"/>
    <cellStyle name="Percent 4" xfId="634"/>
    <cellStyle name="Percent 4 2" xfId="1498"/>
    <cellStyle name="Percent 5" xfId="1198"/>
    <cellStyle name="Percent 9" xfId="1491"/>
    <cellStyle name="Porcentual 2" xfId="1316"/>
    <cellStyle name="Porcentual 2 2" xfId="1317"/>
    <cellStyle name="Prozent 2" xfId="1318"/>
    <cellStyle name="Rossz" xfId="1319"/>
    <cellStyle name="Salida" xfId="1320"/>
    <cellStyle name="Semleges" xfId="1321"/>
    <cellStyle name="Standard 2" xfId="1322"/>
    <cellStyle name="Standard 3" xfId="1199"/>
    <cellStyle name="Standard 3 2" xfId="1323"/>
    <cellStyle name="Standard 4" xfId="1324"/>
    <cellStyle name="Standard_20100129_1559 Jentsch_COREP ON 20100129 COREP preliminary proposal_CR SA" xfId="639"/>
    <cellStyle name="Standard_GL04_MKR_December 2007 2" xfId="636"/>
    <cellStyle name="Style 1" xfId="25"/>
    <cellStyle name="Style 1 2" xfId="240"/>
    <cellStyle name="Style 1 3" xfId="335"/>
    <cellStyle name="Style 1 4" xfId="386"/>
    <cellStyle name="Style 1 5" xfId="430"/>
    <cellStyle name="Számítás" xfId="1325"/>
    <cellStyle name="showExposure" xfId="609"/>
    <cellStyle name="showExposure 2" xfId="1345"/>
    <cellStyle name="showExposure 3" xfId="1495"/>
    <cellStyle name="Texto de advertencia" xfId="1326"/>
    <cellStyle name="Texto explicativo" xfId="1327"/>
    <cellStyle name="Title 2" xfId="241"/>
    <cellStyle name="Title 3" xfId="336"/>
    <cellStyle name="Title 4" xfId="387"/>
    <cellStyle name="Title 5" xfId="445"/>
    <cellStyle name="Título" xfId="1328"/>
    <cellStyle name="Título 1" xfId="1329"/>
    <cellStyle name="Título 2" xfId="1330"/>
    <cellStyle name="Título 3" xfId="1331"/>
    <cellStyle name="Título_20091015 DE_Proposed amendments to CR SEC_MKR" xfId="1332"/>
    <cellStyle name="Total 2" xfId="242"/>
    <cellStyle name="Total 3" xfId="337"/>
    <cellStyle name="Total 4" xfId="388"/>
    <cellStyle name="Total 5" xfId="391"/>
    <cellStyle name="Warning Text 2" xfId="243"/>
    <cellStyle name="Warning Text 3" xfId="338"/>
    <cellStyle name="Warning Text 4" xfId="389"/>
    <cellStyle name="Warning Text 5" xfId="426"/>
  </cellStyles>
  <dxfs count="77"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ont>
        <strike/>
        <condense val="0"/>
        <extend val="0"/>
        <color indexed="57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00FF"/>
      <color rgb="FFFFFFCC"/>
      <color rgb="FFFFFF99"/>
      <color rgb="FF132189"/>
      <color rgb="FF1B0B91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externalLink" Target="externalLinks/externalLink12.xml"/><Relationship Id="rId159" Type="http://schemas.openxmlformats.org/officeDocument/2006/relationships/externalLink" Target="externalLinks/externalLink17.xml"/><Relationship Id="rId175" Type="http://schemas.openxmlformats.org/officeDocument/2006/relationships/styles" Target="styles.xml"/><Relationship Id="rId170" Type="http://schemas.openxmlformats.org/officeDocument/2006/relationships/externalLink" Target="externalLinks/externalLink2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externalLink" Target="externalLinks/externalLink2.xml"/><Relationship Id="rId149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externalLink" Target="externalLinks/externalLink18.xml"/><Relationship Id="rId165" Type="http://schemas.openxmlformats.org/officeDocument/2006/relationships/externalLink" Target="externalLinks/externalLink2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8.xml"/><Relationship Id="rId155" Type="http://schemas.openxmlformats.org/officeDocument/2006/relationships/externalLink" Target="externalLinks/externalLink13.xml"/><Relationship Id="rId171" Type="http://schemas.openxmlformats.org/officeDocument/2006/relationships/externalLink" Target="externalLinks/externalLink29.xml"/><Relationship Id="rId176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externalLink" Target="externalLinks/externalLink3.xml"/><Relationship Id="rId161" Type="http://schemas.openxmlformats.org/officeDocument/2006/relationships/externalLink" Target="externalLinks/externalLink19.xml"/><Relationship Id="rId166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externalLink" Target="externalLinks/externalLink1.xml"/><Relationship Id="rId148" Type="http://schemas.openxmlformats.org/officeDocument/2006/relationships/externalLink" Target="externalLinks/externalLink6.xml"/><Relationship Id="rId151" Type="http://schemas.openxmlformats.org/officeDocument/2006/relationships/externalLink" Target="externalLinks/externalLink9.xml"/><Relationship Id="rId156" Type="http://schemas.openxmlformats.org/officeDocument/2006/relationships/externalLink" Target="externalLinks/externalLink14.xml"/><Relationship Id="rId164" Type="http://schemas.openxmlformats.org/officeDocument/2006/relationships/externalLink" Target="externalLinks/externalLink22.xml"/><Relationship Id="rId169" Type="http://schemas.openxmlformats.org/officeDocument/2006/relationships/externalLink" Target="externalLinks/externalLink27.xml"/><Relationship Id="rId177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3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externalLink" Target="externalLinks/externalLink4.xml"/><Relationship Id="rId167" Type="http://schemas.openxmlformats.org/officeDocument/2006/relationships/externalLink" Target="externalLinks/externalLink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externalLink" Target="externalLinks/externalLink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externalLink" Target="externalLinks/externalLink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externalLink" Target="externalLinks/externalLink10.xml"/><Relationship Id="rId173" Type="http://schemas.openxmlformats.org/officeDocument/2006/relationships/externalLink" Target="externalLinks/externalLink3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5.xml"/><Relationship Id="rId168" Type="http://schemas.openxmlformats.org/officeDocument/2006/relationships/externalLink" Target="externalLinks/externalLink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externalLink" Target="externalLinks/externalLink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externalLink" Target="externalLinks/externalLink11.xml"/><Relationship Id="rId174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24</xdr:row>
      <xdr:rowOff>0</xdr:rowOff>
    </xdr:from>
    <xdr:to>
      <xdr:col>3</xdr:col>
      <xdr:colOff>293369</xdr:colOff>
      <xdr:row>24</xdr:row>
      <xdr:rowOff>45719</xdr:rowOff>
    </xdr:to>
    <xdr:sp macro="" textlink="">
      <xdr:nvSpPr>
        <xdr:cNvPr id="2" name="TextBox 1"/>
        <xdr:cNvSpPr txBox="1"/>
      </xdr:nvSpPr>
      <xdr:spPr>
        <a:xfrm>
          <a:off x="2895600" y="41214675"/>
          <a:ext cx="4571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q-AL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P06revAnnex1_workinprogres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y%20Documents\work\egfi%20november%202006\EGFI%202006%2010%20Rev5%20-%20Annex%201%20(Disclosure%20of%20COREP%20Implementation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\My%20Documents\work\egfi%20november%202006\EGFI%202006%2010%20Rev5%20-%20Annex%201%20(Disclosure%20of%20COREP%20Implementation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ikruja\Documents\Time%20schedul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kruja/Documents/Time%20schedul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asters\c\ALBANI~1\BoA\AlbanianReport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Z\CP06revAnnex1_workinprogres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Z\Expert%20Groups\Accounting%20and%20Auditing\Other%20folders\EGFI%20Workstream%20Reporting\Circulated%20papers\2009\CP06revAnnex1_workinprogres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d\dfs\mng\users\home\Delavaljm\CBFA\COREP\sarah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Sektori%20i%20Zhvillimit%20te%20Mbikeqyrjes\Zyra%20e%20Rregullimit\Rregulloret%20e%20mbik&#235;qyrjes\Ne%20shqip\kapitali%20rregullator\prod\dfs\mng\users\home\Delavaljm\CBFA\COREP\sarah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aalli/AppData/Local/Temp/notes5AFE9B/S_A_IN_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P06revAnnex1_workinprogres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aalli/AppData/Local/Temp/notes5AFE9B/S_A_IN_W-templat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uxho/AppData/Local/Microsoft/Windows/Temporary%20Internet%20Files/Content.Outlook/0K3CZB3N/Rules%20M-Q%20form%20nace%20rev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kruja/AppData/Local/Microsoft/Windows/Temporary%20Internet%20Files/Content.Outlook/FFVIVEEX/Copy%20of%20Inputs%20Albanian%20Complete%2006022013%20(2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ikruja\AppData\Local\Microsoft\Windows\Temporary%20Internet%20Files\Content.Outlook\8YNQSDUS\Copy%20of%20Inputs%20Albanian%20Complete%2006022013%20(2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kruja/AppData/Local/Microsoft/Windows/Temporary%20Internet%20Files/Content.Outlook/8YNQSDUS/Copy%20of%20Inputs%20Albanian%20Complete%2006022013%20(2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kruja/Desktop/Mbikqyrje/Vizor/Testim%200.3/Copy%20of%20Inputs%20Albanian%20Complete%2006022013%20(2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master3\c\My%20Documents\orfeaBOAReport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V3.5-Aida/Statistika%20Monetare/MS_A_IN_M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V3.5-Aida/Mbikqyrja/S_A_IN_M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V3.5-Aida/Mbikqyrja/S_A_IN_Q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P06revAnnex1_workinprogres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I.1%20Excel%20Templates\Mbikqyrja\Inpute\COREP\Tebelat_Shqip\COREP_A_IN_S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I.1%20Excel%20Templates\Mbikqyrja\Inpute\COREP\Tebelat_Shqip\COREP_A_IN_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Expert%20Groups/Accounting%20and%20Auditing/Other%20folders/EGFI%20Workstream%20Reporting/Circulated%20papers/2009/Marco%20Burroni/Banca%20d'Italia/Documents%20and%20Settings/Administrator/Desktop/CP06revAnnex1_workinprogres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xpert%20Groups\Accounting%20and%20Auditing\Other%20folders\EGFI%20Workstream%20Reporting\Circulated%20papers\2009\Marco%20Burroni\Banca%20d'Italia\Documents%20and%20Settings\Administrator\Desktop\CP06revAnnex1_workinprogres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Expert%20Groups/Accounting%20and%20Auditing/Other%20folders/EGFI%20Workstream%20Reporting/Circulated%20papers/2009/CP06revAnnex1_workinprogres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xpert%20Groups\Accounting%20and%20Auditing\Other%20folders\EGFI%20Workstream%20Reporting\Circulated%20papers\2009\CP06revAnnex1_workinprogres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kristo/AppData/Local/Microsoft/Windows/Temporary%20Internet%20Files/Content.Outlook/UQN21FUW/S_A_IN_MQ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uxho/AppData/Local/Temp/S_A_IN_Q-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39_"/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EP Implementation"/>
      <sheetName val="CR TB SETT"/>
      <sheetName val="Lists"/>
    </sheetNames>
    <sheetDataSet>
      <sheetData sheetId="0" refreshError="1"/>
      <sheetData sheetId="1" refreshError="1"/>
      <sheetData sheetId="2">
        <row r="17">
          <cell r="A17" t="str">
            <v>Yes, compulsory</v>
          </cell>
        </row>
        <row r="18">
          <cell r="A18" t="str">
            <v>Yes, optional</v>
          </cell>
        </row>
        <row r="19">
          <cell r="A19" t="str">
            <v>No</v>
          </cell>
        </row>
        <row r="21">
          <cell r="A21" t="str">
            <v>Monthly</v>
          </cell>
        </row>
        <row r="22">
          <cell r="A22" t="str">
            <v>Quarterly</v>
          </cell>
        </row>
        <row r="23">
          <cell r="A23" t="str">
            <v>Semi-annually</v>
          </cell>
        </row>
        <row r="24">
          <cell r="A24" t="str">
            <v>Annnually</v>
          </cell>
        </row>
        <row r="25">
          <cell r="A25" t="str">
            <v>Other, please specify</v>
          </cell>
        </row>
        <row r="27">
          <cell r="A27" t="str">
            <v>Fully</v>
          </cell>
        </row>
        <row r="28">
          <cell r="A28" t="str">
            <v>Partially</v>
          </cell>
        </row>
        <row r="29">
          <cell r="A29" t="str">
            <v>Not applied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EP Implementation"/>
      <sheetName val="CR TB SETT"/>
      <sheetName val="Lists"/>
    </sheetNames>
    <sheetDataSet>
      <sheetData sheetId="0" refreshError="1"/>
      <sheetData sheetId="1" refreshError="1"/>
      <sheetData sheetId="2">
        <row r="17">
          <cell r="A17" t="str">
            <v>Yes, compulsory</v>
          </cell>
        </row>
        <row r="18">
          <cell r="A18" t="str">
            <v>Yes, optional</v>
          </cell>
        </row>
        <row r="19">
          <cell r="A19" t="str">
            <v>No</v>
          </cell>
        </row>
        <row r="21">
          <cell r="A21" t="str">
            <v>Monthly</v>
          </cell>
        </row>
        <row r="22">
          <cell r="A22" t="str">
            <v>Quarterly</v>
          </cell>
        </row>
        <row r="23">
          <cell r="A23" t="str">
            <v>Semi-annually</v>
          </cell>
        </row>
        <row r="24">
          <cell r="A24" t="str">
            <v>Annnually</v>
          </cell>
        </row>
        <row r="25">
          <cell r="A25" t="str">
            <v>Other, please specify</v>
          </cell>
        </row>
        <row r="27">
          <cell r="A27" t="str">
            <v>Fully</v>
          </cell>
        </row>
        <row r="28">
          <cell r="A28" t="str">
            <v>Partially</v>
          </cell>
        </row>
        <row r="29">
          <cell r="A29" t="str">
            <v>Not applied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Udhëzues"/>
    </sheetNames>
    <sheetDataSet>
      <sheetData sheetId="0">
        <row r="2">
          <cell r="B2">
            <v>0</v>
          </cell>
          <cell r="E2">
            <v>0</v>
          </cell>
        </row>
        <row r="3">
          <cell r="B3">
            <v>0</v>
          </cell>
          <cell r="E3">
            <v>0</v>
          </cell>
        </row>
        <row r="4">
          <cell r="B4">
            <v>0</v>
          </cell>
          <cell r="E4">
            <v>0</v>
          </cell>
        </row>
        <row r="5">
          <cell r="B5">
            <v>0</v>
          </cell>
          <cell r="E5">
            <v>0</v>
          </cell>
        </row>
        <row r="6">
          <cell r="B6">
            <v>0</v>
          </cell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B9">
            <v>0</v>
          </cell>
          <cell r="E9">
            <v>0</v>
          </cell>
        </row>
        <row r="10">
          <cell r="B10">
            <v>0</v>
          </cell>
          <cell r="E10">
            <v>0</v>
          </cell>
        </row>
        <row r="11">
          <cell r="B11" t="str">
            <v>Date</v>
          </cell>
          <cell r="E11" t="str">
            <v>Speaker</v>
          </cell>
        </row>
        <row r="12">
          <cell r="E12" t="str">
            <v>Bill Thomas</v>
          </cell>
        </row>
        <row r="13">
          <cell r="E13" t="str">
            <v>Bill Thomas</v>
          </cell>
        </row>
        <row r="14">
          <cell r="B14" t="str">
            <v>February 27, 2013</v>
          </cell>
          <cell r="E14" t="str">
            <v>Bill Thomas</v>
          </cell>
        </row>
        <row r="15">
          <cell r="B15" t="str">
            <v>February 28, 2013</v>
          </cell>
          <cell r="E15" t="str">
            <v>Bill Thomas</v>
          </cell>
        </row>
        <row r="16">
          <cell r="B16" t="str">
            <v>March 1, 2013</v>
          </cell>
          <cell r="E16" t="str">
            <v>Bill Thomas</v>
          </cell>
        </row>
      </sheetData>
      <sheetData sheetId="1"/>
      <sheetData sheetId="2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Udhëzues"/>
    </sheetNames>
    <sheetDataSet>
      <sheetData sheetId="0">
        <row r="2">
          <cell r="B2">
            <v>0</v>
          </cell>
          <cell r="E2">
            <v>0</v>
          </cell>
        </row>
        <row r="3">
          <cell r="B3">
            <v>0</v>
          </cell>
          <cell r="E3">
            <v>0</v>
          </cell>
        </row>
        <row r="4">
          <cell r="B4">
            <v>0</v>
          </cell>
          <cell r="E4">
            <v>0</v>
          </cell>
        </row>
        <row r="5">
          <cell r="B5">
            <v>0</v>
          </cell>
          <cell r="E5">
            <v>0</v>
          </cell>
        </row>
        <row r="6">
          <cell r="B6">
            <v>0</v>
          </cell>
          <cell r="E6">
            <v>0</v>
          </cell>
        </row>
        <row r="7">
          <cell r="E7">
            <v>0</v>
          </cell>
        </row>
        <row r="8">
          <cell r="E8">
            <v>0</v>
          </cell>
        </row>
        <row r="9">
          <cell r="B9">
            <v>0</v>
          </cell>
          <cell r="E9">
            <v>0</v>
          </cell>
        </row>
        <row r="10">
          <cell r="B10">
            <v>0</v>
          </cell>
          <cell r="E10">
            <v>0</v>
          </cell>
        </row>
        <row r="11">
          <cell r="B11" t="str">
            <v>Date</v>
          </cell>
          <cell r="E11" t="str">
            <v>Speaker</v>
          </cell>
        </row>
        <row r="12">
          <cell r="E12" t="str">
            <v>Bill Thomas</v>
          </cell>
        </row>
        <row r="13">
          <cell r="E13" t="str">
            <v>Bill Thomas</v>
          </cell>
        </row>
        <row r="14">
          <cell r="B14" t="str">
            <v>February 27, 2013</v>
          </cell>
          <cell r="E14" t="str">
            <v>Bill Thomas</v>
          </cell>
        </row>
        <row r="15">
          <cell r="B15" t="str">
            <v>February 28, 2013</v>
          </cell>
          <cell r="E15" t="str">
            <v>Bill Thomas</v>
          </cell>
        </row>
        <row r="16">
          <cell r="B16" t="str">
            <v>March 1, 2013</v>
          </cell>
          <cell r="E16" t="str">
            <v>Bill Thomas</v>
          </cell>
        </row>
      </sheetData>
      <sheetData sheetId="1"/>
      <sheetData sheetId="2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22 ORG"/>
      <sheetName val="23 ORG"/>
      <sheetName val="24 ORG"/>
      <sheetName val="30 ORG"/>
      <sheetName val="35 ORG"/>
      <sheetName val="39 ORG"/>
      <sheetName val="40 ORG"/>
      <sheetName val="41 ORG"/>
      <sheetName val="42 ORG"/>
      <sheetName val="55 ORG"/>
      <sheetName val="Form430"/>
      <sheetName val="Weekly"/>
    </sheetNames>
    <sheetDataSet>
      <sheetData sheetId="0" refreshError="1">
        <row r="9">
          <cell r="F9">
            <v>36188</v>
          </cell>
        </row>
        <row r="11">
          <cell r="F11" t="str">
            <v>Orfea Duchi</v>
          </cell>
        </row>
        <row r="13">
          <cell r="F13" t="str">
            <v>c:\AlbanianGL\INA_FE.mdb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39_"/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  <sheetName val="Table 39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ample"/>
      <sheetName val="CA"/>
      <sheetName val="Group Solvency Details"/>
      <sheetName val="Credit Risk"/>
      <sheetName val="Market Risk"/>
      <sheetName val="Operational Risk"/>
      <sheetName val="List 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C5">
            <v>3</v>
          </cell>
        </row>
        <row r="6">
          <cell r="C6">
            <v>2</v>
          </cell>
        </row>
        <row r="7">
          <cell r="C7">
            <v>1</v>
          </cell>
        </row>
        <row r="8">
          <cell r="C8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details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Data Types"/>
      <sheetName val="F8.1a"/>
      <sheetName val="Data type"/>
      <sheetName val="Codifications of transaction"/>
    </sheetNames>
    <sheetDataSet>
      <sheetData sheetId="0" refreshError="1"/>
      <sheetData sheetId="1" refreshError="1">
        <row r="35">
          <cell r="C35" t="str">
            <v>Tituj kapitali më pak se 10%</v>
          </cell>
        </row>
        <row r="36">
          <cell r="C36" t="str">
            <v>Obligacione dhe dëftesa</v>
          </cell>
        </row>
        <row r="37">
          <cell r="C37" t="str">
            <v>Bono thesari</v>
          </cell>
        </row>
        <row r="38">
          <cell r="C38" t="str">
            <v>Tituj te mbrojtura nga aktive (ABS)</v>
          </cell>
        </row>
        <row r="39">
          <cell r="C39" t="str">
            <v>Derivativë financiarë</v>
          </cell>
        </row>
        <row r="40">
          <cell r="C40" t="str">
            <v>REPO</v>
          </cell>
        </row>
        <row r="41">
          <cell r="C41" t="str">
            <v>Tituj në fonde investimesh</v>
          </cell>
        </row>
        <row r="42">
          <cell r="C42" t="str">
            <v>-</v>
          </cell>
        </row>
        <row r="75">
          <cell r="C75" t="str">
            <v>Qeveria qendrore</v>
          </cell>
        </row>
        <row r="76">
          <cell r="C76" t="str">
            <v>Qeveria lokale</v>
          </cell>
        </row>
        <row r="77">
          <cell r="C77" t="str">
            <v>Banka qendrore/ Autoriteti Monetar</v>
          </cell>
        </row>
        <row r="78">
          <cell r="C78" t="str">
            <v>Bankat</v>
          </cell>
        </row>
        <row r="79">
          <cell r="C79" t="str">
            <v>Shoqëritë e Kursim Kreditit</v>
          </cell>
        </row>
        <row r="80">
          <cell r="C80" t="str">
            <v>Fondet e Investimit</v>
          </cell>
        </row>
        <row r="81">
          <cell r="C81" t="str">
            <v>Ndërmjetës të tjerë financiarë, përveç shoqërive të sigurimit dhe fondeve të pensionit</v>
          </cell>
        </row>
        <row r="82">
          <cell r="C82" t="str">
            <v>Ndihmësit financiarë</v>
          </cell>
        </row>
        <row r="83">
          <cell r="C83" t="str">
            <v>Shoqëritë e sigurimit</v>
          </cell>
        </row>
        <row r="84">
          <cell r="C84" t="str">
            <v>Fondet e pensionit</v>
          </cell>
        </row>
        <row r="85">
          <cell r="C85" t="str">
            <v>Korporata jofinanciare publike</v>
          </cell>
        </row>
        <row r="86">
          <cell r="C86" t="str">
            <v>Korporata jofinanciare private</v>
          </cell>
        </row>
        <row r="87">
          <cell r="C87" t="str">
            <v>Organizata Ndërkombëtare</v>
          </cell>
        </row>
        <row r="88">
          <cell r="C88" t="str">
            <v>Individët</v>
          </cell>
        </row>
        <row r="89">
          <cell r="C89" t="str">
            <v>Institucionet jo me qëllim fitimi që u shërbejnë individëve</v>
          </cell>
        </row>
        <row r="90">
          <cell r="C90" t="str">
            <v>-</v>
          </cell>
        </row>
        <row r="96">
          <cell r="C96" t="str">
            <v>Të tregtueshme</v>
          </cell>
        </row>
        <row r="97">
          <cell r="C97" t="str">
            <v>Të vendosjes</v>
          </cell>
        </row>
        <row r="98">
          <cell r="C98" t="str">
            <v>Të investimit</v>
          </cell>
        </row>
        <row r="99">
          <cell r="C99" t="str">
            <v>-</v>
          </cell>
        </row>
        <row r="102">
          <cell r="C102" t="str">
            <v>Rezident</v>
          </cell>
        </row>
        <row r="103">
          <cell r="C103" t="str">
            <v>Jorezident</v>
          </cell>
        </row>
        <row r="132">
          <cell r="B132" t="str">
            <v>AFG</v>
          </cell>
        </row>
        <row r="133">
          <cell r="B133" t="str">
            <v>ALB</v>
          </cell>
        </row>
        <row r="134">
          <cell r="B134" t="str">
            <v>DZA</v>
          </cell>
        </row>
        <row r="135">
          <cell r="B135" t="str">
            <v>ASM</v>
          </cell>
        </row>
        <row r="136">
          <cell r="B136" t="str">
            <v>AND</v>
          </cell>
        </row>
        <row r="137">
          <cell r="B137" t="str">
            <v>AGO</v>
          </cell>
        </row>
        <row r="138">
          <cell r="B138" t="str">
            <v>AIA</v>
          </cell>
        </row>
        <row r="139">
          <cell r="B139" t="str">
            <v>ATA</v>
          </cell>
        </row>
        <row r="140">
          <cell r="B140" t="str">
            <v>ATG</v>
          </cell>
        </row>
        <row r="141">
          <cell r="B141" t="str">
            <v>ARG</v>
          </cell>
        </row>
        <row r="142">
          <cell r="B142" t="str">
            <v>ARM</v>
          </cell>
        </row>
        <row r="143">
          <cell r="B143" t="str">
            <v>ABW</v>
          </cell>
        </row>
        <row r="144">
          <cell r="B144" t="str">
            <v>AUS</v>
          </cell>
        </row>
        <row r="145">
          <cell r="B145" t="str">
            <v>AUT</v>
          </cell>
        </row>
        <row r="146">
          <cell r="B146" t="str">
            <v>AZE</v>
          </cell>
        </row>
        <row r="147">
          <cell r="B147" t="str">
            <v>BHS</v>
          </cell>
        </row>
        <row r="148">
          <cell r="B148" t="str">
            <v>BHR</v>
          </cell>
        </row>
        <row r="149">
          <cell r="B149" t="str">
            <v>BGD</v>
          </cell>
        </row>
        <row r="150">
          <cell r="B150" t="str">
            <v>BRB</v>
          </cell>
        </row>
        <row r="151">
          <cell r="B151" t="str">
            <v>BLR</v>
          </cell>
        </row>
        <row r="152">
          <cell r="B152" t="str">
            <v>BEL</v>
          </cell>
        </row>
        <row r="153">
          <cell r="B153" t="str">
            <v>BLZ</v>
          </cell>
        </row>
        <row r="154">
          <cell r="B154" t="str">
            <v>BEN</v>
          </cell>
        </row>
        <row r="155">
          <cell r="B155" t="str">
            <v>BMU</v>
          </cell>
        </row>
        <row r="156">
          <cell r="B156" t="str">
            <v>BTN</v>
          </cell>
        </row>
        <row r="157">
          <cell r="B157" t="str">
            <v>BOL</v>
          </cell>
        </row>
        <row r="158">
          <cell r="B158" t="str">
            <v>BIH</v>
          </cell>
        </row>
        <row r="159">
          <cell r="B159" t="str">
            <v>BWA</v>
          </cell>
        </row>
        <row r="160">
          <cell r="B160" t="str">
            <v>BRA</v>
          </cell>
        </row>
        <row r="161">
          <cell r="B161" t="str">
            <v>IOT</v>
          </cell>
        </row>
        <row r="162">
          <cell r="B162" t="str">
            <v>VGB</v>
          </cell>
        </row>
        <row r="163">
          <cell r="B163" t="str">
            <v>BRN</v>
          </cell>
        </row>
        <row r="164">
          <cell r="B164" t="str">
            <v>BGR</v>
          </cell>
        </row>
        <row r="165">
          <cell r="B165" t="str">
            <v>BFA</v>
          </cell>
        </row>
        <row r="166">
          <cell r="B166" t="str">
            <v>MMR</v>
          </cell>
        </row>
        <row r="167">
          <cell r="B167" t="str">
            <v>BDI</v>
          </cell>
        </row>
        <row r="168">
          <cell r="B168" t="str">
            <v>KHM</v>
          </cell>
        </row>
        <row r="169">
          <cell r="B169" t="str">
            <v>CMR</v>
          </cell>
        </row>
        <row r="170">
          <cell r="B170" t="str">
            <v>CAN</v>
          </cell>
        </row>
        <row r="171">
          <cell r="B171" t="str">
            <v>CPV</v>
          </cell>
        </row>
        <row r="172">
          <cell r="B172" t="str">
            <v>CYM</v>
          </cell>
        </row>
        <row r="173">
          <cell r="B173" t="str">
            <v>CAF</v>
          </cell>
        </row>
        <row r="174">
          <cell r="B174" t="str">
            <v>TCD</v>
          </cell>
        </row>
        <row r="175">
          <cell r="B175" t="str">
            <v>CHL</v>
          </cell>
        </row>
        <row r="176">
          <cell r="B176" t="str">
            <v>CHN</v>
          </cell>
        </row>
        <row r="177">
          <cell r="B177" t="str">
            <v>CXR</v>
          </cell>
        </row>
        <row r="178">
          <cell r="B178" t="str">
            <v>CCK</v>
          </cell>
        </row>
        <row r="179">
          <cell r="B179" t="str">
            <v>COL</v>
          </cell>
        </row>
        <row r="180">
          <cell r="B180" t="str">
            <v>COM</v>
          </cell>
        </row>
        <row r="181">
          <cell r="B181" t="str">
            <v>COG</v>
          </cell>
        </row>
        <row r="182">
          <cell r="B182" t="str">
            <v>COD</v>
          </cell>
        </row>
        <row r="183">
          <cell r="B183" t="str">
            <v>COK</v>
          </cell>
        </row>
        <row r="184">
          <cell r="B184" t="str">
            <v>CRC</v>
          </cell>
        </row>
        <row r="185">
          <cell r="B185" t="str">
            <v>HRV</v>
          </cell>
        </row>
        <row r="186">
          <cell r="B186" t="str">
            <v>CUB</v>
          </cell>
        </row>
        <row r="187">
          <cell r="B187" t="str">
            <v>CYP</v>
          </cell>
        </row>
        <row r="188">
          <cell r="B188" t="str">
            <v>CZE</v>
          </cell>
        </row>
        <row r="189">
          <cell r="B189" t="str">
            <v>DNK</v>
          </cell>
        </row>
        <row r="190">
          <cell r="B190" t="str">
            <v>DJI</v>
          </cell>
        </row>
        <row r="191">
          <cell r="B191" t="str">
            <v>DMA</v>
          </cell>
        </row>
        <row r="192">
          <cell r="B192" t="str">
            <v>DOM</v>
          </cell>
        </row>
        <row r="193">
          <cell r="B193" t="str">
            <v>TLS</v>
          </cell>
        </row>
        <row r="194">
          <cell r="B194" t="str">
            <v>ECU</v>
          </cell>
        </row>
        <row r="195">
          <cell r="B195" t="str">
            <v>EGY</v>
          </cell>
        </row>
        <row r="196">
          <cell r="B196" t="str">
            <v>SLV</v>
          </cell>
        </row>
        <row r="197">
          <cell r="B197" t="str">
            <v>GNQ</v>
          </cell>
        </row>
        <row r="198">
          <cell r="B198" t="str">
            <v>ERI</v>
          </cell>
        </row>
        <row r="199">
          <cell r="B199" t="str">
            <v>EST</v>
          </cell>
        </row>
        <row r="200">
          <cell r="B200" t="str">
            <v>ETH</v>
          </cell>
        </row>
        <row r="201">
          <cell r="B201" t="str">
            <v>FLK</v>
          </cell>
        </row>
        <row r="202">
          <cell r="B202" t="str">
            <v>FRO</v>
          </cell>
        </row>
        <row r="203">
          <cell r="B203" t="str">
            <v>FJI</v>
          </cell>
        </row>
        <row r="204">
          <cell r="B204" t="str">
            <v>FIN</v>
          </cell>
        </row>
        <row r="205">
          <cell r="B205" t="str">
            <v>FRA</v>
          </cell>
        </row>
        <row r="206">
          <cell r="B206" t="str">
            <v>PYF</v>
          </cell>
        </row>
        <row r="207">
          <cell r="B207" t="str">
            <v>GAB</v>
          </cell>
        </row>
        <row r="208">
          <cell r="B208" t="str">
            <v>GMB</v>
          </cell>
        </row>
        <row r="209">
          <cell r="B209" t="str">
            <v>GazaStrip</v>
          </cell>
        </row>
        <row r="210">
          <cell r="B210" t="str">
            <v>GEO</v>
          </cell>
        </row>
        <row r="211">
          <cell r="B211" t="str">
            <v>DEU</v>
          </cell>
        </row>
        <row r="212">
          <cell r="B212" t="str">
            <v>GHA</v>
          </cell>
        </row>
        <row r="213">
          <cell r="B213" t="str">
            <v>GIB</v>
          </cell>
        </row>
        <row r="214">
          <cell r="B214" t="str">
            <v>GRC</v>
          </cell>
        </row>
        <row r="215">
          <cell r="B215" t="str">
            <v>GRL</v>
          </cell>
        </row>
        <row r="216">
          <cell r="B216" t="str">
            <v>GRD</v>
          </cell>
        </row>
        <row r="217">
          <cell r="B217" t="str">
            <v>GUM</v>
          </cell>
        </row>
        <row r="218">
          <cell r="B218" t="str">
            <v>GTM</v>
          </cell>
        </row>
        <row r="219">
          <cell r="B219" t="str">
            <v>GIN</v>
          </cell>
        </row>
        <row r="220">
          <cell r="B220" t="str">
            <v>GNB</v>
          </cell>
        </row>
        <row r="221">
          <cell r="B221" t="str">
            <v>GUY</v>
          </cell>
        </row>
        <row r="222">
          <cell r="B222" t="str">
            <v>HTI</v>
          </cell>
        </row>
        <row r="223">
          <cell r="B223" t="str">
            <v>HND</v>
          </cell>
        </row>
        <row r="224">
          <cell r="B224" t="str">
            <v>HKG</v>
          </cell>
        </row>
        <row r="225">
          <cell r="B225" t="str">
            <v>HUN</v>
          </cell>
        </row>
        <row r="226">
          <cell r="B226" t="str">
            <v>IS</v>
          </cell>
        </row>
        <row r="227">
          <cell r="B227" t="str">
            <v>IND</v>
          </cell>
        </row>
        <row r="228">
          <cell r="B228" t="str">
            <v>IDN</v>
          </cell>
        </row>
        <row r="229">
          <cell r="B229" t="str">
            <v>IRN</v>
          </cell>
        </row>
        <row r="230">
          <cell r="B230" t="str">
            <v>IRQ</v>
          </cell>
        </row>
        <row r="231">
          <cell r="B231" t="str">
            <v>IRL</v>
          </cell>
        </row>
        <row r="232">
          <cell r="B232" t="str">
            <v>IMN</v>
          </cell>
        </row>
        <row r="233">
          <cell r="B233" t="str">
            <v>ISR</v>
          </cell>
        </row>
        <row r="234">
          <cell r="B234" t="str">
            <v>ITA</v>
          </cell>
        </row>
        <row r="235">
          <cell r="B235" t="str">
            <v>CIV</v>
          </cell>
        </row>
        <row r="236">
          <cell r="B236" t="str">
            <v>JAM</v>
          </cell>
        </row>
        <row r="237">
          <cell r="B237" t="str">
            <v>JPN</v>
          </cell>
        </row>
        <row r="238">
          <cell r="B238" t="str">
            <v>JEY</v>
          </cell>
        </row>
        <row r="239">
          <cell r="B239" t="str">
            <v>JOR</v>
          </cell>
        </row>
        <row r="240">
          <cell r="B240" t="str">
            <v>KAZ</v>
          </cell>
        </row>
        <row r="241">
          <cell r="B241" t="str">
            <v>KEN</v>
          </cell>
        </row>
        <row r="242">
          <cell r="B242" t="str">
            <v>KIR</v>
          </cell>
        </row>
        <row r="243">
          <cell r="B243" t="str">
            <v>Kosovo</v>
          </cell>
        </row>
        <row r="244">
          <cell r="B244" t="str">
            <v>KWT</v>
          </cell>
        </row>
        <row r="245">
          <cell r="B245" t="str">
            <v>KGZ</v>
          </cell>
        </row>
        <row r="246">
          <cell r="B246" t="str">
            <v>LAO</v>
          </cell>
        </row>
        <row r="247">
          <cell r="B247" t="str">
            <v>LVA</v>
          </cell>
        </row>
        <row r="248">
          <cell r="B248" t="str">
            <v>LBN</v>
          </cell>
        </row>
        <row r="249">
          <cell r="B249" t="str">
            <v>LSO</v>
          </cell>
        </row>
        <row r="250">
          <cell r="B250" t="str">
            <v>LBR</v>
          </cell>
        </row>
        <row r="251">
          <cell r="B251" t="str">
            <v>LBY</v>
          </cell>
        </row>
        <row r="252">
          <cell r="B252" t="str">
            <v>LIE</v>
          </cell>
        </row>
        <row r="253">
          <cell r="B253" t="str">
            <v>LTU</v>
          </cell>
        </row>
        <row r="254">
          <cell r="B254" t="str">
            <v>LUX</v>
          </cell>
        </row>
        <row r="255">
          <cell r="B255" t="str">
            <v>MAC</v>
          </cell>
        </row>
        <row r="256">
          <cell r="B256" t="str">
            <v>MKD</v>
          </cell>
        </row>
        <row r="257">
          <cell r="B257" t="str">
            <v>MDG</v>
          </cell>
        </row>
        <row r="258">
          <cell r="B258" t="str">
            <v>MWI</v>
          </cell>
        </row>
        <row r="259">
          <cell r="B259" t="str">
            <v>MYS</v>
          </cell>
        </row>
        <row r="260">
          <cell r="B260" t="str">
            <v>MDV</v>
          </cell>
        </row>
        <row r="261">
          <cell r="B261" t="str">
            <v>MLI</v>
          </cell>
        </row>
        <row r="262">
          <cell r="B262" t="str">
            <v>MLT</v>
          </cell>
        </row>
        <row r="263">
          <cell r="B263" t="str">
            <v>MHL</v>
          </cell>
        </row>
        <row r="264">
          <cell r="B264" t="str">
            <v>MRT</v>
          </cell>
        </row>
        <row r="265">
          <cell r="B265" t="str">
            <v>MUS</v>
          </cell>
        </row>
        <row r="266">
          <cell r="B266" t="str">
            <v>MYT</v>
          </cell>
        </row>
        <row r="267">
          <cell r="B267" t="str">
            <v>MEX</v>
          </cell>
        </row>
        <row r="268">
          <cell r="B268" t="str">
            <v>FSM</v>
          </cell>
        </row>
        <row r="269">
          <cell r="B269" t="str">
            <v>MDA</v>
          </cell>
        </row>
        <row r="270">
          <cell r="B270" t="str">
            <v>MCO</v>
          </cell>
        </row>
        <row r="271">
          <cell r="B271" t="str">
            <v>MNG</v>
          </cell>
        </row>
        <row r="272">
          <cell r="B272" t="str">
            <v>MNE</v>
          </cell>
        </row>
        <row r="273">
          <cell r="B273" t="str">
            <v>MSR</v>
          </cell>
        </row>
        <row r="274">
          <cell r="B274" t="str">
            <v>MAR</v>
          </cell>
        </row>
        <row r="275">
          <cell r="B275" t="str">
            <v>MOZ</v>
          </cell>
        </row>
        <row r="276">
          <cell r="B276" t="str">
            <v>NAM</v>
          </cell>
        </row>
        <row r="277">
          <cell r="B277" t="str">
            <v>NRU</v>
          </cell>
        </row>
        <row r="278">
          <cell r="B278" t="str">
            <v>NPL</v>
          </cell>
        </row>
        <row r="279">
          <cell r="B279" t="str">
            <v>NLD</v>
          </cell>
        </row>
        <row r="280">
          <cell r="B280" t="str">
            <v>ANT</v>
          </cell>
        </row>
        <row r="281">
          <cell r="B281" t="str">
            <v>NCL</v>
          </cell>
        </row>
        <row r="282">
          <cell r="B282" t="str">
            <v>NZL</v>
          </cell>
        </row>
        <row r="283">
          <cell r="B283" t="str">
            <v>NIC</v>
          </cell>
        </row>
        <row r="284">
          <cell r="B284" t="str">
            <v>NER</v>
          </cell>
        </row>
        <row r="285">
          <cell r="B285" t="str">
            <v>NGA</v>
          </cell>
        </row>
        <row r="286">
          <cell r="B286" t="str">
            <v>NIU</v>
          </cell>
        </row>
        <row r="287">
          <cell r="B287" t="str">
            <v>NFK</v>
          </cell>
        </row>
        <row r="288">
          <cell r="B288" t="str">
            <v>MNP</v>
          </cell>
        </row>
        <row r="289">
          <cell r="B289" t="str">
            <v>PRK</v>
          </cell>
        </row>
        <row r="290">
          <cell r="B290" t="str">
            <v>NOR</v>
          </cell>
        </row>
        <row r="291">
          <cell r="B291" t="str">
            <v>OMN</v>
          </cell>
        </row>
        <row r="292">
          <cell r="B292" t="str">
            <v>PAK</v>
          </cell>
        </row>
        <row r="293">
          <cell r="B293" t="str">
            <v>PLW</v>
          </cell>
        </row>
        <row r="294">
          <cell r="B294" t="str">
            <v>PAN</v>
          </cell>
        </row>
        <row r="295">
          <cell r="B295" t="str">
            <v>PNG</v>
          </cell>
        </row>
        <row r="296">
          <cell r="B296" t="str">
            <v>PRY</v>
          </cell>
        </row>
        <row r="297">
          <cell r="B297" t="str">
            <v>PER</v>
          </cell>
        </row>
        <row r="298">
          <cell r="B298" t="str">
            <v>PHL</v>
          </cell>
        </row>
        <row r="299">
          <cell r="B299" t="str">
            <v>PCN</v>
          </cell>
        </row>
        <row r="300">
          <cell r="B300" t="str">
            <v>POL</v>
          </cell>
        </row>
        <row r="301">
          <cell r="B301" t="str">
            <v>PRT</v>
          </cell>
        </row>
        <row r="302">
          <cell r="B302" t="str">
            <v>PRI</v>
          </cell>
        </row>
        <row r="303">
          <cell r="B303" t="str">
            <v>QAT</v>
          </cell>
        </row>
        <row r="304">
          <cell r="B304" t="str">
            <v>ROU</v>
          </cell>
        </row>
        <row r="305">
          <cell r="B305" t="str">
            <v>RUS</v>
          </cell>
        </row>
        <row r="306">
          <cell r="B306" t="str">
            <v>RWA</v>
          </cell>
        </row>
        <row r="307">
          <cell r="B307" t="str">
            <v>BLM</v>
          </cell>
        </row>
        <row r="308">
          <cell r="B308" t="str">
            <v>WSM</v>
          </cell>
        </row>
        <row r="309">
          <cell r="B309" t="str">
            <v>SMR</v>
          </cell>
        </row>
        <row r="310">
          <cell r="B310" t="str">
            <v>STP</v>
          </cell>
        </row>
        <row r="311">
          <cell r="B311" t="str">
            <v>SAU</v>
          </cell>
        </row>
        <row r="312">
          <cell r="B312" t="str">
            <v>SEN</v>
          </cell>
        </row>
        <row r="313">
          <cell r="B313" t="str">
            <v>SRB</v>
          </cell>
        </row>
        <row r="314">
          <cell r="B314" t="str">
            <v>SYC</v>
          </cell>
        </row>
        <row r="315">
          <cell r="B315" t="str">
            <v>SLE</v>
          </cell>
        </row>
        <row r="316">
          <cell r="B316" t="str">
            <v>SGP</v>
          </cell>
        </row>
        <row r="317">
          <cell r="B317" t="str">
            <v>SVK</v>
          </cell>
        </row>
        <row r="318">
          <cell r="B318" t="str">
            <v>SVN</v>
          </cell>
        </row>
        <row r="319">
          <cell r="B319" t="str">
            <v>SLB</v>
          </cell>
        </row>
        <row r="320">
          <cell r="B320" t="str">
            <v>SOM</v>
          </cell>
        </row>
        <row r="321">
          <cell r="B321" t="str">
            <v>ZAF</v>
          </cell>
        </row>
        <row r="322">
          <cell r="B322" t="str">
            <v>KOR</v>
          </cell>
        </row>
        <row r="323">
          <cell r="B323" t="str">
            <v>ESP</v>
          </cell>
        </row>
        <row r="324">
          <cell r="B324" t="str">
            <v>LKA</v>
          </cell>
        </row>
        <row r="325">
          <cell r="B325" t="str">
            <v>SHN</v>
          </cell>
        </row>
        <row r="326">
          <cell r="B326" t="str">
            <v>KNA</v>
          </cell>
        </row>
        <row r="327">
          <cell r="B327" t="str">
            <v>LCA</v>
          </cell>
        </row>
        <row r="328">
          <cell r="B328" t="str">
            <v>MAF</v>
          </cell>
        </row>
        <row r="329">
          <cell r="B329" t="str">
            <v>SPM</v>
          </cell>
        </row>
        <row r="330">
          <cell r="B330" t="str">
            <v>VCT</v>
          </cell>
        </row>
        <row r="331">
          <cell r="B331" t="str">
            <v>SDN</v>
          </cell>
        </row>
        <row r="332">
          <cell r="B332" t="str">
            <v>SUR</v>
          </cell>
        </row>
        <row r="333">
          <cell r="B333" t="str">
            <v>SJM</v>
          </cell>
        </row>
        <row r="334">
          <cell r="B334" t="str">
            <v>SWZ</v>
          </cell>
        </row>
        <row r="335">
          <cell r="B335" t="str">
            <v>SWE</v>
          </cell>
        </row>
        <row r="336">
          <cell r="B336" t="str">
            <v>CHE</v>
          </cell>
        </row>
        <row r="337">
          <cell r="B337" t="str">
            <v>SYR</v>
          </cell>
        </row>
        <row r="338">
          <cell r="B338" t="str">
            <v>TWN</v>
          </cell>
        </row>
        <row r="339">
          <cell r="B339" t="str">
            <v>TJK</v>
          </cell>
        </row>
        <row r="340">
          <cell r="B340" t="str">
            <v>TZA</v>
          </cell>
        </row>
        <row r="341">
          <cell r="B341" t="str">
            <v>THA</v>
          </cell>
        </row>
        <row r="342">
          <cell r="B342" t="str">
            <v>TGO</v>
          </cell>
        </row>
        <row r="343">
          <cell r="B343" t="str">
            <v>TKL</v>
          </cell>
        </row>
        <row r="344">
          <cell r="B344" t="str">
            <v>TON</v>
          </cell>
        </row>
        <row r="345">
          <cell r="B345" t="str">
            <v>TTO</v>
          </cell>
        </row>
        <row r="346">
          <cell r="B346" t="str">
            <v>TUN</v>
          </cell>
        </row>
        <row r="347">
          <cell r="B347" t="str">
            <v>TUR</v>
          </cell>
        </row>
        <row r="348">
          <cell r="B348" t="str">
            <v>TKM</v>
          </cell>
        </row>
        <row r="349">
          <cell r="B349" t="str">
            <v>TCA</v>
          </cell>
        </row>
        <row r="350">
          <cell r="B350" t="str">
            <v>TUV</v>
          </cell>
        </row>
        <row r="351">
          <cell r="B351" t="str">
            <v>ARE</v>
          </cell>
        </row>
        <row r="352">
          <cell r="B352" t="str">
            <v>UGA</v>
          </cell>
        </row>
        <row r="353">
          <cell r="B353" t="str">
            <v>GBR</v>
          </cell>
        </row>
        <row r="354">
          <cell r="B354" t="str">
            <v>UKR</v>
          </cell>
        </row>
        <row r="355">
          <cell r="B355" t="str">
            <v>URY</v>
          </cell>
        </row>
        <row r="356">
          <cell r="B356" t="str">
            <v>USA</v>
          </cell>
        </row>
        <row r="357">
          <cell r="B357" t="str">
            <v>UZB</v>
          </cell>
        </row>
        <row r="358">
          <cell r="B358" t="str">
            <v>VUT</v>
          </cell>
        </row>
        <row r="359">
          <cell r="B359" t="str">
            <v>VAT</v>
          </cell>
        </row>
        <row r="360">
          <cell r="B360" t="str">
            <v>VEN</v>
          </cell>
        </row>
        <row r="361">
          <cell r="B361" t="str">
            <v>VNM</v>
          </cell>
        </row>
        <row r="362">
          <cell r="B362" t="str">
            <v>VIR</v>
          </cell>
        </row>
        <row r="363">
          <cell r="B363" t="str">
            <v>WLF</v>
          </cell>
        </row>
        <row r="364">
          <cell r="B364" t="str">
            <v>WestBank</v>
          </cell>
        </row>
        <row r="365">
          <cell r="B365" t="str">
            <v>ESH</v>
          </cell>
        </row>
        <row r="366">
          <cell r="B366" t="str">
            <v>YEM</v>
          </cell>
        </row>
        <row r="367">
          <cell r="B367" t="str">
            <v>ZMB</v>
          </cell>
        </row>
        <row r="368">
          <cell r="B368" t="str">
            <v>ZWE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39_"/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Data Types"/>
      <sheetName val="F8.1a"/>
    </sheetNames>
    <sheetDataSet>
      <sheetData sheetId="0" refreshError="1"/>
      <sheetData sheetId="1">
        <row r="111">
          <cell r="B111" t="str">
            <v>ALL</v>
          </cell>
        </row>
        <row r="112">
          <cell r="B112" t="str">
            <v>USD</v>
          </cell>
        </row>
        <row r="113">
          <cell r="B113" t="str">
            <v>AUD</v>
          </cell>
        </row>
        <row r="114">
          <cell r="B114" t="str">
            <v>CAD</v>
          </cell>
        </row>
        <row r="115">
          <cell r="B115" t="str">
            <v>EUR</v>
          </cell>
        </row>
        <row r="116">
          <cell r="B116" t="str">
            <v>CHF</v>
          </cell>
        </row>
        <row r="117">
          <cell r="B117" t="str">
            <v>JPY</v>
          </cell>
        </row>
        <row r="118">
          <cell r="B118" t="str">
            <v>DKK</v>
          </cell>
        </row>
        <row r="119">
          <cell r="B119" t="str">
            <v>NOK</v>
          </cell>
        </row>
        <row r="120">
          <cell r="B120" t="str">
            <v>SEK</v>
          </cell>
        </row>
        <row r="121">
          <cell r="B121" t="str">
            <v>GBP</v>
          </cell>
        </row>
        <row r="122">
          <cell r="B122" t="str">
            <v>TRY</v>
          </cell>
        </row>
        <row r="123">
          <cell r="B123" t="str">
            <v>BGN</v>
          </cell>
        </row>
        <row r="124">
          <cell r="B124" t="str">
            <v>CNY</v>
          </cell>
        </row>
        <row r="125">
          <cell r="B125" t="str">
            <v>HUF</v>
          </cell>
        </row>
        <row r="126">
          <cell r="B126" t="str">
            <v>RUB</v>
          </cell>
        </row>
        <row r="127">
          <cell r="B127" t="str">
            <v>HRK</v>
          </cell>
        </row>
        <row r="128">
          <cell r="B128" t="str">
            <v>CZK</v>
          </cell>
        </row>
        <row r="129">
          <cell r="B129" t="str">
            <v>MCD</v>
          </cell>
        </row>
        <row r="130">
          <cell r="B130" t="str">
            <v>XAU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CONTENTS"/>
      <sheetName val="On-form rules"/>
      <sheetName val="Summary MR"/>
      <sheetName val="Summary QR"/>
      <sheetName val="Cross-form rules M"/>
      <sheetName val="Cross-form rules TM"/>
      <sheetName val="F34"/>
      <sheetName val="F34.1"/>
      <sheetName val="F34.2"/>
      <sheetName val="F3"/>
      <sheetName val="F20_21Pkon"/>
      <sheetName val="F20_21Pkon_Valutor"/>
      <sheetName val="F33A"/>
      <sheetName val="F33B"/>
      <sheetName val="F33B1"/>
      <sheetName val="F33B3"/>
      <sheetName val="F35"/>
      <sheetName val="F35.2"/>
      <sheetName val="F36.1"/>
      <sheetName val="F36.2"/>
      <sheetName val="F8.1"/>
      <sheetName val="F8.2"/>
      <sheetName val="F8.3"/>
      <sheetName val="F8.4"/>
      <sheetName val="F31.1"/>
      <sheetName val="F35.1"/>
      <sheetName val="Data types"/>
      <sheetName val="F1"/>
      <sheetName val="F2"/>
      <sheetName val="F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forms"/>
      <sheetName val="F37"/>
      <sheetName val="F37.1"/>
      <sheetName val="F37.2"/>
      <sheetName val="F37.7"/>
      <sheetName val="F37.5"/>
      <sheetName val="F37.6"/>
      <sheetName val="F37.3"/>
      <sheetName val="F37.4"/>
      <sheetName val="F61"/>
      <sheetName val="F61.2"/>
      <sheetName val="F61.1"/>
      <sheetName val="F62"/>
      <sheetName val="F100"/>
      <sheetName val="F100.1"/>
      <sheetName val="F60"/>
      <sheetName val="F60.1"/>
      <sheetName val="F65"/>
      <sheetName val="F8.1"/>
      <sheetName val="F8.2"/>
      <sheetName val="Data Types"/>
    </sheetNames>
    <sheetDataSet>
      <sheetData sheetId="0"/>
      <sheetData sheetId="1">
        <row r="9">
          <cell r="B9">
            <v>0</v>
          </cell>
        </row>
      </sheetData>
      <sheetData sheetId="2">
        <row r="9">
          <cell r="B9">
            <v>0</v>
          </cell>
        </row>
      </sheetData>
      <sheetData sheetId="3">
        <row r="9">
          <cell r="B9">
            <v>0</v>
          </cell>
        </row>
      </sheetData>
      <sheetData sheetId="4">
        <row r="9">
          <cell r="B9">
            <v>0</v>
          </cell>
        </row>
      </sheetData>
      <sheetData sheetId="5">
        <row r="25">
          <cell r="E25">
            <v>0</v>
          </cell>
        </row>
      </sheetData>
      <sheetData sheetId="6">
        <row r="25">
          <cell r="E25">
            <v>0</v>
          </cell>
        </row>
      </sheetData>
      <sheetData sheetId="7">
        <row r="25">
          <cell r="E25">
            <v>0</v>
          </cell>
        </row>
      </sheetData>
      <sheetData sheetId="8">
        <row r="25">
          <cell r="E25">
            <v>0</v>
          </cell>
        </row>
      </sheetData>
      <sheetData sheetId="9">
        <row r="25">
          <cell r="B25">
            <v>0</v>
          </cell>
        </row>
      </sheetData>
      <sheetData sheetId="10">
        <row r="25">
          <cell r="B25">
            <v>0</v>
          </cell>
        </row>
      </sheetData>
      <sheetData sheetId="11">
        <row r="25">
          <cell r="B25">
            <v>0</v>
          </cell>
        </row>
      </sheetData>
      <sheetData sheetId="12"/>
      <sheetData sheetId="13">
        <row r="8">
          <cell r="B8" t="str">
            <v>2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C9" t="str">
            <v>Llogari rrjedhëse në bankat, institucionet e kreditit dhe institucione të tjera financiare jorezidente(llog 132)</v>
          </cell>
        </row>
        <row r="10">
          <cell r="C10" t="str">
            <v>Depozita pa afat në bankat, institucionet e kreditit dhe institucione të tjera financiare jorezidente (llog 1421 bashke me interesat e perllogaritur)</v>
          </cell>
        </row>
        <row r="11">
          <cell r="C11" t="str">
            <v>Depozita me afat në bankat, institucionet e kreditit dhe institucione të tjera financiare jorezidente (llog 1422 bashke me interesat e perllogaritur)</v>
          </cell>
        </row>
        <row r="12">
          <cell r="C12" t="str">
            <v xml:space="preserve"> Llogari rrjedhëse të parregullta me bankat, inst. e kreditit dhe inst. të tjera financiare jorezidente (llog 1372)</v>
          </cell>
        </row>
        <row r="13">
          <cell r="C13" t="str">
            <v>Hua dhënë bankave, institucioneve të kreditit dhe institucioneve të tjera financiare jorezidente (llog 152)</v>
          </cell>
        </row>
        <row r="14">
          <cell r="C14" t="str">
            <v>Hua të pakthyera në afat ndaj bankave, institucioneve të kreditit dhe institucioneve të tjera financiare jorezidente (llog 1572)</v>
          </cell>
        </row>
        <row r="15">
          <cell r="C15" t="str">
            <v>Hua pa afat marrë nga bankat, institucionet e kreditit dhe institucionet e tjera financiare jorezidente(llog 1721 bashke me int.perllog.)</v>
          </cell>
        </row>
        <row r="16">
          <cell r="C16" t="str">
            <v>Hua me afat marrë nga bankat, institucionet e kreditit dhe institucionet e tjera financiare jorezidente(llog 1722 bashke me int.perllog)</v>
          </cell>
        </row>
        <row r="17">
          <cell r="C17" t="str">
            <v>Depozita pa afat nga bankat, institucionet e kreditit dhe institucione të tjera financiare jorezidente(1621 bashke me int.perllog)</v>
          </cell>
        </row>
        <row r="18">
          <cell r="C18" t="str">
            <v>Depozita me afat nga bankat, institucionet e kreditit dhe institucione të tjera financiare jorezidente (llog 1622 bashke me int.perllog)</v>
          </cell>
        </row>
        <row r="19">
          <cell r="C19" t="str">
            <v>Hua financiare marrë nga bankat, institucionet e kreditit dhe istitucionet e tjera financiare (llog 1723 bashke me int.perllog)</v>
          </cell>
        </row>
        <row r="20">
          <cell r="C20" t="str">
            <v xml:space="preserve">Llogari rrjedhëse individ </v>
          </cell>
        </row>
        <row r="21">
          <cell r="C21" t="str">
            <v xml:space="preserve">Llogari rrjedhëse biznese </v>
          </cell>
        </row>
        <row r="22">
          <cell r="C22" t="str">
            <v xml:space="preserve">Depozita pa afat individ </v>
          </cell>
        </row>
        <row r="23">
          <cell r="C23" t="str">
            <v xml:space="preserve">Depozita pa afat biznese </v>
          </cell>
        </row>
        <row r="24">
          <cell r="C24" t="str">
            <v xml:space="preserve">Depozita me afat individ </v>
          </cell>
        </row>
        <row r="25">
          <cell r="C25" t="str">
            <v>Depozita me afat biznese</v>
          </cell>
        </row>
        <row r="26">
          <cell r="C26" t="str">
            <v>Çertifikatat e depozitave</v>
          </cell>
        </row>
        <row r="27">
          <cell r="C27" t="str">
            <v>Llogari të tjera të klientëve</v>
          </cell>
        </row>
        <row r="28">
          <cell r="C28" t="str">
            <v>Administrata publike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forms"/>
      <sheetName val="F37"/>
      <sheetName val="F37.1"/>
      <sheetName val="F37.2"/>
      <sheetName val="F37.3"/>
      <sheetName val="F37.7"/>
      <sheetName val="F37.5"/>
      <sheetName val="F37.6"/>
      <sheetName val="F37.4"/>
      <sheetName val="F61"/>
      <sheetName val="F61.2"/>
      <sheetName val="F61.1"/>
      <sheetName val="F62"/>
      <sheetName val="F100"/>
      <sheetName val="F100.1"/>
      <sheetName val="F60"/>
      <sheetName val="F60.1"/>
      <sheetName val="F65"/>
      <sheetName val="F8.1"/>
      <sheetName val="F8.2"/>
      <sheetName val="Data Typ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">
          <cell r="C9" t="str">
            <v>Llogari rrjedhëse në bankat, institucionet e kreditit dhe institucione të tjera financiare jorezidente(llog 132)</v>
          </cell>
        </row>
        <row r="10">
          <cell r="C10" t="str">
            <v>Depozita pa afat në bankat, institucionet e kreditit dhe institucione të tjera financiare jorezidente (llog 1421 bashke me interesat e perllogaritur)</v>
          </cell>
        </row>
        <row r="11">
          <cell r="C11" t="str">
            <v>Depozita me afat në bankat, institucionet e kreditit dhe institucione të tjera financiare jorezidente (llog 1422 bashke me interesat e perllogaritur)</v>
          </cell>
        </row>
        <row r="12">
          <cell r="C12" t="str">
            <v xml:space="preserve"> Llogari rrjedhëse të parregullta me bankat, inst. e kreditit dhe inst. të tjera financiare jorezidente (llog 1372)</v>
          </cell>
        </row>
        <row r="13">
          <cell r="C13" t="str">
            <v>Hua dhënë bankave, institucioneve të kreditit dhe institucioneve të tjera financiare jorezidente (llog 152)</v>
          </cell>
        </row>
        <row r="14">
          <cell r="C14" t="str">
            <v>Hua të pakthyera në afat ndaj bankave, institucioneve të kreditit dhe institucioneve të tjera financiare jorezidente (llog 1572)</v>
          </cell>
        </row>
        <row r="15">
          <cell r="C15" t="str">
            <v>Hua pa afat marrë nga bankat, institucionet e kreditit dhe institucionet e tjera financiare jorezidente(llog 1721 bashke me int.perllog.)</v>
          </cell>
        </row>
        <row r="16">
          <cell r="C16" t="str">
            <v>Hua me afat marrë nga bankat, institucionet e kreditit dhe institucionet e tjera financiare jorezidente(llog 1722 bashke me int.perllog)</v>
          </cell>
        </row>
        <row r="17">
          <cell r="C17" t="str">
            <v>Depozita pa afat nga bankat, institucionet e kreditit dhe institucione të tjera financiare jorezidente(1621 bashke me int.perllog)</v>
          </cell>
        </row>
        <row r="18">
          <cell r="C18" t="str">
            <v>Depozita me afat nga bankat, institucionet e kreditit dhe institucione të tjera financiare jorezidente (llog 1622 bashke me int.perllog)</v>
          </cell>
        </row>
        <row r="19">
          <cell r="C19" t="str">
            <v>Hua financiare marrë nga bankat, institucionet e kreditit dhe istitucionet e tjera financiare (llog 1723 bashke me int.perllog)</v>
          </cell>
        </row>
        <row r="20">
          <cell r="C20" t="str">
            <v xml:space="preserve">Llogari rrjedhëse individ </v>
          </cell>
        </row>
        <row r="21">
          <cell r="C21" t="str">
            <v xml:space="preserve">Llogari rrjedhëse biznese </v>
          </cell>
        </row>
        <row r="22">
          <cell r="C22" t="str">
            <v xml:space="preserve">Depozita pa afat individ </v>
          </cell>
        </row>
        <row r="23">
          <cell r="C23" t="str">
            <v xml:space="preserve">Depozita pa afat biznese </v>
          </cell>
        </row>
        <row r="24">
          <cell r="C24" t="str">
            <v xml:space="preserve">Depozita me afat individ </v>
          </cell>
        </row>
        <row r="25">
          <cell r="C25" t="str">
            <v>Depozita me afat biznese</v>
          </cell>
        </row>
        <row r="26">
          <cell r="C26" t="str">
            <v>Çertifikatat e depozitave</v>
          </cell>
        </row>
        <row r="27">
          <cell r="C27" t="str">
            <v>Llogari të tjera të klientëve</v>
          </cell>
        </row>
        <row r="28">
          <cell r="C28" t="str">
            <v>Administrata publike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forms"/>
      <sheetName val="F37"/>
      <sheetName val="F37.1"/>
      <sheetName val="F37.2"/>
      <sheetName val="F37.3"/>
      <sheetName val="F37.7"/>
      <sheetName val="F37.5"/>
      <sheetName val="F37.6"/>
      <sheetName val="F37.4"/>
      <sheetName val="F61"/>
      <sheetName val="F61.2"/>
      <sheetName val="F61.1"/>
      <sheetName val="F62"/>
      <sheetName val="F100"/>
      <sheetName val="F100.1"/>
      <sheetName val="F60"/>
      <sheetName val="F60.1"/>
      <sheetName val="F65"/>
      <sheetName val="F8.1"/>
      <sheetName val="F8.2"/>
      <sheetName val="Data Typ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">
          <cell r="C9" t="str">
            <v>Llogari rrjedhëse në bankat, institucionet e kreditit dhe institucione të tjera financiare jorezidente(llog 132)</v>
          </cell>
        </row>
        <row r="10">
          <cell r="C10" t="str">
            <v>Depozita pa afat në bankat, institucionet e kreditit dhe institucione të tjera financiare jorezidente (llog 1421 bashke me interesat e perllogaritur)</v>
          </cell>
        </row>
        <row r="11">
          <cell r="C11" t="str">
            <v>Depozita me afat në bankat, institucionet e kreditit dhe institucione të tjera financiare jorezidente (llog 1422 bashke me interesat e perllogaritur)</v>
          </cell>
        </row>
        <row r="12">
          <cell r="C12" t="str">
            <v xml:space="preserve"> Llogari rrjedhëse të parregullta me bankat, inst. e kreditit dhe inst. të tjera financiare jorezidente (llog 1372)</v>
          </cell>
        </row>
        <row r="13">
          <cell r="C13" t="str">
            <v>Hua dhënë bankave, institucioneve të kreditit dhe institucioneve të tjera financiare jorezidente (llog 152)</v>
          </cell>
        </row>
        <row r="14">
          <cell r="C14" t="str">
            <v>Hua të pakthyera në afat ndaj bankave, institucioneve të kreditit dhe institucioneve të tjera financiare jorezidente (llog 1572)</v>
          </cell>
        </row>
        <row r="15">
          <cell r="C15" t="str">
            <v>Hua pa afat marrë nga bankat, institucionet e kreditit dhe institucionet e tjera financiare jorezidente(llog 1721 bashke me int.perllog.)</v>
          </cell>
        </row>
        <row r="16">
          <cell r="C16" t="str">
            <v>Hua me afat marrë nga bankat, institucionet e kreditit dhe institucionet e tjera financiare jorezidente(llog 1722 bashke me int.perllog)</v>
          </cell>
        </row>
        <row r="17">
          <cell r="C17" t="str">
            <v>Depozita pa afat nga bankat, institucionet e kreditit dhe institucione të tjera financiare jorezidente(1621 bashke me int.perllog)</v>
          </cell>
        </row>
        <row r="18">
          <cell r="C18" t="str">
            <v>Depozita me afat nga bankat, institucionet e kreditit dhe institucione të tjera financiare jorezidente (llog 1622 bashke me int.perllog)</v>
          </cell>
        </row>
        <row r="19">
          <cell r="C19" t="str">
            <v>Hua financiare marrë nga bankat, institucionet e kreditit dhe istitucionet e tjera financiare (llog 1723 bashke me int.perllog)</v>
          </cell>
        </row>
        <row r="20">
          <cell r="C20" t="str">
            <v xml:space="preserve">Llogari rrjedhëse individ </v>
          </cell>
        </row>
        <row r="21">
          <cell r="C21" t="str">
            <v xml:space="preserve">Llogari rrjedhëse biznese </v>
          </cell>
        </row>
        <row r="22">
          <cell r="C22" t="str">
            <v xml:space="preserve">Depozita pa afat individ </v>
          </cell>
        </row>
        <row r="23">
          <cell r="C23" t="str">
            <v xml:space="preserve">Depozita pa afat biznese </v>
          </cell>
        </row>
        <row r="24">
          <cell r="C24" t="str">
            <v xml:space="preserve">Depozita me afat individ </v>
          </cell>
        </row>
        <row r="25">
          <cell r="C25" t="str">
            <v>Depozita me afat biznese</v>
          </cell>
        </row>
        <row r="26">
          <cell r="C26" t="str">
            <v>Çertifikatat e depozitave</v>
          </cell>
        </row>
        <row r="27">
          <cell r="C27" t="str">
            <v>Llogari të tjera të klientëve</v>
          </cell>
        </row>
        <row r="28">
          <cell r="C28" t="str">
            <v>Administrata publike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forms"/>
      <sheetName val="F37"/>
      <sheetName val="F37.1"/>
      <sheetName val="F37.2"/>
      <sheetName val="F37.3"/>
      <sheetName val="F37.7"/>
      <sheetName val="F37.5"/>
      <sheetName val="F37.6"/>
      <sheetName val="F37.4"/>
      <sheetName val="F61"/>
      <sheetName val="F61.2"/>
      <sheetName val="F61.1"/>
      <sheetName val="F62"/>
      <sheetName val="F100"/>
      <sheetName val="F100.1"/>
      <sheetName val="F60"/>
      <sheetName val="F60.1"/>
      <sheetName val="F65"/>
      <sheetName val="F8.1"/>
      <sheetName val="F8.2"/>
      <sheetName val="Data Typ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9">
          <cell r="C9" t="str">
            <v>Llogari rrjedhëse në bankat, institucionet e kreditit dhe institucione të tjera financiare jorezidente(llog 132)</v>
          </cell>
        </row>
        <row r="10">
          <cell r="C10" t="str">
            <v>Depozita pa afat në bankat, institucionet e kreditit dhe institucione të tjera financiare jorezidente (llog 1421 bashke me interesat e perllogaritur)</v>
          </cell>
        </row>
        <row r="11">
          <cell r="C11" t="str">
            <v>Depozita me afat në bankat, institucionet e kreditit dhe institucione të tjera financiare jorezidente (llog 1422 bashke me interesat e perllogaritur)</v>
          </cell>
        </row>
        <row r="12">
          <cell r="C12" t="str">
            <v xml:space="preserve"> Llogari rrjedhëse të parregullta me bankat, inst. e kreditit dhe inst. të tjera financiare jorezidente (llog 1372)</v>
          </cell>
        </row>
        <row r="13">
          <cell r="C13" t="str">
            <v>Hua dhënë bankave, institucioneve të kreditit dhe institucioneve të tjera financiare jorezidente (llog 152)</v>
          </cell>
        </row>
        <row r="14">
          <cell r="C14" t="str">
            <v>Hua të pakthyera në afat ndaj bankave, institucioneve të kreditit dhe institucioneve të tjera financiare jorezidente (llog 1572)</v>
          </cell>
        </row>
        <row r="15">
          <cell r="C15" t="str">
            <v>Hua pa afat marrë nga bankat, institucionet e kreditit dhe institucionet e tjera financiare jorezidente(llog 1721 bashke me int.perllog.)</v>
          </cell>
        </row>
        <row r="16">
          <cell r="C16" t="str">
            <v>Hua me afat marrë nga bankat, institucionet e kreditit dhe institucionet e tjera financiare jorezidente(llog 1722 bashke me int.perllog)</v>
          </cell>
        </row>
        <row r="17">
          <cell r="C17" t="str">
            <v>Depozita pa afat nga bankat, institucionet e kreditit dhe institucione të tjera financiare jorezidente(1621 bashke me int.perllog)</v>
          </cell>
        </row>
        <row r="18">
          <cell r="C18" t="str">
            <v>Depozita me afat nga bankat, institucionet e kreditit dhe institucione të tjera financiare jorezidente (llog 1622 bashke me int.perllog)</v>
          </cell>
        </row>
        <row r="19">
          <cell r="C19" t="str">
            <v>Hua financiare marrë nga bankat, institucionet e kreditit dhe istitucionet e tjera financiare (llog 1723 bashke me int.perllog)</v>
          </cell>
        </row>
        <row r="20">
          <cell r="C20" t="str">
            <v xml:space="preserve">Llogari rrjedhëse individ </v>
          </cell>
        </row>
        <row r="21">
          <cell r="C21" t="str">
            <v xml:space="preserve">Llogari rrjedhëse biznese </v>
          </cell>
        </row>
        <row r="22">
          <cell r="C22" t="str">
            <v xml:space="preserve">Depozita pa afat individ </v>
          </cell>
        </row>
        <row r="23">
          <cell r="C23" t="str">
            <v xml:space="preserve">Depozita pa afat biznese </v>
          </cell>
        </row>
        <row r="24">
          <cell r="C24" t="str">
            <v xml:space="preserve">Depozita me afat individ </v>
          </cell>
        </row>
        <row r="25">
          <cell r="C25" t="str">
            <v>Depozita me afat biznese</v>
          </cell>
        </row>
        <row r="26">
          <cell r="C26" t="str">
            <v>Çertifikatat e depozitave</v>
          </cell>
        </row>
        <row r="27">
          <cell r="C27" t="str">
            <v>Llogari të tjera të klientëve</v>
          </cell>
        </row>
        <row r="28">
          <cell r="C28" t="str">
            <v>Administrata publike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30 ORG"/>
      <sheetName val="Form001"/>
      <sheetName val="Form002"/>
      <sheetName val="Form003"/>
      <sheetName val="Form004"/>
      <sheetName val="Form005"/>
      <sheetName val="Form006"/>
      <sheetName val="BalanceSheet"/>
      <sheetName val="IncomeStatement"/>
      <sheetName val="Form200"/>
      <sheetName val="Form210"/>
      <sheetName val="Form220"/>
      <sheetName val="Form230"/>
      <sheetName val="Form240"/>
      <sheetName val="Form250"/>
      <sheetName val="Form300"/>
      <sheetName val="Form301"/>
      <sheetName val="Form310"/>
      <sheetName val="Form320"/>
      <sheetName val="Form321"/>
      <sheetName val="Form330"/>
      <sheetName val="Form340"/>
      <sheetName val="Form341"/>
      <sheetName val="Form350"/>
      <sheetName val="Form360"/>
      <sheetName val="Form361"/>
      <sheetName val="Form400"/>
      <sheetName val="Form410"/>
      <sheetName val="Form430"/>
      <sheetName val="Form440"/>
      <sheetName val="Form450"/>
      <sheetName val="Form460"/>
      <sheetName val="Form47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5">
          <cell r="K5">
            <v>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Përmbajtja"/>
      <sheetName val="On-form rules"/>
      <sheetName val="Cross-form rules"/>
      <sheetName val="F20_21Pkon"/>
      <sheetName val="F20_21Pkon_Valutor"/>
      <sheetName val="F33A"/>
      <sheetName val="F33B"/>
      <sheetName val="F33B1"/>
      <sheetName val="F33B3"/>
      <sheetName val="F34"/>
      <sheetName val="F34.1"/>
      <sheetName val="F34.2"/>
      <sheetName val="F35"/>
      <sheetName val="F35.2"/>
      <sheetName val="F36.1"/>
      <sheetName val="F36.2"/>
      <sheetName val="F8.1"/>
      <sheetName val="F8.2"/>
      <sheetName val="F8.3"/>
      <sheetName val="F8.4"/>
      <sheetName val="F31.1"/>
      <sheetName val="F35.1"/>
      <sheetName val="Data typ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  <sheetData sheetId="22" refreshError="1"/>
      <sheetData sheetId="2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Permbajtja"/>
      <sheetName val="Data Types"/>
      <sheetName val="RULES ON-FORM"/>
      <sheetName val="RULES CROSS-FORMS"/>
      <sheetName val="F6.DM"/>
      <sheetName val="F9.DM"/>
      <sheetName val="F5.DM"/>
      <sheetName val="F3.DM"/>
      <sheetName val="F100.1"/>
      <sheetName val="F61.2"/>
      <sheetName val="F60.1"/>
      <sheetName val="F37.4"/>
      <sheetName val="F37.5"/>
      <sheetName val="F37.6"/>
      <sheetName val="F37.7"/>
      <sheetName val="F37.9"/>
      <sheetName val="F37"/>
      <sheetName val="F37.1"/>
      <sheetName val="F37.2"/>
      <sheetName val="F37.3"/>
      <sheetName val="F37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Permbajtja"/>
      <sheetName val="Data Types"/>
      <sheetName val="RULES ON-FORM"/>
      <sheetName val="RULES CROSS-FORMS"/>
      <sheetName val="F2.DM"/>
      <sheetName val="F7.DM"/>
      <sheetName val="F10.DM"/>
      <sheetName val="F11.DM"/>
      <sheetName val="F12.DM"/>
      <sheetName val="F18"/>
      <sheetName val="F18.a"/>
      <sheetName val="F18.1"/>
      <sheetName val="F18.1a"/>
      <sheetName val="F18.2"/>
      <sheetName val="F18.2a"/>
      <sheetName val="F18.3"/>
      <sheetName val="F18.3a"/>
      <sheetName val="F18.4"/>
      <sheetName val="F18.4a"/>
      <sheetName val="MKR_SA_TDI"/>
      <sheetName val="MKR_SA_EQU"/>
      <sheetName val="F4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39_"/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  <sheetName val="Data Typ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egjenda "/>
      <sheetName val="RULES ON-FORM"/>
      <sheetName val="RULES CROSS-FORMS"/>
      <sheetName val="Data types"/>
      <sheetName val="MKR_SA_TDI_(usd)"/>
      <sheetName val="MKR_SA_TDI_(eur)"/>
      <sheetName val="MKR_SA_TDI_(ALL)"/>
      <sheetName val="MKR_SA_TDI_(total)"/>
      <sheetName val="MKR_SA_EQU"/>
      <sheetName val="CR_TB_SETT"/>
      <sheetName val="MKR_SA_COM"/>
      <sheetName val="MKR_SA_FX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1">
          <cell r="J11">
            <v>0</v>
          </cell>
        </row>
      </sheetData>
      <sheetData sheetId="9">
        <row r="11">
          <cell r="J11">
            <v>0</v>
          </cell>
        </row>
      </sheetData>
      <sheetData sheetId="10">
        <row r="9">
          <cell r="F9">
            <v>0</v>
          </cell>
        </row>
        <row r="15">
          <cell r="F15">
            <v>0</v>
          </cell>
        </row>
      </sheetData>
      <sheetData sheetId="11">
        <row r="12">
          <cell r="J12">
            <v>0</v>
          </cell>
        </row>
      </sheetData>
      <sheetData sheetId="12">
        <row r="12">
          <cell r="O12">
            <v>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Legjenda "/>
      <sheetName val="RULES ON-FORM"/>
      <sheetName val="RULES CROSS-FORMS"/>
      <sheetName val="Data types"/>
      <sheetName val="OPR"/>
    </sheetNames>
    <sheetDataSet>
      <sheetData sheetId="0"/>
      <sheetData sheetId="1"/>
      <sheetData sheetId="2"/>
      <sheetData sheetId="3"/>
      <sheetData sheetId="4"/>
      <sheetData sheetId="5">
        <row r="11">
          <cell r="J11">
            <v>0</v>
          </cell>
        </row>
        <row r="12">
          <cell r="J12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39_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39_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  <sheetName val="Table 39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eamlining"/>
      <sheetName val="Table 1_1"/>
      <sheetName val="Table 1_2"/>
      <sheetName val="Table 1_3"/>
      <sheetName val="Table 2_"/>
      <sheetName val="Information___"/>
      <sheetName val="Table 3_"/>
      <sheetName val="Table 4_"/>
      <sheetName val="Table 5_"/>
      <sheetName val="Table 6_"/>
      <sheetName val="Table 7_"/>
      <sheetName val="Table 8_"/>
      <sheetName val="Table 9_new"/>
      <sheetName val="Table 9_"/>
      <sheetName val="Table 10_"/>
      <sheetName val="Table 11_"/>
      <sheetName val="Table 12_"/>
      <sheetName val="Table 13_"/>
      <sheetName val="Table 14_"/>
      <sheetName val="Table 15_"/>
      <sheetName val="Table 16_"/>
      <sheetName val="Table 17_"/>
      <sheetName val="Table 18_"/>
      <sheetName val="Table 19_"/>
      <sheetName val="Table 20_"/>
      <sheetName val="Table 21_"/>
      <sheetName val="Table 22_"/>
      <sheetName val="Table 23_"/>
      <sheetName val="Table 24_"/>
      <sheetName val="Table 25_"/>
      <sheetName val="Table 26_"/>
      <sheetName val="Table 27_"/>
      <sheetName val="Table 28_"/>
      <sheetName val="Table 29_"/>
      <sheetName val="Table 30_"/>
      <sheetName val="Table 31_"/>
      <sheetName val="Table 32_"/>
      <sheetName val="Table 33_"/>
      <sheetName val="Table 34_"/>
      <sheetName val="Table 34_LUX1"/>
      <sheetName val="Table 34_LUX2"/>
      <sheetName val="Table 35_"/>
      <sheetName val="Table 36_"/>
      <sheetName val="Table 37_"/>
      <sheetName val="Table 37_BE_ES"/>
      <sheetName val="Table 38A_"/>
      <sheetName val="Table 38B _ 38C_"/>
      <sheetName val="Table 38_BE_ES"/>
      <sheetName val="Table 38_clean"/>
      <sheetName val="Table 39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mbajtja"/>
      <sheetName val="Data Types"/>
      <sheetName val="F2.DM"/>
      <sheetName val="F7.DM"/>
      <sheetName val="F10.DM"/>
      <sheetName val="F11.DM"/>
      <sheetName val="F12.DM"/>
    </sheetNames>
    <sheetDataSet>
      <sheetData sheetId="0" refreshError="1"/>
      <sheetData sheetId="1">
        <row r="40">
          <cell r="C40" t="str">
            <v>Ristrukturuar</v>
          </cell>
        </row>
        <row r="41">
          <cell r="C41" t="str">
            <v>Ristrukturuar dhe Rikuperuar</v>
          </cell>
        </row>
        <row r="43">
          <cell r="C43" t="str">
            <v>Sektori shtetëror</v>
          </cell>
        </row>
        <row r="44">
          <cell r="C44" t="str">
            <v>Biznesi i vogël</v>
          </cell>
        </row>
        <row r="45">
          <cell r="C45" t="str">
            <v>Biznesi i mesëm</v>
          </cell>
        </row>
        <row r="46">
          <cell r="C46" t="str">
            <v>Biznesi i madh</v>
          </cell>
        </row>
        <row r="47">
          <cell r="C47" t="str">
            <v>Individë</v>
          </cell>
        </row>
        <row r="49">
          <cell r="C49" t="str">
            <v>Administrimi publik</v>
          </cell>
        </row>
        <row r="50">
          <cell r="C50" t="str">
            <v>Arsimi</v>
          </cell>
        </row>
        <row r="51">
          <cell r="C51" t="str">
            <v>Bujqësia, Gjuetia dhe Silvikultura</v>
          </cell>
        </row>
        <row r="52">
          <cell r="C52" t="str">
            <v>Hotelet dhe restorantet</v>
          </cell>
        </row>
        <row r="53">
          <cell r="C53" t="str">
            <v>Industria nxjerrëse</v>
          </cell>
        </row>
        <row r="54">
          <cell r="C54" t="str">
            <v>Industria përpunuese</v>
          </cell>
        </row>
        <row r="55">
          <cell r="C55" t="str">
            <v>Ndërmjetësim monetar dhe financiar</v>
          </cell>
        </row>
        <row r="56">
          <cell r="C56" t="str">
            <v>Ndërtimi</v>
          </cell>
        </row>
        <row r="57">
          <cell r="C57" t="str">
            <v>Pasuritë e patundshme, dhënia me qira,etj.</v>
          </cell>
        </row>
        <row r="58">
          <cell r="C58" t="str">
            <v>Peshkimi</v>
          </cell>
        </row>
        <row r="59">
          <cell r="C59" t="str">
            <v>Prodhimi, shpërndarja e energjisë elektrike, e gazit dhe e ujit</v>
          </cell>
        </row>
        <row r="60">
          <cell r="C60" t="str">
            <v>Shëndeti dhe veprimtaritë sociale</v>
          </cell>
        </row>
        <row r="61">
          <cell r="C61" t="str">
            <v>Shërbime kolektive, sociale dhe individuale</v>
          </cell>
        </row>
        <row r="62">
          <cell r="C62" t="str">
            <v>Të tjera</v>
          </cell>
        </row>
        <row r="63">
          <cell r="C63" t="str">
            <v>Transporti, Magazinimi  dhe Telekomunikacioni</v>
          </cell>
        </row>
        <row r="64">
          <cell r="C64" t="str">
            <v>Tregtia, Riparimi i automjeteve dhe artikujve shtëpiake</v>
          </cell>
        </row>
        <row r="65">
          <cell r="C65" t="str">
            <v>Individë (jo biznes)</v>
          </cell>
        </row>
        <row r="67">
          <cell r="C67" t="str">
            <v>Kredi Kufi/ Overdraft</v>
          </cell>
        </row>
        <row r="68">
          <cell r="C68" t="str">
            <v>Kredi me këste</v>
          </cell>
        </row>
        <row r="69">
          <cell r="C69" t="str">
            <v>Kredi me një këst të vetëm</v>
          </cell>
        </row>
        <row r="70">
          <cell r="C70" t="str">
            <v>Kombinim i produkteve të mësipërme</v>
          </cell>
        </row>
        <row r="72">
          <cell r="C72" t="str">
            <v>Kredi Konsumatore</v>
          </cell>
        </row>
        <row r="73">
          <cell r="C73" t="str">
            <v>Kredi hipotekare</v>
          </cell>
        </row>
        <row r="74">
          <cell r="C74" t="str">
            <v>Kredi Biznesi</v>
          </cell>
        </row>
        <row r="75">
          <cell r="C75" t="str">
            <v>Tjetër</v>
          </cell>
        </row>
        <row r="77">
          <cell r="C77" t="str">
            <v>Banka</v>
          </cell>
        </row>
        <row r="78">
          <cell r="C78" t="str">
            <v>Klienti</v>
          </cell>
        </row>
        <row r="80">
          <cell r="C80">
            <v>0</v>
          </cell>
        </row>
        <row r="81">
          <cell r="C81">
            <v>1</v>
          </cell>
        </row>
        <row r="82">
          <cell r="C82">
            <v>2</v>
          </cell>
        </row>
        <row r="83">
          <cell r="C83">
            <v>3</v>
          </cell>
        </row>
        <row r="84">
          <cell r="C84">
            <v>4</v>
          </cell>
        </row>
        <row r="85">
          <cell r="C85">
            <v>5</v>
          </cell>
        </row>
        <row r="86">
          <cell r="C86">
            <v>6</v>
          </cell>
        </row>
        <row r="87">
          <cell r="C87">
            <v>7</v>
          </cell>
        </row>
        <row r="88">
          <cell r="C88">
            <v>8</v>
          </cell>
        </row>
        <row r="89">
          <cell r="C89">
            <v>9</v>
          </cell>
        </row>
        <row r="90">
          <cell r="C90" t="str">
            <v>Më shumë se 9</v>
          </cell>
        </row>
        <row r="92">
          <cell r="C92" t="str">
            <v>Zgjatja e afatit të maturimit</v>
          </cell>
        </row>
        <row r="93">
          <cell r="C93" t="str">
            <v>Ndryshimi i normës së interest</v>
          </cell>
        </row>
        <row r="94">
          <cell r="C94" t="str">
            <v>Ndryshimi pirincipalit</v>
          </cell>
        </row>
        <row r="95">
          <cell r="C95" t="str">
            <v>Ndryshimi i frekuencës së pagesës</v>
          </cell>
        </row>
        <row r="96">
          <cell r="C96" t="str">
            <v>Kapitalizimi i interesit dhe/ose kamatvonesave</v>
          </cell>
        </row>
        <row r="97">
          <cell r="C97" t="str">
            <v>Ndryshimi i produktit të kredisë</v>
          </cell>
        </row>
        <row r="98">
          <cell r="C98" t="str">
            <v>Periudhë falje principali dhe/ose interesi</v>
          </cell>
        </row>
        <row r="99">
          <cell r="C99" t="str">
            <v>Rifinancimi i kredimarrësit</v>
          </cell>
        </row>
        <row r="100">
          <cell r="C100" t="str">
            <v>Marrja e kolateralit shtesë ose ndryshimi i kolateralit ekzistues</v>
          </cell>
        </row>
        <row r="101">
          <cell r="C101" t="str">
            <v>Transferimi i kredisë tek një kredimarrës tjetër</v>
          </cell>
        </row>
        <row r="102">
          <cell r="C102" t="str">
            <v>Të tjera</v>
          </cell>
        </row>
        <row r="103">
          <cell r="C103" t="str">
            <v>-</v>
          </cell>
        </row>
        <row r="111">
          <cell r="C111" t="str">
            <v>Standard</v>
          </cell>
        </row>
        <row r="112">
          <cell r="C112" t="str">
            <v>Në ndjekje</v>
          </cell>
        </row>
        <row r="113">
          <cell r="C113" t="str">
            <v>Nënstandard</v>
          </cell>
        </row>
        <row r="114">
          <cell r="C114" t="str">
            <v>E dyshimtë</v>
          </cell>
        </row>
        <row r="115">
          <cell r="C115" t="str">
            <v>E humbur</v>
          </cell>
        </row>
        <row r="116">
          <cell r="C116" t="str">
            <v>E fshirë</v>
          </cell>
        </row>
        <row r="117">
          <cell r="C117" t="str">
            <v>E paguar</v>
          </cell>
        </row>
        <row r="120">
          <cell r="C120" t="str">
            <v>Në proces</v>
          </cell>
        </row>
        <row r="121">
          <cell r="C121" t="str">
            <v>E Pushuar</v>
          </cell>
        </row>
        <row r="122">
          <cell r="C122" t="str">
            <v>E Pezulluar</v>
          </cell>
        </row>
        <row r="123">
          <cell r="C123" t="str">
            <v>E Ankimuar</v>
          </cell>
        </row>
        <row r="126">
          <cell r="C126" t="str">
            <v>Privat</v>
          </cell>
        </row>
        <row r="127">
          <cell r="C127" t="str">
            <v>Publik</v>
          </cell>
        </row>
        <row r="130">
          <cell r="C130" t="str">
            <v>Ekzekutimi vullnetar</v>
          </cell>
        </row>
        <row r="131">
          <cell r="C131" t="str">
            <v>Kërkesa ne gjykatë për lëshimin e urdhrit ekzekutiv</v>
          </cell>
        </row>
        <row r="132">
          <cell r="C132" t="str">
            <v>Vënia në ekzekutim</v>
          </cell>
        </row>
        <row r="133">
          <cell r="C133" t="str">
            <v>Vendim gjykate për masën e sigurisë- nëse ka</v>
          </cell>
        </row>
        <row r="134">
          <cell r="C134" t="str">
            <v>Përmbaruesi regjistron kërkesën në Regjistrin e Min. Drejt dhe kontrollon Regjistrin</v>
          </cell>
        </row>
        <row r="135">
          <cell r="C135" t="str">
            <v>Pezullim procedure nëse konstatohet se ka procedurë ekzekutimi ndaj të njëjtit debitor me të njëjtin objekt</v>
          </cell>
        </row>
        <row r="136">
          <cell r="C136" t="str">
            <v>Lajmërim për ekzekutim vullnetar- debitori mund të kërkojë  në gjykatë shtyrje afati/pagesë me këste</v>
          </cell>
        </row>
        <row r="137">
          <cell r="C137" t="str">
            <v>Sekuestro e sendeve</v>
          </cell>
        </row>
        <row r="138">
          <cell r="C138" t="str">
            <v>Vlerësimi i sendeve</v>
          </cell>
        </row>
        <row r="139">
          <cell r="C139" t="str">
            <v>Lajmërim për shitjen e sendit- shlyerja e detyrimit</v>
          </cell>
        </row>
        <row r="140">
          <cell r="C140" t="str">
            <v>Shitja e lire e sendeve- marrëveshje ndërmjet përmbaruesit dhe shitësit</v>
          </cell>
        </row>
        <row r="141">
          <cell r="C141" t="str">
            <v>Shpallja e ankandit</v>
          </cell>
        </row>
        <row r="142">
          <cell r="C142" t="str">
            <v>Ankandi</v>
          </cell>
        </row>
        <row r="143">
          <cell r="C143" t="str">
            <v>Pagesa e çmimit të blerjes dhe vënia në posedim të sendit</v>
          </cell>
        </row>
        <row r="144">
          <cell r="C144" t="str">
            <v>Përsëritja e ankandit në rastet e përcaktuara</v>
          </cell>
        </row>
        <row r="145">
          <cell r="C145" t="str">
            <v>Kundërshtim i veprimeve përmbarimore nga të tretë të cilët pretendojnë pronësi të sendit</v>
          </cell>
        </row>
        <row r="146">
          <cell r="C146" t="str">
            <v>Pezullim i ekzekutimit</v>
          </cell>
        </row>
        <row r="147">
          <cell r="C147" t="str">
            <v>Pushim i ekzekutimit</v>
          </cell>
        </row>
        <row r="148">
          <cell r="C148" t="str">
            <v>Ankimi kundër pezullimit/pushimit</v>
          </cell>
        </row>
        <row r="149">
          <cell r="C149" t="str">
            <v>Të tjera</v>
          </cell>
        </row>
        <row r="152">
          <cell r="C152" t="str">
            <v>Po</v>
          </cell>
        </row>
        <row r="153">
          <cell r="C153" t="str">
            <v>Jo</v>
          </cell>
        </row>
        <row r="156">
          <cell r="C156" t="str">
            <v>Nënstandard</v>
          </cell>
        </row>
        <row r="157">
          <cell r="C157" t="str">
            <v>E dyshimtë</v>
          </cell>
        </row>
        <row r="158">
          <cell r="C158" t="str">
            <v>E humbur</v>
          </cell>
        </row>
        <row r="159">
          <cell r="C159" t="str">
            <v>E fshirë</v>
          </cell>
        </row>
        <row r="163">
          <cell r="C163" t="str">
            <v>U.E. 1</v>
          </cell>
        </row>
        <row r="164">
          <cell r="C164" t="str">
            <v>U.E. 2</v>
          </cell>
        </row>
        <row r="165">
          <cell r="C165" t="str">
            <v>U.E. 3</v>
          </cell>
        </row>
        <row r="166">
          <cell r="C166" t="str">
            <v>U.E. 4</v>
          </cell>
        </row>
        <row r="167">
          <cell r="C167" t="str">
            <v>U.E. 5</v>
          </cell>
        </row>
        <row r="169">
          <cell r="C169" t="str">
            <v>Produkti 1</v>
          </cell>
        </row>
        <row r="170">
          <cell r="C170" t="str">
            <v>Produkti 2</v>
          </cell>
        </row>
        <row r="171">
          <cell r="C171" t="str">
            <v>Produkti 3</v>
          </cell>
        </row>
        <row r="172">
          <cell r="C172" t="str">
            <v>Produkti 4</v>
          </cell>
        </row>
        <row r="173">
          <cell r="C173" t="str">
            <v>Produkti 5</v>
          </cell>
        </row>
        <row r="174">
          <cell r="C174" t="str">
            <v>Produkti 6</v>
          </cell>
        </row>
        <row r="175">
          <cell r="C175" t="str">
            <v>Produkti 7</v>
          </cell>
        </row>
        <row r="177">
          <cell r="C177" t="str">
            <v>Kolaterali 1</v>
          </cell>
        </row>
        <row r="178">
          <cell r="C178" t="str">
            <v>Kolaterali 2</v>
          </cell>
        </row>
        <row r="179">
          <cell r="C179" t="str">
            <v>Kolaterali 3</v>
          </cell>
        </row>
        <row r="180">
          <cell r="C180" t="str">
            <v>Kolaterali 4</v>
          </cell>
        </row>
        <row r="181">
          <cell r="C181" t="str">
            <v>Kolaterali 5</v>
          </cell>
        </row>
        <row r="182">
          <cell r="C182" t="str">
            <v>Kolaterali 6</v>
          </cell>
        </row>
        <row r="183">
          <cell r="C183" t="str">
            <v>Kolaterali 7</v>
          </cell>
        </row>
        <row r="185">
          <cell r="C185" t="str">
            <v>Pasuri e paluajtshme - ndërtesë komerciale</v>
          </cell>
        </row>
        <row r="186">
          <cell r="C186" t="str">
            <v>Pasuri e paluajtshme - ndërtesë rezidenciale</v>
          </cell>
        </row>
        <row r="187">
          <cell r="C187" t="str">
            <v>Pasuri e paluajtshme - ndërtesa të tjera</v>
          </cell>
        </row>
        <row r="188">
          <cell r="C188" t="str">
            <v>Pasuri e paluajtshme - tokë bujqësorë</v>
          </cell>
        </row>
        <row r="189">
          <cell r="C189" t="str">
            <v>Pasuri e paluajtshme - tokë - truall</v>
          </cell>
        </row>
        <row r="190">
          <cell r="C190" t="str">
            <v>Pasuri e paluajtshme - tokë - kategori tjetër</v>
          </cell>
        </row>
        <row r="191">
          <cell r="C191" t="str">
            <v>Pasuri e luajtshme - makineri/pajisje</v>
          </cell>
        </row>
        <row r="192">
          <cell r="C192" t="str">
            <v>Pasuri e luajtshme - mjete monetare, financiare, pjesëmarrje</v>
          </cell>
        </row>
        <row r="193">
          <cell r="C193" t="str">
            <v>Pasuri e luajtshme - të tjera</v>
          </cell>
        </row>
        <row r="194">
          <cell r="C194" t="str">
            <v>Garanci dhe kolaterale të përdorura për zbutjen e kredisë (rreg. 62)</v>
          </cell>
        </row>
        <row r="195">
          <cell r="C195" t="str">
            <v>Garanci të tjera</v>
          </cell>
        </row>
        <row r="196">
          <cell r="C196" t="str">
            <v>Dorëzani</v>
          </cell>
        </row>
        <row r="231">
          <cell r="B231" t="str">
            <v>ALL</v>
          </cell>
        </row>
        <row r="232">
          <cell r="B232" t="str">
            <v>USD</v>
          </cell>
        </row>
        <row r="233">
          <cell r="B233" t="str">
            <v>AUD</v>
          </cell>
        </row>
        <row r="234">
          <cell r="B234" t="str">
            <v>CAD</v>
          </cell>
        </row>
        <row r="235">
          <cell r="B235" t="str">
            <v>EUR</v>
          </cell>
        </row>
        <row r="236">
          <cell r="B236" t="str">
            <v>CHF</v>
          </cell>
        </row>
        <row r="237">
          <cell r="B237" t="str">
            <v>JPY</v>
          </cell>
        </row>
        <row r="238">
          <cell r="B238" t="str">
            <v>DKK</v>
          </cell>
        </row>
        <row r="239">
          <cell r="B239" t="str">
            <v>NOK</v>
          </cell>
        </row>
        <row r="240">
          <cell r="B240" t="str">
            <v>SEK</v>
          </cell>
        </row>
        <row r="241">
          <cell r="B241" t="str">
            <v>GBP</v>
          </cell>
        </row>
        <row r="242">
          <cell r="B242" t="str">
            <v>TRY</v>
          </cell>
        </row>
        <row r="243">
          <cell r="B243" t="str">
            <v>BGN</v>
          </cell>
        </row>
        <row r="244">
          <cell r="B244" t="str">
            <v>CNY</v>
          </cell>
        </row>
        <row r="245">
          <cell r="B245" t="str">
            <v>HUF</v>
          </cell>
        </row>
        <row r="246">
          <cell r="B246" t="str">
            <v>RUB</v>
          </cell>
        </row>
        <row r="247">
          <cell r="B247" t="str">
            <v>HRK</v>
          </cell>
        </row>
        <row r="248">
          <cell r="B248" t="str">
            <v>CZK</v>
          </cell>
        </row>
        <row r="249">
          <cell r="B249" t="str">
            <v>MCD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Permbajtja"/>
      <sheetName val="Data Types"/>
      <sheetName val="F2.DM"/>
      <sheetName val="F7.DM"/>
      <sheetName val="F10.DM"/>
      <sheetName val="F11.DM"/>
      <sheetName val="F12.DM"/>
      <sheetName val="F18"/>
      <sheetName val="F18.a"/>
      <sheetName val="F18.1"/>
      <sheetName val="F18.1a"/>
      <sheetName val="F18.2"/>
      <sheetName val="F18.2a"/>
      <sheetName val="F18.3"/>
      <sheetName val="F18.3a"/>
      <sheetName val="F18.4"/>
      <sheetName val="F18.4a"/>
      <sheetName val="MKR_SA_EQU"/>
      <sheetName val="MKR_SA_TDI"/>
    </sheetNames>
    <sheetDataSet>
      <sheetData sheetId="0"/>
      <sheetData sheetId="1"/>
      <sheetData sheetId="2">
        <row r="41">
          <cell r="C41" t="str">
            <v>Ristrukturuar</v>
          </cell>
        </row>
        <row r="42">
          <cell r="C42" t="str">
            <v>Ristrukturuar dhe Rikuperuar</v>
          </cell>
        </row>
        <row r="43">
          <cell r="C43" t="str">
            <v>-</v>
          </cell>
        </row>
        <row r="45">
          <cell r="C45" t="str">
            <v>Sektori shtetëror</v>
          </cell>
        </row>
        <row r="46">
          <cell r="C46" t="str">
            <v>Biznesi i vogël</v>
          </cell>
        </row>
        <row r="47">
          <cell r="C47" t="str">
            <v>Biznesi i mesëm</v>
          </cell>
        </row>
        <row r="48">
          <cell r="C48" t="str">
            <v>Biznesi i madh</v>
          </cell>
        </row>
        <row r="49">
          <cell r="C49" t="str">
            <v>Individë</v>
          </cell>
        </row>
        <row r="51">
          <cell r="C51" t="str">
            <v>Administrimi publik</v>
          </cell>
        </row>
        <row r="52">
          <cell r="C52" t="str">
            <v>Arsimi</v>
          </cell>
        </row>
        <row r="53">
          <cell r="C53" t="str">
            <v>Bujqësia, Gjuetia dhe Silvikultura</v>
          </cell>
        </row>
        <row r="54">
          <cell r="C54" t="str">
            <v>Hotelet dhe restorantet</v>
          </cell>
        </row>
        <row r="55">
          <cell r="C55" t="str">
            <v>Industria nxjerrëse</v>
          </cell>
        </row>
        <row r="56">
          <cell r="C56" t="str">
            <v>Industria përpunuese</v>
          </cell>
        </row>
        <row r="57">
          <cell r="C57" t="str">
            <v>Ndërmjetësim monetar dhe financiar</v>
          </cell>
        </row>
        <row r="58">
          <cell r="C58" t="str">
            <v>Ndërtimi</v>
          </cell>
        </row>
        <row r="59">
          <cell r="C59" t="str">
            <v>Pasuritë e patundshme, dhënia me qira,etj.</v>
          </cell>
        </row>
        <row r="60">
          <cell r="C60" t="str">
            <v>Peshkimi</v>
          </cell>
        </row>
        <row r="61">
          <cell r="C61" t="str">
            <v>Prodhimi, shpërndarja e energjisë elektrike, e gazit dhe e ujit</v>
          </cell>
        </row>
        <row r="62">
          <cell r="C62" t="str">
            <v>Shëndeti dhe veprimtaritë sociale</v>
          </cell>
        </row>
        <row r="63">
          <cell r="C63" t="str">
            <v>Shërbime kolektive, sociale dhe individuale</v>
          </cell>
        </row>
        <row r="64">
          <cell r="C64" t="str">
            <v>Të tjera</v>
          </cell>
        </row>
        <row r="65">
          <cell r="C65" t="str">
            <v>Transporti, Magazinimi  dhe Telekomunikacioni</v>
          </cell>
        </row>
        <row r="66">
          <cell r="C66" t="str">
            <v>Tregtia, Riparimi i automjeteve dhe artikujve shtëpiake</v>
          </cell>
        </row>
        <row r="67">
          <cell r="C67" t="str">
            <v>Individë (jo biznes)</v>
          </cell>
        </row>
        <row r="70">
          <cell r="C70" t="str">
            <v>Kredi Kufi/ Overdraft</v>
          </cell>
        </row>
        <row r="71">
          <cell r="C71" t="str">
            <v>Kredi me këste</v>
          </cell>
        </row>
        <row r="72">
          <cell r="C72" t="str">
            <v>Kredi me një këst të vetëm</v>
          </cell>
        </row>
        <row r="73">
          <cell r="C73" t="str">
            <v>Kombinim i produkteve të mësipërme</v>
          </cell>
        </row>
        <row r="74">
          <cell r="C74" t="str">
            <v>-</v>
          </cell>
        </row>
        <row r="76">
          <cell r="C76" t="str">
            <v>Kredi Konsumatore</v>
          </cell>
        </row>
        <row r="77">
          <cell r="C77" t="str">
            <v>Kredi hipotekare</v>
          </cell>
        </row>
        <row r="78">
          <cell r="C78" t="str">
            <v>Kredi Biznesi</v>
          </cell>
        </row>
        <row r="79">
          <cell r="C79" t="str">
            <v>Tjetër</v>
          </cell>
        </row>
        <row r="82">
          <cell r="C82" t="str">
            <v>Banka</v>
          </cell>
        </row>
        <row r="83">
          <cell r="C83" t="str">
            <v>Klienti</v>
          </cell>
        </row>
        <row r="85">
          <cell r="C85">
            <v>0</v>
          </cell>
        </row>
        <row r="86">
          <cell r="C86">
            <v>1</v>
          </cell>
        </row>
        <row r="87">
          <cell r="C87">
            <v>2</v>
          </cell>
        </row>
        <row r="88">
          <cell r="C88">
            <v>3</v>
          </cell>
        </row>
        <row r="89">
          <cell r="C89">
            <v>4</v>
          </cell>
        </row>
        <row r="90">
          <cell r="C90">
            <v>5</v>
          </cell>
        </row>
        <row r="91">
          <cell r="C91">
            <v>6</v>
          </cell>
        </row>
        <row r="92">
          <cell r="C92">
            <v>7</v>
          </cell>
        </row>
        <row r="93">
          <cell r="C93">
            <v>8</v>
          </cell>
        </row>
        <row r="94">
          <cell r="C94">
            <v>9</v>
          </cell>
        </row>
        <row r="95">
          <cell r="C95" t="str">
            <v>Më shumë se 9</v>
          </cell>
        </row>
        <row r="97">
          <cell r="C97" t="str">
            <v>Zgjatja e afatit të maturimit</v>
          </cell>
        </row>
        <row r="98">
          <cell r="C98" t="str">
            <v>Ndryshimi i normës së interest</v>
          </cell>
        </row>
        <row r="99">
          <cell r="C99" t="str">
            <v>Ndryshimi pirincipalit</v>
          </cell>
        </row>
        <row r="100">
          <cell r="C100" t="str">
            <v>Ndryshimi i frekuencës së pagesës</v>
          </cell>
        </row>
        <row r="101">
          <cell r="C101" t="str">
            <v>Kapitalizimi i interesit dhe/ose kamatvonesave</v>
          </cell>
        </row>
        <row r="102">
          <cell r="C102" t="str">
            <v>Ndryshimi i produktit të kredisë</v>
          </cell>
        </row>
        <row r="103">
          <cell r="C103" t="str">
            <v>Periudhë falje principali dhe/ose interesi</v>
          </cell>
        </row>
        <row r="104">
          <cell r="C104" t="str">
            <v>Rifinancimi i kredimarrësit</v>
          </cell>
        </row>
        <row r="105">
          <cell r="C105" t="str">
            <v>Marrja e kolateralit shtesë ose ndryshimi i kolateralit ekzistues</v>
          </cell>
        </row>
        <row r="106">
          <cell r="C106" t="str">
            <v>Transferimi i kredisë tek një kredimarrës tjetër</v>
          </cell>
        </row>
        <row r="107">
          <cell r="C107" t="str">
            <v>Të tjera</v>
          </cell>
        </row>
        <row r="108">
          <cell r="C108" t="str">
            <v>-</v>
          </cell>
        </row>
        <row r="110">
          <cell r="C110" t="str">
            <v>Standard</v>
          </cell>
        </row>
        <row r="111">
          <cell r="C111" t="str">
            <v>Në ndjekje</v>
          </cell>
        </row>
        <row r="112">
          <cell r="C112" t="str">
            <v>Nënstandard</v>
          </cell>
        </row>
        <row r="113">
          <cell r="C113" t="str">
            <v>E dyshimtë</v>
          </cell>
        </row>
        <row r="114">
          <cell r="C114" t="str">
            <v>E humbur</v>
          </cell>
        </row>
        <row r="116">
          <cell r="C116" t="str">
            <v>Standard</v>
          </cell>
        </row>
        <row r="117">
          <cell r="C117" t="str">
            <v>Në ndjekje</v>
          </cell>
        </row>
        <row r="118">
          <cell r="C118" t="str">
            <v>Nënstandard</v>
          </cell>
        </row>
        <row r="119">
          <cell r="C119" t="str">
            <v>E dyshimtë</v>
          </cell>
        </row>
        <row r="120">
          <cell r="C120" t="str">
            <v>E humbur</v>
          </cell>
        </row>
        <row r="121">
          <cell r="C121" t="str">
            <v>E fshirë</v>
          </cell>
        </row>
        <row r="122">
          <cell r="C122" t="str">
            <v>E paguar</v>
          </cell>
        </row>
        <row r="125">
          <cell r="C125" t="str">
            <v>Në proces</v>
          </cell>
        </row>
        <row r="126">
          <cell r="C126" t="str">
            <v>E Pushuar</v>
          </cell>
        </row>
        <row r="127">
          <cell r="C127" t="str">
            <v>E Pezulluar</v>
          </cell>
        </row>
        <row r="128">
          <cell r="C128" t="str">
            <v>E Ankimuar</v>
          </cell>
        </row>
        <row r="131">
          <cell r="C131" t="str">
            <v>Privat</v>
          </cell>
        </row>
        <row r="132">
          <cell r="C132" t="str">
            <v>Publik</v>
          </cell>
        </row>
        <row r="133">
          <cell r="C133" t="str">
            <v>-</v>
          </cell>
        </row>
        <row r="136">
          <cell r="C136" t="str">
            <v>Ekzekutimi vullnetar</v>
          </cell>
        </row>
        <row r="137">
          <cell r="C137" t="str">
            <v>Kërkesa ne gjykatë për lëshimin e urdhrit ekzekutiv</v>
          </cell>
        </row>
        <row r="138">
          <cell r="C138" t="str">
            <v>Vënia në ekzekutim</v>
          </cell>
        </row>
        <row r="139">
          <cell r="C139" t="str">
            <v>Vendim gjykate për masën e sigurisë- nëse ka</v>
          </cell>
        </row>
        <row r="140">
          <cell r="C140" t="str">
            <v>Përmbaruesi regjistron kërkesën në Regjistrin e Min. Drejt dhe kontrollon Regjistrin</v>
          </cell>
        </row>
        <row r="141">
          <cell r="C141" t="str">
            <v>Pezullim procedure nëse konstatohet se ka procedurë ekzekutimi ndaj të njëjtit debitor me të njëjtin objekt</v>
          </cell>
        </row>
        <row r="142">
          <cell r="C142" t="str">
            <v>Lajmërim për ekzekutim vullnetar- debitori mund të kërkojë  në gjykatë shtyrje afati/pagesë me këste</v>
          </cell>
        </row>
        <row r="143">
          <cell r="C143" t="str">
            <v>Sekuestro e sendeve</v>
          </cell>
        </row>
        <row r="144">
          <cell r="C144" t="str">
            <v>Vlerësimi i sendeve</v>
          </cell>
        </row>
        <row r="145">
          <cell r="C145" t="str">
            <v>Lajmërim për shitjen e sendit- shlyerja e detyrimit</v>
          </cell>
        </row>
        <row r="146">
          <cell r="C146" t="str">
            <v>Shitja e lire e sendeve- marrëveshje ndërmjet përmbaruesit dhe shitësit</v>
          </cell>
        </row>
        <row r="147">
          <cell r="C147" t="str">
            <v>Shpallja e ankandit</v>
          </cell>
        </row>
        <row r="148">
          <cell r="C148" t="str">
            <v>Ankandi</v>
          </cell>
        </row>
        <row r="149">
          <cell r="C149" t="str">
            <v>Pagesa e çmimit të blerjes dhe vënia në posedim të sendit</v>
          </cell>
        </row>
        <row r="150">
          <cell r="C150" t="str">
            <v>Përsëritja e ankandit në rastet e përcaktuara</v>
          </cell>
        </row>
        <row r="151">
          <cell r="C151" t="str">
            <v>Kundërshtim i veprimeve përmbarimore nga të tretë të cilët pretendojnë pronësi të sendit</v>
          </cell>
        </row>
        <row r="152">
          <cell r="C152" t="str">
            <v>Pezullim i ekzekutimit</v>
          </cell>
        </row>
        <row r="153">
          <cell r="C153" t="str">
            <v>Pushim i ekzekutimit</v>
          </cell>
        </row>
        <row r="154">
          <cell r="C154" t="str">
            <v>Ankimi kundër pezullimit/pushimit</v>
          </cell>
        </row>
        <row r="155">
          <cell r="C155" t="str">
            <v>Të tjera</v>
          </cell>
        </row>
        <row r="158">
          <cell r="C158" t="str">
            <v>Po</v>
          </cell>
        </row>
        <row r="159">
          <cell r="C159" t="str">
            <v>Jo</v>
          </cell>
        </row>
        <row r="169">
          <cell r="C169" t="str">
            <v>U.E. 1</v>
          </cell>
        </row>
        <row r="170">
          <cell r="C170" t="str">
            <v>U.E. 2</v>
          </cell>
        </row>
        <row r="171">
          <cell r="C171" t="str">
            <v>U.E. 3</v>
          </cell>
        </row>
        <row r="172">
          <cell r="C172" t="str">
            <v>U.E. 4</v>
          </cell>
        </row>
        <row r="173">
          <cell r="C173" t="str">
            <v>U.E. 5</v>
          </cell>
        </row>
        <row r="176">
          <cell r="C176" t="str">
            <v>Produkti 1</v>
          </cell>
        </row>
        <row r="177">
          <cell r="C177" t="str">
            <v>Produkti 2</v>
          </cell>
        </row>
        <row r="178">
          <cell r="C178" t="str">
            <v>Produkti 3</v>
          </cell>
        </row>
        <row r="179">
          <cell r="C179" t="str">
            <v>Produkti 4</v>
          </cell>
        </row>
        <row r="180">
          <cell r="C180" t="str">
            <v>Produkti 5</v>
          </cell>
        </row>
        <row r="181">
          <cell r="C181" t="str">
            <v>Produkti 6</v>
          </cell>
        </row>
        <row r="182">
          <cell r="C182" t="str">
            <v>Produkti 7</v>
          </cell>
        </row>
        <row r="185">
          <cell r="C185" t="str">
            <v>Kolaterali 1</v>
          </cell>
        </row>
        <row r="186">
          <cell r="C186" t="str">
            <v>Kolaterali 2</v>
          </cell>
        </row>
        <row r="187">
          <cell r="C187" t="str">
            <v>Kolaterali 3</v>
          </cell>
        </row>
        <row r="188">
          <cell r="C188" t="str">
            <v>Kolaterali 4</v>
          </cell>
        </row>
        <row r="189">
          <cell r="C189" t="str">
            <v>Kolaterali 5</v>
          </cell>
        </row>
        <row r="190">
          <cell r="C190" t="str">
            <v>Kolaterali 6</v>
          </cell>
        </row>
        <row r="191">
          <cell r="C191" t="str">
            <v>Kolaterali 7</v>
          </cell>
        </row>
        <row r="192">
          <cell r="C192" t="str">
            <v>Kolaterali 8</v>
          </cell>
        </row>
        <row r="193">
          <cell r="C193" t="str">
            <v>Kolaterali 9</v>
          </cell>
        </row>
        <row r="194">
          <cell r="C194" t="str">
            <v>Kolaterali 10</v>
          </cell>
        </row>
        <row r="195">
          <cell r="C195" t="str">
            <v>Kolaterali 11</v>
          </cell>
        </row>
        <row r="196">
          <cell r="C196" t="str">
            <v>Kolaterali 12</v>
          </cell>
        </row>
        <row r="197">
          <cell r="C197" t="str">
            <v>Kolaterali 13</v>
          </cell>
        </row>
        <row r="198">
          <cell r="C198" t="str">
            <v>Kolaterali 14</v>
          </cell>
        </row>
        <row r="199">
          <cell r="C199" t="str">
            <v>Kolaterali 15</v>
          </cell>
        </row>
        <row r="200">
          <cell r="C200" t="str">
            <v>Kolaterali 16</v>
          </cell>
        </row>
        <row r="201">
          <cell r="C201" t="str">
            <v>Kolaterali 17</v>
          </cell>
        </row>
        <row r="202">
          <cell r="C202" t="str">
            <v>Kolaterali 18</v>
          </cell>
        </row>
        <row r="203">
          <cell r="C203" t="str">
            <v>Kolaterali 19</v>
          </cell>
        </row>
        <row r="204">
          <cell r="C204" t="str">
            <v>Kolaterali 20</v>
          </cell>
        </row>
        <row r="205">
          <cell r="C205" t="str">
            <v>Kolaterali 21</v>
          </cell>
        </row>
        <row r="206">
          <cell r="C206" t="str">
            <v>Kolaterali 22</v>
          </cell>
        </row>
        <row r="207">
          <cell r="C207" t="str">
            <v>Kolaterali 23</v>
          </cell>
        </row>
        <row r="208">
          <cell r="C208" t="str">
            <v>Kolaterali 24</v>
          </cell>
        </row>
        <row r="209">
          <cell r="C209" t="str">
            <v>Kolaterali 25</v>
          </cell>
        </row>
        <row r="210">
          <cell r="C210" t="str">
            <v>Kolaterali 26</v>
          </cell>
        </row>
        <row r="211">
          <cell r="C211" t="str">
            <v>Kolaterali 27</v>
          </cell>
        </row>
        <row r="212">
          <cell r="C212" t="str">
            <v>Kolaterali 28</v>
          </cell>
        </row>
        <row r="213">
          <cell r="C213" t="str">
            <v>Kolaterali 29</v>
          </cell>
        </row>
        <row r="214">
          <cell r="C214" t="str">
            <v>Kolaterali 30</v>
          </cell>
        </row>
        <row r="215">
          <cell r="C215" t="str">
            <v>Kolaterali 31</v>
          </cell>
        </row>
        <row r="216">
          <cell r="C216" t="str">
            <v>Kolaterali 32</v>
          </cell>
        </row>
        <row r="217">
          <cell r="C217" t="str">
            <v>Kolaterali 33</v>
          </cell>
        </row>
        <row r="218">
          <cell r="C218" t="str">
            <v>Kolaterali 34</v>
          </cell>
        </row>
        <row r="219">
          <cell r="C219" t="str">
            <v>Kolaterali 35</v>
          </cell>
        </row>
        <row r="220">
          <cell r="C220" t="str">
            <v>Kolaterali 36</v>
          </cell>
        </row>
        <row r="221">
          <cell r="C221" t="str">
            <v>Kolaterali 37</v>
          </cell>
        </row>
        <row r="222">
          <cell r="C222" t="str">
            <v>Kolaterali 38</v>
          </cell>
        </row>
        <row r="223">
          <cell r="C223" t="str">
            <v>Kolaterali 39</v>
          </cell>
        </row>
        <row r="224">
          <cell r="C224" t="str">
            <v>Kolaterali 40</v>
          </cell>
        </row>
        <row r="225">
          <cell r="C225" t="str">
            <v>Kolaterali 41</v>
          </cell>
        </row>
        <row r="226">
          <cell r="C226" t="str">
            <v>Kolaterali 42</v>
          </cell>
        </row>
        <row r="227">
          <cell r="C227" t="str">
            <v>Kolaterali 43</v>
          </cell>
        </row>
        <row r="228">
          <cell r="C228" t="str">
            <v>Kolaterali 44</v>
          </cell>
        </row>
        <row r="229">
          <cell r="C229" t="str">
            <v>Kolaterali 45</v>
          </cell>
        </row>
        <row r="230">
          <cell r="C230" t="str">
            <v>Kolaterali 46</v>
          </cell>
        </row>
        <row r="231">
          <cell r="C231" t="str">
            <v>Kolaterali 47</v>
          </cell>
        </row>
        <row r="232">
          <cell r="C232" t="str">
            <v>Kolaterali 48</v>
          </cell>
        </row>
        <row r="233">
          <cell r="C233" t="str">
            <v>Kolaterali 49</v>
          </cell>
        </row>
        <row r="234">
          <cell r="C234" t="str">
            <v>Kolaterali 50</v>
          </cell>
        </row>
        <row r="237">
          <cell r="C237" t="str">
            <v>Pasuri e paluajtshme - ndërtesë komerciale</v>
          </cell>
        </row>
        <row r="238">
          <cell r="C238" t="str">
            <v>Pasuri e paluajtshme - ndërtesë rezidenciale</v>
          </cell>
        </row>
        <row r="239">
          <cell r="C239" t="str">
            <v>Pasuri e paluajtshme - ndërtesa të tjera</v>
          </cell>
        </row>
        <row r="240">
          <cell r="C240" t="str">
            <v>Pasuri e paluajtshme - tokë bujqësorë</v>
          </cell>
        </row>
        <row r="241">
          <cell r="C241" t="str">
            <v>Pasuri e paluajtshme - tokë - truall</v>
          </cell>
        </row>
        <row r="242">
          <cell r="C242" t="str">
            <v>Pasuri e paluajtshme - tokë - kategori tjetër</v>
          </cell>
        </row>
        <row r="243">
          <cell r="C243" t="str">
            <v>Pasuri e luajtshme - makineri/pajisje</v>
          </cell>
        </row>
        <row r="244">
          <cell r="C244" t="str">
            <v>Pasuri e luajtshme - mjete monetare, financiare, pjesëmarrje</v>
          </cell>
        </row>
        <row r="245">
          <cell r="C245" t="str">
            <v>Pasuri e luajtshme - të tjera</v>
          </cell>
        </row>
        <row r="246">
          <cell r="C246" t="str">
            <v>Garanci dhe kolaterale të përdorura për zbutjen e kredisë (rreg. 62)</v>
          </cell>
        </row>
        <row r="247">
          <cell r="C247" t="str">
            <v>Garanci të tjera</v>
          </cell>
        </row>
        <row r="248">
          <cell r="C248" t="str">
            <v>Dorëzani</v>
          </cell>
        </row>
        <row r="283">
          <cell r="C283" t="str">
            <v>Cash</v>
          </cell>
        </row>
        <row r="284">
          <cell r="C284" t="str">
            <v>Aktive fikse</v>
          </cell>
        </row>
        <row r="285">
          <cell r="C285" t="str">
            <v>Kombinim Cash/Aktive fikse</v>
          </cell>
        </row>
        <row r="286">
          <cell r="C286" t="str">
            <v>-</v>
          </cell>
        </row>
        <row r="289">
          <cell r="B289" t="str">
            <v>ALL</v>
          </cell>
        </row>
        <row r="290">
          <cell r="B290" t="str">
            <v>USD</v>
          </cell>
        </row>
        <row r="291">
          <cell r="B291" t="str">
            <v>AUD</v>
          </cell>
        </row>
        <row r="292">
          <cell r="B292" t="str">
            <v>CAD</v>
          </cell>
        </row>
        <row r="293">
          <cell r="B293" t="str">
            <v>EUR</v>
          </cell>
        </row>
        <row r="294">
          <cell r="B294" t="str">
            <v>CHF</v>
          </cell>
        </row>
        <row r="295">
          <cell r="B295" t="str">
            <v>JPY</v>
          </cell>
        </row>
        <row r="296">
          <cell r="B296" t="str">
            <v>DKK</v>
          </cell>
        </row>
        <row r="297">
          <cell r="B297" t="str">
            <v>NOK</v>
          </cell>
        </row>
        <row r="298">
          <cell r="B298" t="str">
            <v>SEK</v>
          </cell>
        </row>
        <row r="299">
          <cell r="B299" t="str">
            <v>GBP</v>
          </cell>
        </row>
        <row r="300">
          <cell r="B300" t="str">
            <v>TRY</v>
          </cell>
        </row>
        <row r="301">
          <cell r="B301" t="str">
            <v>BGN</v>
          </cell>
        </row>
        <row r="302">
          <cell r="B302" t="str">
            <v>CNY</v>
          </cell>
        </row>
        <row r="303">
          <cell r="B303" t="str">
            <v>HUF</v>
          </cell>
        </row>
        <row r="304">
          <cell r="B304" t="str">
            <v>RUB</v>
          </cell>
        </row>
        <row r="305">
          <cell r="B305" t="str">
            <v>HRK</v>
          </cell>
        </row>
        <row r="306">
          <cell r="B306" t="str">
            <v>CZK</v>
          </cell>
        </row>
        <row r="307">
          <cell r="B307" t="str">
            <v>MCD</v>
          </cell>
        </row>
        <row r="308">
          <cell r="B308" t="str">
            <v>XAU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F150"/>
  <sheetViews>
    <sheetView tabSelected="1" topLeftCell="B1" zoomScale="80" zoomScaleNormal="80" zoomScaleSheetLayoutView="100" workbookViewId="0">
      <pane ySplit="2" topLeftCell="A105" activePane="bottomLeft" state="frozen"/>
      <selection activeCell="B1" sqref="B1"/>
      <selection pane="bottomLeft" activeCell="E141" sqref="E141"/>
    </sheetView>
  </sheetViews>
  <sheetFormatPr defaultRowHeight="15"/>
  <cols>
    <col min="1" max="1" width="4.85546875" style="903" hidden="1" customWidth="1"/>
    <col min="2" max="2" width="3.42578125" style="2746" bestFit="1" customWidth="1"/>
    <col min="3" max="3" width="37.140625" style="1612" bestFit="1" customWidth="1"/>
    <col min="4" max="4" width="135.85546875" style="903" customWidth="1"/>
    <col min="5" max="5" width="19.85546875" style="1923" customWidth="1"/>
    <col min="6" max="6" width="25" style="1923" customWidth="1"/>
    <col min="7" max="7" width="17.85546875" style="903" bestFit="1" customWidth="1"/>
    <col min="8" max="16384" width="9.140625" style="903"/>
  </cols>
  <sheetData>
    <row r="1" spans="1:6" s="1611" customFormat="1" ht="47.25" customHeight="1" thickBot="1">
      <c r="A1" s="2923" t="s">
        <v>3638</v>
      </c>
      <c r="B1" s="2924"/>
      <c r="C1" s="2924"/>
      <c r="D1" s="2924"/>
      <c r="E1" s="2924"/>
      <c r="F1" s="2924"/>
    </row>
    <row r="2" spans="1:6" s="1611" customFormat="1" ht="24" customHeight="1" thickBot="1">
      <c r="A2" s="2925" t="s">
        <v>3489</v>
      </c>
      <c r="B2" s="2926"/>
      <c r="C2" s="3445" t="s">
        <v>3488</v>
      </c>
      <c r="D2" s="2813" t="s">
        <v>3487</v>
      </c>
      <c r="E2" s="2814" t="s">
        <v>3486</v>
      </c>
      <c r="F2" s="2814" t="s">
        <v>3490</v>
      </c>
    </row>
    <row r="3" spans="1:6" s="1614" customFormat="1" ht="15" customHeight="1">
      <c r="A3" s="2927" t="s">
        <v>3492</v>
      </c>
      <c r="B3" s="2815">
        <v>1</v>
      </c>
      <c r="C3" s="2816" t="s">
        <v>1193</v>
      </c>
      <c r="D3" s="2806" t="s">
        <v>1180</v>
      </c>
      <c r="E3" s="2817" t="s">
        <v>61</v>
      </c>
      <c r="F3" s="2818" t="s">
        <v>3491</v>
      </c>
    </row>
    <row r="4" spans="1:6" s="1614" customFormat="1" ht="15.75">
      <c r="A4" s="2928"/>
      <c r="B4" s="2819">
        <v>2</v>
      </c>
      <c r="C4" s="2820" t="s">
        <v>1362</v>
      </c>
      <c r="D4" s="2807" t="s">
        <v>1358</v>
      </c>
      <c r="E4" s="2817" t="s">
        <v>61</v>
      </c>
      <c r="F4" s="2821" t="s">
        <v>3491</v>
      </c>
    </row>
    <row r="5" spans="1:6" s="1614" customFormat="1" ht="15.75">
      <c r="A5" s="2928"/>
      <c r="B5" s="2819">
        <v>3</v>
      </c>
      <c r="C5" s="2820" t="s">
        <v>568</v>
      </c>
      <c r="D5" s="2807" t="s">
        <v>691</v>
      </c>
      <c r="E5" s="2817" t="s">
        <v>61</v>
      </c>
      <c r="F5" s="2821" t="s">
        <v>3491</v>
      </c>
    </row>
    <row r="6" spans="1:6" s="1614" customFormat="1" ht="15.75">
      <c r="A6" s="2928"/>
      <c r="B6" s="2819">
        <v>4</v>
      </c>
      <c r="C6" s="2820" t="s">
        <v>569</v>
      </c>
      <c r="D6" s="2807" t="s">
        <v>88</v>
      </c>
      <c r="E6" s="2817" t="s">
        <v>61</v>
      </c>
      <c r="F6" s="2821" t="s">
        <v>3491</v>
      </c>
    </row>
    <row r="7" spans="1:6" s="1614" customFormat="1" ht="15.75">
      <c r="A7" s="2928"/>
      <c r="B7" s="2819">
        <v>5</v>
      </c>
      <c r="C7" s="2820" t="s">
        <v>570</v>
      </c>
      <c r="D7" s="2807" t="s">
        <v>674</v>
      </c>
      <c r="E7" s="2817" t="s">
        <v>61</v>
      </c>
      <c r="F7" s="2821" t="s">
        <v>3491</v>
      </c>
    </row>
    <row r="8" spans="1:6" s="1614" customFormat="1" ht="15.75">
      <c r="A8" s="2928"/>
      <c r="B8" s="2819">
        <v>6</v>
      </c>
      <c r="C8" s="2820" t="s">
        <v>572</v>
      </c>
      <c r="D8" s="2807" t="s">
        <v>571</v>
      </c>
      <c r="E8" s="2817" t="s">
        <v>61</v>
      </c>
      <c r="F8" s="2821" t="s">
        <v>3491</v>
      </c>
    </row>
    <row r="9" spans="1:6" s="1614" customFormat="1" ht="15.75">
      <c r="A9" s="2928"/>
      <c r="B9" s="2819">
        <v>7</v>
      </c>
      <c r="C9" s="2820" t="s">
        <v>573</v>
      </c>
      <c r="D9" s="2807" t="s">
        <v>692</v>
      </c>
      <c r="E9" s="2817" t="s">
        <v>61</v>
      </c>
      <c r="F9" s="2821" t="s">
        <v>3491</v>
      </c>
    </row>
    <row r="10" spans="1:6" s="1614" customFormat="1" ht="15.75">
      <c r="A10" s="2928"/>
      <c r="B10" s="2819">
        <v>8</v>
      </c>
      <c r="C10" s="2820" t="s">
        <v>705</v>
      </c>
      <c r="D10" s="2807" t="s">
        <v>1181</v>
      </c>
      <c r="E10" s="2817" t="s">
        <v>61</v>
      </c>
      <c r="F10" s="2821" t="s">
        <v>3491</v>
      </c>
    </row>
    <row r="11" spans="1:6" s="1614" customFormat="1" ht="15.75">
      <c r="A11" s="2928"/>
      <c r="B11" s="2819">
        <v>9</v>
      </c>
      <c r="C11" s="2820" t="s">
        <v>706</v>
      </c>
      <c r="D11" s="2807" t="s">
        <v>1191</v>
      </c>
      <c r="E11" s="2817" t="s">
        <v>61</v>
      </c>
      <c r="F11" s="2821" t="s">
        <v>3491</v>
      </c>
    </row>
    <row r="12" spans="1:6" s="1614" customFormat="1" ht="15.75">
      <c r="A12" s="2928"/>
      <c r="B12" s="2819">
        <v>10</v>
      </c>
      <c r="C12" s="2820" t="s">
        <v>575</v>
      </c>
      <c r="D12" s="2807" t="s">
        <v>574</v>
      </c>
      <c r="E12" s="2817" t="s">
        <v>61</v>
      </c>
      <c r="F12" s="2821" t="s">
        <v>3491</v>
      </c>
    </row>
    <row r="13" spans="1:6" s="1614" customFormat="1" ht="15.75">
      <c r="A13" s="2928"/>
      <c r="B13" s="2819">
        <v>11</v>
      </c>
      <c r="C13" s="2820" t="s">
        <v>704</v>
      </c>
      <c r="D13" s="2807" t="s">
        <v>664</v>
      </c>
      <c r="E13" s="2817" t="s">
        <v>61</v>
      </c>
      <c r="F13" s="2821" t="s">
        <v>3491</v>
      </c>
    </row>
    <row r="14" spans="1:6" s="1614" customFormat="1" ht="15.75">
      <c r="A14" s="2928"/>
      <c r="B14" s="2822">
        <v>12</v>
      </c>
      <c r="C14" s="2820" t="s">
        <v>1267</v>
      </c>
      <c r="D14" s="2807" t="s">
        <v>1262</v>
      </c>
      <c r="E14" s="2817" t="s">
        <v>61</v>
      </c>
      <c r="F14" s="2821" t="s">
        <v>3491</v>
      </c>
    </row>
    <row r="15" spans="1:6" s="1614" customFormat="1" ht="15.75">
      <c r="A15" s="2928"/>
      <c r="B15" s="2822">
        <v>13</v>
      </c>
      <c r="C15" s="2820" t="s">
        <v>1268</v>
      </c>
      <c r="D15" s="2807" t="s">
        <v>1265</v>
      </c>
      <c r="E15" s="2817" t="s">
        <v>61</v>
      </c>
      <c r="F15" s="2821" t="s">
        <v>3491</v>
      </c>
    </row>
    <row r="16" spans="1:6" s="1614" customFormat="1" ht="15.75">
      <c r="A16" s="2928"/>
      <c r="B16" s="2822">
        <v>14</v>
      </c>
      <c r="C16" s="2820" t="s">
        <v>577</v>
      </c>
      <c r="D16" s="2807" t="s">
        <v>576</v>
      </c>
      <c r="E16" s="2817" t="s">
        <v>61</v>
      </c>
      <c r="F16" s="2821" t="s">
        <v>3491</v>
      </c>
    </row>
    <row r="17" spans="1:6" s="1614" customFormat="1" ht="15.75">
      <c r="A17" s="2928"/>
      <c r="B17" s="2822">
        <v>15</v>
      </c>
      <c r="C17" s="2820" t="s">
        <v>578</v>
      </c>
      <c r="D17" s="2807" t="s">
        <v>334</v>
      </c>
      <c r="E17" s="2817" t="s">
        <v>61</v>
      </c>
      <c r="F17" s="2821" t="s">
        <v>3491</v>
      </c>
    </row>
    <row r="18" spans="1:6" s="1628" customFormat="1" ht="15.75">
      <c r="A18" s="2928"/>
      <c r="B18" s="2823">
        <v>16</v>
      </c>
      <c r="C18" s="2820" t="s">
        <v>579</v>
      </c>
      <c r="D18" s="2807" t="s">
        <v>1234</v>
      </c>
      <c r="E18" s="2817" t="s">
        <v>61</v>
      </c>
      <c r="F18" s="2821" t="s">
        <v>3491</v>
      </c>
    </row>
    <row r="19" spans="1:6" s="1614" customFormat="1" ht="15.75">
      <c r="A19" s="2928"/>
      <c r="B19" s="2822">
        <v>17</v>
      </c>
      <c r="C19" s="2820" t="s">
        <v>580</v>
      </c>
      <c r="D19" s="2807" t="s">
        <v>1235</v>
      </c>
      <c r="E19" s="2817" t="s">
        <v>61</v>
      </c>
      <c r="F19" s="2821" t="s">
        <v>3491</v>
      </c>
    </row>
    <row r="20" spans="1:6" s="1614" customFormat="1" ht="15.75">
      <c r="A20" s="2928"/>
      <c r="B20" s="2822">
        <v>18</v>
      </c>
      <c r="C20" s="2820" t="s">
        <v>1298</v>
      </c>
      <c r="D20" s="2807" t="s">
        <v>1289</v>
      </c>
      <c r="E20" s="2817" t="s">
        <v>61</v>
      </c>
      <c r="F20" s="2821" t="s">
        <v>3491</v>
      </c>
    </row>
    <row r="21" spans="1:6" s="1614" customFormat="1" ht="16.5" thickBot="1">
      <c r="A21" s="2928"/>
      <c r="B21" s="2824">
        <v>19</v>
      </c>
      <c r="C21" s="2825" t="s">
        <v>1356</v>
      </c>
      <c r="D21" s="2808" t="s">
        <v>1348</v>
      </c>
      <c r="E21" s="2817" t="s">
        <v>61</v>
      </c>
      <c r="F21" s="2826" t="s">
        <v>3491</v>
      </c>
    </row>
    <row r="22" spans="1:6" s="902" customFormat="1" ht="15.75">
      <c r="B22" s="2827">
        <v>1</v>
      </c>
      <c r="C22" s="2828" t="s">
        <v>1364</v>
      </c>
      <c r="D22" s="2809" t="s">
        <v>1365</v>
      </c>
      <c r="E22" s="2829" t="s">
        <v>1366</v>
      </c>
      <c r="F22" s="2818" t="s">
        <v>3491</v>
      </c>
    </row>
    <row r="23" spans="1:6" s="902" customFormat="1" ht="15.75">
      <c r="B23" s="2830">
        <v>2</v>
      </c>
      <c r="C23" s="2831" t="s">
        <v>1367</v>
      </c>
      <c r="D23" s="2810" t="s">
        <v>1368</v>
      </c>
      <c r="E23" s="2817" t="s">
        <v>1366</v>
      </c>
      <c r="F23" s="2821" t="s">
        <v>3491</v>
      </c>
    </row>
    <row r="24" spans="1:6" s="902" customFormat="1" ht="15.75">
      <c r="B24" s="2830">
        <v>3</v>
      </c>
      <c r="C24" s="2831" t="s">
        <v>1369</v>
      </c>
      <c r="D24" s="2810" t="s">
        <v>1370</v>
      </c>
      <c r="E24" s="2817" t="s">
        <v>1366</v>
      </c>
      <c r="F24" s="2821" t="s">
        <v>3491</v>
      </c>
    </row>
    <row r="25" spans="1:6" ht="16.5" thickBot="1">
      <c r="A25" s="902"/>
      <c r="B25" s="2832">
        <v>4</v>
      </c>
      <c r="C25" s="2833" t="s">
        <v>1371</v>
      </c>
      <c r="D25" s="2811" t="s">
        <v>1372</v>
      </c>
      <c r="E25" s="2834" t="s">
        <v>1366</v>
      </c>
      <c r="F25" s="2826" t="s">
        <v>3491</v>
      </c>
    </row>
    <row r="26" spans="1:6" ht="15.75">
      <c r="A26" s="902"/>
      <c r="B26" s="2835">
        <v>1</v>
      </c>
      <c r="C26" s="2816" t="s">
        <v>1375</v>
      </c>
      <c r="D26" s="2806" t="s">
        <v>1374</v>
      </c>
      <c r="E26" s="2829" t="s">
        <v>61</v>
      </c>
      <c r="F26" s="2818" t="s">
        <v>1401</v>
      </c>
    </row>
    <row r="27" spans="1:6" ht="15.75">
      <c r="A27" s="902"/>
      <c r="B27" s="2836">
        <v>2</v>
      </c>
      <c r="C27" s="2820" t="s">
        <v>1377</v>
      </c>
      <c r="D27" s="2807" t="s">
        <v>1376</v>
      </c>
      <c r="E27" s="2817" t="s">
        <v>61</v>
      </c>
      <c r="F27" s="2821" t="s">
        <v>1401</v>
      </c>
    </row>
    <row r="28" spans="1:6" ht="15.75">
      <c r="A28" s="902"/>
      <c r="B28" s="2836">
        <v>3</v>
      </c>
      <c r="C28" s="2820" t="s">
        <v>1380</v>
      </c>
      <c r="D28" s="2807" t="s">
        <v>1379</v>
      </c>
      <c r="E28" s="2817" t="s">
        <v>61</v>
      </c>
      <c r="F28" s="2821" t="s">
        <v>1401</v>
      </c>
    </row>
    <row r="29" spans="1:6" ht="15.75">
      <c r="A29" s="902"/>
      <c r="B29" s="2836">
        <v>4</v>
      </c>
      <c r="C29" s="2820" t="s">
        <v>1382</v>
      </c>
      <c r="D29" s="2807" t="s">
        <v>1381</v>
      </c>
      <c r="E29" s="2817" t="s">
        <v>61</v>
      </c>
      <c r="F29" s="2821" t="s">
        <v>1401</v>
      </c>
    </row>
    <row r="30" spans="1:6" ht="15.75">
      <c r="A30" s="902"/>
      <c r="B30" s="2836">
        <v>5</v>
      </c>
      <c r="C30" s="2820" t="s">
        <v>1384</v>
      </c>
      <c r="D30" s="2807" t="s">
        <v>1383</v>
      </c>
      <c r="E30" s="2817" t="s">
        <v>61</v>
      </c>
      <c r="F30" s="2821" t="s">
        <v>1401</v>
      </c>
    </row>
    <row r="31" spans="1:6" ht="15.75">
      <c r="A31" s="902"/>
      <c r="B31" s="2836">
        <v>6</v>
      </c>
      <c r="C31" s="2820" t="s">
        <v>1386</v>
      </c>
      <c r="D31" s="2807" t="s">
        <v>1385</v>
      </c>
      <c r="E31" s="2817" t="s">
        <v>61</v>
      </c>
      <c r="F31" s="2821" t="s">
        <v>1401</v>
      </c>
    </row>
    <row r="32" spans="1:6" ht="15.75">
      <c r="B32" s="2836">
        <v>7</v>
      </c>
      <c r="C32" s="2820" t="s">
        <v>1388</v>
      </c>
      <c r="D32" s="2807" t="s">
        <v>1387</v>
      </c>
      <c r="E32" s="2817" t="s">
        <v>61</v>
      </c>
      <c r="F32" s="2821" t="s">
        <v>1401</v>
      </c>
    </row>
    <row r="33" spans="2:6" ht="15.75">
      <c r="B33" s="2836">
        <v>8</v>
      </c>
      <c r="C33" s="2820" t="s">
        <v>1390</v>
      </c>
      <c r="D33" s="2807" t="s">
        <v>1389</v>
      </c>
      <c r="E33" s="2817" t="s">
        <v>61</v>
      </c>
      <c r="F33" s="2821" t="s">
        <v>1401</v>
      </c>
    </row>
    <row r="34" spans="2:6" ht="15.75">
      <c r="B34" s="2836">
        <v>9</v>
      </c>
      <c r="C34" s="2820" t="s">
        <v>1814</v>
      </c>
      <c r="D34" s="2807" t="s">
        <v>1391</v>
      </c>
      <c r="E34" s="2817" t="s">
        <v>61</v>
      </c>
      <c r="F34" s="2821" t="s">
        <v>1401</v>
      </c>
    </row>
    <row r="35" spans="2:6" ht="15.75">
      <c r="B35" s="2836">
        <v>10</v>
      </c>
      <c r="C35" s="2820" t="s">
        <v>1962</v>
      </c>
      <c r="D35" s="2807" t="s">
        <v>1392</v>
      </c>
      <c r="E35" s="2817" t="s">
        <v>61</v>
      </c>
      <c r="F35" s="2821" t="s">
        <v>1401</v>
      </c>
    </row>
    <row r="36" spans="2:6" ht="15.75">
      <c r="B36" s="2836">
        <v>11</v>
      </c>
      <c r="C36" s="2820" t="s">
        <v>3493</v>
      </c>
      <c r="D36" s="2807" t="s">
        <v>1393</v>
      </c>
      <c r="E36" s="2817" t="s">
        <v>61</v>
      </c>
      <c r="F36" s="2821" t="s">
        <v>1401</v>
      </c>
    </row>
    <row r="37" spans="2:6" ht="15.75">
      <c r="B37" s="2836">
        <v>12</v>
      </c>
      <c r="C37" s="2820" t="s">
        <v>3494</v>
      </c>
      <c r="D37" s="2807" t="s">
        <v>1395</v>
      </c>
      <c r="E37" s="2817" t="s">
        <v>61</v>
      </c>
      <c r="F37" s="2821" t="s">
        <v>1401</v>
      </c>
    </row>
    <row r="38" spans="2:6" ht="15.75">
      <c r="B38" s="2836">
        <v>13</v>
      </c>
      <c r="C38" s="2820" t="s">
        <v>3495</v>
      </c>
      <c r="D38" s="2807" t="s">
        <v>1396</v>
      </c>
      <c r="E38" s="2817" t="s">
        <v>61</v>
      </c>
      <c r="F38" s="2821" t="s">
        <v>1401</v>
      </c>
    </row>
    <row r="39" spans="2:6" ht="15.75">
      <c r="B39" s="2836">
        <v>14</v>
      </c>
      <c r="C39" s="2820" t="s">
        <v>3496</v>
      </c>
      <c r="D39" s="2807" t="s">
        <v>1398</v>
      </c>
      <c r="E39" s="2817" t="s">
        <v>61</v>
      </c>
      <c r="F39" s="2821" t="s">
        <v>1401</v>
      </c>
    </row>
    <row r="40" spans="2:6" ht="15.75">
      <c r="B40" s="2836">
        <v>15</v>
      </c>
      <c r="C40" s="2820" t="s">
        <v>3497</v>
      </c>
      <c r="D40" s="2807" t="s">
        <v>1399</v>
      </c>
      <c r="E40" s="2817" t="s">
        <v>61</v>
      </c>
      <c r="F40" s="2821" t="s">
        <v>1401</v>
      </c>
    </row>
    <row r="41" spans="2:6" ht="16.5" thickBot="1">
      <c r="B41" s="2837">
        <v>16</v>
      </c>
      <c r="C41" s="2825" t="s">
        <v>3498</v>
      </c>
      <c r="D41" s="2808" t="s">
        <v>1400</v>
      </c>
      <c r="E41" s="2834" t="s">
        <v>61</v>
      </c>
      <c r="F41" s="2826" t="s">
        <v>1401</v>
      </c>
    </row>
    <row r="42" spans="2:6" ht="15.75">
      <c r="B42" s="2827">
        <v>1</v>
      </c>
      <c r="C42" s="2816" t="s">
        <v>3612</v>
      </c>
      <c r="D42" s="2809" t="s">
        <v>2100</v>
      </c>
      <c r="E42" s="2818" t="s">
        <v>1366</v>
      </c>
      <c r="F42" s="2818" t="s">
        <v>1401</v>
      </c>
    </row>
    <row r="43" spans="2:6" ht="15.75">
      <c r="B43" s="2830">
        <v>2</v>
      </c>
      <c r="C43" s="2820" t="s">
        <v>3612</v>
      </c>
      <c r="D43" s="2810" t="s">
        <v>2101</v>
      </c>
      <c r="E43" s="2821" t="s">
        <v>1366</v>
      </c>
      <c r="F43" s="2821" t="s">
        <v>1401</v>
      </c>
    </row>
    <row r="44" spans="2:6" ht="15.75">
      <c r="B44" s="2830">
        <v>3</v>
      </c>
      <c r="C44" s="2820" t="s">
        <v>3612</v>
      </c>
      <c r="D44" s="2810" t="s">
        <v>2102</v>
      </c>
      <c r="E44" s="2821" t="s">
        <v>1366</v>
      </c>
      <c r="F44" s="2821" t="s">
        <v>1401</v>
      </c>
    </row>
    <row r="45" spans="2:6" ht="15.75">
      <c r="B45" s="2830">
        <v>4</v>
      </c>
      <c r="C45" s="2820" t="s">
        <v>3499</v>
      </c>
      <c r="D45" s="2810" t="s">
        <v>2103</v>
      </c>
      <c r="E45" s="2821" t="s">
        <v>1366</v>
      </c>
      <c r="F45" s="2821" t="s">
        <v>1401</v>
      </c>
    </row>
    <row r="46" spans="2:6" ht="15.75">
      <c r="B46" s="2830">
        <v>5</v>
      </c>
      <c r="C46" s="2820" t="s">
        <v>2545</v>
      </c>
      <c r="D46" s="2810" t="s">
        <v>2104</v>
      </c>
      <c r="E46" s="2821" t="s">
        <v>1366</v>
      </c>
      <c r="F46" s="2821" t="s">
        <v>1401</v>
      </c>
    </row>
    <row r="47" spans="2:6" ht="15.75">
      <c r="B47" s="2830">
        <v>6</v>
      </c>
      <c r="C47" s="2820" t="s">
        <v>2546</v>
      </c>
      <c r="D47" s="2810" t="s">
        <v>2104</v>
      </c>
      <c r="E47" s="2821" t="s">
        <v>1366</v>
      </c>
      <c r="F47" s="2821" t="s">
        <v>1401</v>
      </c>
    </row>
    <row r="48" spans="2:6" ht="15.75">
      <c r="B48" s="2830">
        <v>7</v>
      </c>
      <c r="C48" s="2820" t="s">
        <v>2547</v>
      </c>
      <c r="D48" s="2810" t="s">
        <v>2104</v>
      </c>
      <c r="E48" s="2821" t="s">
        <v>1366</v>
      </c>
      <c r="F48" s="2821" t="s">
        <v>1401</v>
      </c>
    </row>
    <row r="49" spans="2:6" ht="15.75">
      <c r="B49" s="2830">
        <v>8</v>
      </c>
      <c r="C49" s="2820" t="s">
        <v>2548</v>
      </c>
      <c r="D49" s="2810" t="s">
        <v>2104</v>
      </c>
      <c r="E49" s="2821" t="s">
        <v>1366</v>
      </c>
      <c r="F49" s="2821" t="s">
        <v>1401</v>
      </c>
    </row>
    <row r="50" spans="2:6" ht="15.75">
      <c r="B50" s="2830">
        <v>9</v>
      </c>
      <c r="C50" s="2820" t="s">
        <v>2541</v>
      </c>
      <c r="D50" s="2810" t="s">
        <v>2104</v>
      </c>
      <c r="E50" s="2821" t="s">
        <v>1366</v>
      </c>
      <c r="F50" s="2821" t="s">
        <v>1401</v>
      </c>
    </row>
    <row r="51" spans="2:6" ht="15.75">
      <c r="B51" s="2830">
        <v>10</v>
      </c>
      <c r="C51" s="2820" t="s">
        <v>2542</v>
      </c>
      <c r="D51" s="2810" t="s">
        <v>2104</v>
      </c>
      <c r="E51" s="2821" t="s">
        <v>1366</v>
      </c>
      <c r="F51" s="2821" t="s">
        <v>1401</v>
      </c>
    </row>
    <row r="52" spans="2:6" ht="15.75">
      <c r="B52" s="2830">
        <v>11</v>
      </c>
      <c r="C52" s="2820" t="s">
        <v>2543</v>
      </c>
      <c r="D52" s="2810" t="s">
        <v>2104</v>
      </c>
      <c r="E52" s="2821" t="s">
        <v>1366</v>
      </c>
      <c r="F52" s="2821" t="s">
        <v>1401</v>
      </c>
    </row>
    <row r="53" spans="2:6" ht="15.75">
      <c r="B53" s="2830">
        <v>12</v>
      </c>
      <c r="C53" s="2820" t="s">
        <v>2544</v>
      </c>
      <c r="D53" s="2810" t="s">
        <v>2104</v>
      </c>
      <c r="E53" s="2821" t="s">
        <v>1366</v>
      </c>
      <c r="F53" s="2821" t="s">
        <v>1401</v>
      </c>
    </row>
    <row r="54" spans="2:6" ht="15.75">
      <c r="B54" s="2830">
        <v>13</v>
      </c>
      <c r="C54" s="2820" t="s">
        <v>3500</v>
      </c>
      <c r="D54" s="2810" t="s">
        <v>2105</v>
      </c>
      <c r="E54" s="2821" t="s">
        <v>1366</v>
      </c>
      <c r="F54" s="2821" t="s">
        <v>1401</v>
      </c>
    </row>
    <row r="55" spans="2:6" ht="15.75">
      <c r="B55" s="2830">
        <v>14</v>
      </c>
      <c r="C55" s="2820" t="s">
        <v>3501</v>
      </c>
      <c r="D55" s="2810" t="s">
        <v>2106</v>
      </c>
      <c r="E55" s="2821" t="s">
        <v>1366</v>
      </c>
      <c r="F55" s="2821" t="s">
        <v>1401</v>
      </c>
    </row>
    <row r="56" spans="2:6" ht="15.75">
      <c r="B56" s="2830">
        <v>15</v>
      </c>
      <c r="C56" s="2820" t="s">
        <v>3502</v>
      </c>
      <c r="D56" s="2810" t="s">
        <v>2108</v>
      </c>
      <c r="E56" s="2821" t="s">
        <v>1366</v>
      </c>
      <c r="F56" s="2821" t="s">
        <v>1401</v>
      </c>
    </row>
    <row r="57" spans="2:6" ht="15.75">
      <c r="B57" s="2830">
        <v>16</v>
      </c>
      <c r="C57" s="2820" t="s">
        <v>3503</v>
      </c>
      <c r="D57" s="2810" t="s">
        <v>2108</v>
      </c>
      <c r="E57" s="2821" t="s">
        <v>1366</v>
      </c>
      <c r="F57" s="2821" t="s">
        <v>1401</v>
      </c>
    </row>
    <row r="58" spans="2:6" ht="15.75">
      <c r="B58" s="2830">
        <v>17</v>
      </c>
      <c r="C58" s="2820" t="s">
        <v>3504</v>
      </c>
      <c r="D58" s="2810" t="s">
        <v>2108</v>
      </c>
      <c r="E58" s="2821" t="s">
        <v>1366</v>
      </c>
      <c r="F58" s="2821" t="s">
        <v>1401</v>
      </c>
    </row>
    <row r="59" spans="2:6" ht="15.75">
      <c r="B59" s="2830">
        <v>18</v>
      </c>
      <c r="C59" s="2820" t="s">
        <v>3505</v>
      </c>
      <c r="D59" s="2810" t="s">
        <v>2108</v>
      </c>
      <c r="E59" s="2821" t="s">
        <v>1366</v>
      </c>
      <c r="F59" s="2821" t="s">
        <v>1401</v>
      </c>
    </row>
    <row r="60" spans="2:6" ht="15.75">
      <c r="B60" s="2830">
        <v>19</v>
      </c>
      <c r="C60" s="2820" t="s">
        <v>3506</v>
      </c>
      <c r="D60" s="2810" t="s">
        <v>2108</v>
      </c>
      <c r="E60" s="2821" t="s">
        <v>1366</v>
      </c>
      <c r="F60" s="2821" t="s">
        <v>1401</v>
      </c>
    </row>
    <row r="61" spans="2:6" ht="15.75">
      <c r="B61" s="2830">
        <v>20</v>
      </c>
      <c r="C61" s="2820" t="s">
        <v>3507</v>
      </c>
      <c r="D61" s="2810" t="s">
        <v>2108</v>
      </c>
      <c r="E61" s="2821" t="s">
        <v>1366</v>
      </c>
      <c r="F61" s="2821" t="s">
        <v>1401</v>
      </c>
    </row>
    <row r="62" spans="2:6" ht="15.75">
      <c r="B62" s="2830">
        <v>21</v>
      </c>
      <c r="C62" s="2820" t="s">
        <v>3508</v>
      </c>
      <c r="D62" s="2810" t="s">
        <v>2108</v>
      </c>
      <c r="E62" s="2821" t="s">
        <v>1366</v>
      </c>
      <c r="F62" s="2821" t="s">
        <v>1401</v>
      </c>
    </row>
    <row r="63" spans="2:6" ht="15.75">
      <c r="B63" s="2830">
        <v>22</v>
      </c>
      <c r="C63" s="2820" t="s">
        <v>3509</v>
      </c>
      <c r="D63" s="2810" t="s">
        <v>2108</v>
      </c>
      <c r="E63" s="2821" t="s">
        <v>1366</v>
      </c>
      <c r="F63" s="2821" t="s">
        <v>1401</v>
      </c>
    </row>
    <row r="64" spans="2:6" ht="15.75">
      <c r="B64" s="2830">
        <v>23</v>
      </c>
      <c r="C64" s="2820" t="s">
        <v>3510</v>
      </c>
      <c r="D64" s="2810" t="s">
        <v>2108</v>
      </c>
      <c r="E64" s="2821" t="s">
        <v>1366</v>
      </c>
      <c r="F64" s="2821" t="s">
        <v>1401</v>
      </c>
    </row>
    <row r="65" spans="2:6" ht="15.75">
      <c r="B65" s="2830">
        <v>24</v>
      </c>
      <c r="C65" s="2820" t="s">
        <v>3511</v>
      </c>
      <c r="D65" s="2810" t="s">
        <v>2108</v>
      </c>
      <c r="E65" s="2821" t="s">
        <v>1366</v>
      </c>
      <c r="F65" s="2821" t="s">
        <v>1401</v>
      </c>
    </row>
    <row r="66" spans="2:6" ht="15.75">
      <c r="B66" s="2830">
        <v>25</v>
      </c>
      <c r="C66" s="2820" t="s">
        <v>3512</v>
      </c>
      <c r="D66" s="2810" t="s">
        <v>2108</v>
      </c>
      <c r="E66" s="2821" t="s">
        <v>1366</v>
      </c>
      <c r="F66" s="2821" t="s">
        <v>1401</v>
      </c>
    </row>
    <row r="67" spans="2:6" ht="15.75">
      <c r="B67" s="2830">
        <v>26</v>
      </c>
      <c r="C67" s="2820" t="s">
        <v>3513</v>
      </c>
      <c r="D67" s="2810" t="s">
        <v>2108</v>
      </c>
      <c r="E67" s="2821" t="s">
        <v>1366</v>
      </c>
      <c r="F67" s="2821" t="s">
        <v>1401</v>
      </c>
    </row>
    <row r="68" spans="2:6" ht="15.75">
      <c r="B68" s="2830">
        <v>27</v>
      </c>
      <c r="C68" s="2820" t="s">
        <v>3514</v>
      </c>
      <c r="D68" s="2810" t="s">
        <v>2108</v>
      </c>
      <c r="E68" s="2821" t="s">
        <v>1366</v>
      </c>
      <c r="F68" s="2821" t="s">
        <v>1401</v>
      </c>
    </row>
    <row r="69" spans="2:6" ht="15.75">
      <c r="B69" s="2830">
        <v>28</v>
      </c>
      <c r="C69" s="2820" t="s">
        <v>3515</v>
      </c>
      <c r="D69" s="2810" t="s">
        <v>2108</v>
      </c>
      <c r="E69" s="2821" t="s">
        <v>1366</v>
      </c>
      <c r="F69" s="2821" t="s">
        <v>1401</v>
      </c>
    </row>
    <row r="70" spans="2:6" ht="15.75">
      <c r="B70" s="2830">
        <v>29</v>
      </c>
      <c r="C70" s="2820" t="s">
        <v>3613</v>
      </c>
      <c r="D70" s="2810" t="s">
        <v>2108</v>
      </c>
      <c r="E70" s="2821" t="s">
        <v>1366</v>
      </c>
      <c r="F70" s="2821" t="s">
        <v>1401</v>
      </c>
    </row>
    <row r="71" spans="2:6" ht="15.75">
      <c r="B71" s="2830">
        <v>30</v>
      </c>
      <c r="C71" s="2820" t="s">
        <v>3516</v>
      </c>
      <c r="D71" s="2810" t="s">
        <v>2123</v>
      </c>
      <c r="E71" s="2821" t="s">
        <v>1366</v>
      </c>
      <c r="F71" s="2821" t="s">
        <v>1401</v>
      </c>
    </row>
    <row r="72" spans="2:6" ht="15.75">
      <c r="B72" s="2830">
        <v>31</v>
      </c>
      <c r="C72" s="2820" t="s">
        <v>3517</v>
      </c>
      <c r="D72" s="2810" t="s">
        <v>2123</v>
      </c>
      <c r="E72" s="2821" t="s">
        <v>1366</v>
      </c>
      <c r="F72" s="2821" t="s">
        <v>1401</v>
      </c>
    </row>
    <row r="73" spans="2:6" ht="15.75">
      <c r="B73" s="2830">
        <v>32</v>
      </c>
      <c r="C73" s="2820" t="s">
        <v>3518</v>
      </c>
      <c r="D73" s="2810" t="s">
        <v>2123</v>
      </c>
      <c r="E73" s="2821" t="s">
        <v>1366</v>
      </c>
      <c r="F73" s="2821" t="s">
        <v>1401</v>
      </c>
    </row>
    <row r="74" spans="2:6" ht="15.75">
      <c r="B74" s="2830">
        <v>33</v>
      </c>
      <c r="C74" s="2820" t="s">
        <v>3519</v>
      </c>
      <c r="D74" s="2810" t="s">
        <v>2123</v>
      </c>
      <c r="E74" s="2821" t="s">
        <v>1366</v>
      </c>
      <c r="F74" s="2821" t="s">
        <v>1401</v>
      </c>
    </row>
    <row r="75" spans="2:6" ht="15.75">
      <c r="B75" s="2830">
        <v>34</v>
      </c>
      <c r="C75" s="2820" t="s">
        <v>3520</v>
      </c>
      <c r="D75" s="2810" t="s">
        <v>2123</v>
      </c>
      <c r="E75" s="2821" t="s">
        <v>1366</v>
      </c>
      <c r="F75" s="2821" t="s">
        <v>1401</v>
      </c>
    </row>
    <row r="76" spans="2:6" ht="15.75">
      <c r="B76" s="2830">
        <v>35</v>
      </c>
      <c r="C76" s="2820" t="s">
        <v>3521</v>
      </c>
      <c r="D76" s="2810" t="s">
        <v>2123</v>
      </c>
      <c r="E76" s="2821" t="s">
        <v>1366</v>
      </c>
      <c r="F76" s="2821" t="s">
        <v>1401</v>
      </c>
    </row>
    <row r="77" spans="2:6" ht="15.75">
      <c r="B77" s="2830">
        <v>36</v>
      </c>
      <c r="C77" s="2820" t="s">
        <v>3522</v>
      </c>
      <c r="D77" s="2810" t="s">
        <v>2123</v>
      </c>
      <c r="E77" s="2821" t="s">
        <v>1366</v>
      </c>
      <c r="F77" s="2821" t="s">
        <v>1401</v>
      </c>
    </row>
    <row r="78" spans="2:6" ht="15.75">
      <c r="B78" s="2830">
        <v>37</v>
      </c>
      <c r="C78" s="2820" t="s">
        <v>3523</v>
      </c>
      <c r="D78" s="2810" t="s">
        <v>2123</v>
      </c>
      <c r="E78" s="2821" t="s">
        <v>1366</v>
      </c>
      <c r="F78" s="2821" t="s">
        <v>1401</v>
      </c>
    </row>
    <row r="79" spans="2:6" ht="15.75">
      <c r="B79" s="2830">
        <v>38</v>
      </c>
      <c r="C79" s="2820" t="s">
        <v>3524</v>
      </c>
      <c r="D79" s="2810" t="s">
        <v>2123</v>
      </c>
      <c r="E79" s="2821" t="s">
        <v>1366</v>
      </c>
      <c r="F79" s="2821" t="s">
        <v>1401</v>
      </c>
    </row>
    <row r="80" spans="2:6" ht="15.75">
      <c r="B80" s="2830">
        <v>39</v>
      </c>
      <c r="C80" s="2820" t="s">
        <v>3525</v>
      </c>
      <c r="D80" s="2810" t="s">
        <v>2123</v>
      </c>
      <c r="E80" s="2821" t="s">
        <v>1366</v>
      </c>
      <c r="F80" s="2821" t="s">
        <v>1401</v>
      </c>
    </row>
    <row r="81" spans="2:6" ht="15.75">
      <c r="B81" s="2830">
        <v>40</v>
      </c>
      <c r="C81" s="2820" t="s">
        <v>3526</v>
      </c>
      <c r="D81" s="2810" t="s">
        <v>2123</v>
      </c>
      <c r="E81" s="2821" t="s">
        <v>1366</v>
      </c>
      <c r="F81" s="2821" t="s">
        <v>1401</v>
      </c>
    </row>
    <row r="82" spans="2:6" ht="15.75">
      <c r="B82" s="2830">
        <v>41</v>
      </c>
      <c r="C82" s="2820" t="s">
        <v>3527</v>
      </c>
      <c r="D82" s="2810" t="s">
        <v>2123</v>
      </c>
      <c r="E82" s="2821" t="s">
        <v>1366</v>
      </c>
      <c r="F82" s="2821" t="s">
        <v>1401</v>
      </c>
    </row>
    <row r="83" spans="2:6" ht="15.75">
      <c r="B83" s="2830">
        <v>42</v>
      </c>
      <c r="C83" s="2820" t="s">
        <v>3528</v>
      </c>
      <c r="D83" s="2810" t="s">
        <v>2123</v>
      </c>
      <c r="E83" s="2821" t="s">
        <v>1366</v>
      </c>
      <c r="F83" s="2821" t="s">
        <v>1401</v>
      </c>
    </row>
    <row r="84" spans="2:6" ht="15.75">
      <c r="B84" s="2830">
        <v>43</v>
      </c>
      <c r="C84" s="2820" t="s">
        <v>3529</v>
      </c>
      <c r="D84" s="2810" t="s">
        <v>2123</v>
      </c>
      <c r="E84" s="2821" t="s">
        <v>1366</v>
      </c>
      <c r="F84" s="2821" t="s">
        <v>1401</v>
      </c>
    </row>
    <row r="85" spans="2:6" ht="15.75">
      <c r="B85" s="2830">
        <v>44</v>
      </c>
      <c r="C85" s="2820" t="s">
        <v>3614</v>
      </c>
      <c r="D85" s="2810" t="s">
        <v>2123</v>
      </c>
      <c r="E85" s="2821" t="s">
        <v>1366</v>
      </c>
      <c r="F85" s="2821" t="s">
        <v>1401</v>
      </c>
    </row>
    <row r="86" spans="2:6" ht="16.5" thickBot="1">
      <c r="B86" s="2832">
        <v>45</v>
      </c>
      <c r="C86" s="2825" t="s">
        <v>3530</v>
      </c>
      <c r="D86" s="2811" t="s">
        <v>2138</v>
      </c>
      <c r="E86" s="2826" t="s">
        <v>1366</v>
      </c>
      <c r="F86" s="2826" t="s">
        <v>1401</v>
      </c>
    </row>
    <row r="87" spans="2:6" ht="15.75">
      <c r="B87" s="2827">
        <v>1</v>
      </c>
      <c r="C87" s="2816" t="s">
        <v>2435</v>
      </c>
      <c r="D87" s="2806" t="s">
        <v>2438</v>
      </c>
      <c r="E87" s="2838" t="s">
        <v>2443</v>
      </c>
      <c r="F87" s="2818" t="s">
        <v>2437</v>
      </c>
    </row>
    <row r="88" spans="2:6" ht="16.5" thickBot="1">
      <c r="B88" s="2832">
        <v>2</v>
      </c>
      <c r="C88" s="2825" t="s">
        <v>2436</v>
      </c>
      <c r="D88" s="2811" t="s">
        <v>2439</v>
      </c>
      <c r="E88" s="2839" t="s">
        <v>2443</v>
      </c>
      <c r="F88" s="2826" t="s">
        <v>2437</v>
      </c>
    </row>
    <row r="89" spans="2:6" ht="15.75">
      <c r="B89" s="2830">
        <v>1</v>
      </c>
      <c r="C89" s="2840" t="s">
        <v>2536</v>
      </c>
      <c r="D89" s="2807" t="s">
        <v>2549</v>
      </c>
      <c r="E89" s="2818" t="s">
        <v>61</v>
      </c>
      <c r="F89" s="2821" t="s">
        <v>2437</v>
      </c>
    </row>
    <row r="90" spans="2:6" ht="15.75">
      <c r="B90" s="2830">
        <v>2</v>
      </c>
      <c r="C90" s="2820" t="s">
        <v>2537</v>
      </c>
      <c r="D90" s="2807" t="s">
        <v>2550</v>
      </c>
      <c r="E90" s="2821" t="s">
        <v>61</v>
      </c>
      <c r="F90" s="2821" t="s">
        <v>2437</v>
      </c>
    </row>
    <row r="91" spans="2:6" ht="15.75">
      <c r="B91" s="2830">
        <v>3</v>
      </c>
      <c r="C91" s="2840" t="s">
        <v>2538</v>
      </c>
      <c r="D91" s="2807" t="s">
        <v>2551</v>
      </c>
      <c r="E91" s="2821" t="s">
        <v>61</v>
      </c>
      <c r="F91" s="2821" t="s">
        <v>2437</v>
      </c>
    </row>
    <row r="92" spans="2:6" ht="15.75">
      <c r="B92" s="2830">
        <v>4</v>
      </c>
      <c r="C92" s="2840" t="s">
        <v>2539</v>
      </c>
      <c r="D92" s="2807" t="s">
        <v>2552</v>
      </c>
      <c r="E92" s="2821" t="s">
        <v>61</v>
      </c>
      <c r="F92" s="2821" t="s">
        <v>2437</v>
      </c>
    </row>
    <row r="93" spans="2:6" ht="15.75">
      <c r="B93" s="2830">
        <v>5</v>
      </c>
      <c r="C93" s="2820" t="s">
        <v>3531</v>
      </c>
      <c r="D93" s="2807" t="s">
        <v>2516</v>
      </c>
      <c r="E93" s="2821" t="s">
        <v>61</v>
      </c>
      <c r="F93" s="2821" t="s">
        <v>2437</v>
      </c>
    </row>
    <row r="94" spans="2:6" ht="15.75">
      <c r="B94" s="2830">
        <v>6</v>
      </c>
      <c r="C94" s="2841" t="s">
        <v>2540</v>
      </c>
      <c r="D94" s="2807" t="s">
        <v>2438</v>
      </c>
      <c r="E94" s="2821" t="s">
        <v>61</v>
      </c>
      <c r="F94" s="2821" t="s">
        <v>2437</v>
      </c>
    </row>
    <row r="95" spans="2:6" ht="15.75">
      <c r="B95" s="2830">
        <v>7</v>
      </c>
      <c r="C95" s="2820" t="s">
        <v>3532</v>
      </c>
      <c r="D95" s="2807" t="s">
        <v>2515</v>
      </c>
      <c r="E95" s="2821" t="s">
        <v>61</v>
      </c>
      <c r="F95" s="2821" t="s">
        <v>2437</v>
      </c>
    </row>
    <row r="96" spans="2:6" ht="15.75">
      <c r="B96" s="2830">
        <v>8</v>
      </c>
      <c r="C96" s="2820" t="s">
        <v>2669</v>
      </c>
      <c r="D96" s="2807" t="s">
        <v>2553</v>
      </c>
      <c r="E96" s="2821" t="s">
        <v>61</v>
      </c>
      <c r="F96" s="2821" t="s">
        <v>2437</v>
      </c>
    </row>
    <row r="97" spans="2:6" ht="15.75">
      <c r="B97" s="2830">
        <v>9</v>
      </c>
      <c r="C97" s="2820" t="s">
        <v>2704</v>
      </c>
      <c r="D97" s="2807" t="s">
        <v>2554</v>
      </c>
      <c r="E97" s="2821" t="s">
        <v>61</v>
      </c>
      <c r="F97" s="2821" t="s">
        <v>2437</v>
      </c>
    </row>
    <row r="98" spans="2:6" ht="15.75">
      <c r="B98" s="2830">
        <v>10</v>
      </c>
      <c r="C98" s="2820" t="s">
        <v>2705</v>
      </c>
      <c r="D98" s="2807" t="s">
        <v>2555</v>
      </c>
      <c r="E98" s="2821" t="s">
        <v>61</v>
      </c>
      <c r="F98" s="2821" t="s">
        <v>2437</v>
      </c>
    </row>
    <row r="99" spans="2:6" ht="15.75">
      <c r="B99" s="2830">
        <v>11</v>
      </c>
      <c r="C99" s="2820" t="s">
        <v>2706</v>
      </c>
      <c r="D99" s="2807" t="s">
        <v>2556</v>
      </c>
      <c r="E99" s="2821" t="s">
        <v>61</v>
      </c>
      <c r="F99" s="2821" t="s">
        <v>2437</v>
      </c>
    </row>
    <row r="100" spans="2:6" ht="15.75">
      <c r="B100" s="2830">
        <v>12</v>
      </c>
      <c r="C100" s="2842" t="s">
        <v>2707</v>
      </c>
      <c r="D100" s="2807" t="s">
        <v>2557</v>
      </c>
      <c r="E100" s="2821" t="s">
        <v>61</v>
      </c>
      <c r="F100" s="2821" t="s">
        <v>2437</v>
      </c>
    </row>
    <row r="101" spans="2:6" ht="15.75">
      <c r="B101" s="2830">
        <v>13</v>
      </c>
      <c r="C101" s="2843">
        <v>37</v>
      </c>
      <c r="D101" s="2807" t="s">
        <v>2558</v>
      </c>
      <c r="E101" s="2821" t="s">
        <v>61</v>
      </c>
      <c r="F101" s="2821" t="s">
        <v>2437</v>
      </c>
    </row>
    <row r="102" spans="2:6" ht="15.75">
      <c r="B102" s="2830">
        <v>14</v>
      </c>
      <c r="C102" s="2843" t="s">
        <v>2726</v>
      </c>
      <c r="D102" s="2807" t="s">
        <v>2559</v>
      </c>
      <c r="E102" s="2821" t="s">
        <v>61</v>
      </c>
      <c r="F102" s="2821" t="s">
        <v>2437</v>
      </c>
    </row>
    <row r="103" spans="2:6" ht="15.75">
      <c r="B103" s="2830">
        <v>15</v>
      </c>
      <c r="C103" s="2843" t="s">
        <v>2727</v>
      </c>
      <c r="D103" s="2807" t="s">
        <v>2560</v>
      </c>
      <c r="E103" s="2821" t="s">
        <v>61</v>
      </c>
      <c r="F103" s="2821" t="s">
        <v>2437</v>
      </c>
    </row>
    <row r="104" spans="2:6" ht="15.75">
      <c r="B104" s="2830">
        <v>16</v>
      </c>
      <c r="C104" s="2843" t="s">
        <v>2728</v>
      </c>
      <c r="D104" s="2807" t="s">
        <v>2561</v>
      </c>
      <c r="E104" s="2821" t="s">
        <v>61</v>
      </c>
      <c r="F104" s="2821" t="s">
        <v>2437</v>
      </c>
    </row>
    <row r="105" spans="2:6" ht="16.5" thickBot="1">
      <c r="B105" s="2832">
        <v>17</v>
      </c>
      <c r="C105" s="2844" t="s">
        <v>2729</v>
      </c>
      <c r="D105" s="2808" t="s">
        <v>2562</v>
      </c>
      <c r="E105" s="2826" t="s">
        <v>61</v>
      </c>
      <c r="F105" s="2826" t="s">
        <v>2437</v>
      </c>
    </row>
    <row r="106" spans="2:6" ht="15.75">
      <c r="B106" s="2835">
        <v>1</v>
      </c>
      <c r="C106" s="2845" t="s">
        <v>2833</v>
      </c>
      <c r="D106" s="2809" t="s">
        <v>2834</v>
      </c>
      <c r="E106" s="2818" t="s">
        <v>1366</v>
      </c>
      <c r="F106" s="2846" t="s">
        <v>2437</v>
      </c>
    </row>
    <row r="107" spans="2:6" ht="15.75">
      <c r="B107" s="2836">
        <v>2</v>
      </c>
      <c r="C107" s="2847" t="s">
        <v>2835</v>
      </c>
      <c r="D107" s="2810" t="s">
        <v>2836</v>
      </c>
      <c r="E107" s="2821" t="s">
        <v>1366</v>
      </c>
      <c r="F107" s="2848" t="s">
        <v>2437</v>
      </c>
    </row>
    <row r="108" spans="2:6" ht="15.75">
      <c r="B108" s="2836">
        <v>3</v>
      </c>
      <c r="C108" s="2847" t="s">
        <v>2837</v>
      </c>
      <c r="D108" s="2810" t="s">
        <v>2838</v>
      </c>
      <c r="E108" s="2821" t="s">
        <v>1366</v>
      </c>
      <c r="F108" s="2848" t="s">
        <v>2437</v>
      </c>
    </row>
    <row r="109" spans="2:6" ht="15.75">
      <c r="B109" s="2836">
        <v>4</v>
      </c>
      <c r="C109" s="2847" t="s">
        <v>2839</v>
      </c>
      <c r="D109" s="2810" t="s">
        <v>2840</v>
      </c>
      <c r="E109" s="2821" t="s">
        <v>1366</v>
      </c>
      <c r="F109" s="2848" t="s">
        <v>2437</v>
      </c>
    </row>
    <row r="110" spans="2:6" ht="15.75">
      <c r="B110" s="2836">
        <v>5</v>
      </c>
      <c r="C110" s="2847" t="s">
        <v>2841</v>
      </c>
      <c r="D110" s="2810" t="s">
        <v>2842</v>
      </c>
      <c r="E110" s="2821" t="s">
        <v>1366</v>
      </c>
      <c r="F110" s="2848" t="s">
        <v>2437</v>
      </c>
    </row>
    <row r="111" spans="2:6" ht="15.75">
      <c r="B111" s="2836">
        <v>6</v>
      </c>
      <c r="C111" s="2847" t="s">
        <v>2927</v>
      </c>
      <c r="D111" s="2810" t="s">
        <v>2928</v>
      </c>
      <c r="E111" s="2821" t="s">
        <v>1366</v>
      </c>
      <c r="F111" s="2848" t="s">
        <v>2437</v>
      </c>
    </row>
    <row r="112" spans="2:6" ht="15.75">
      <c r="B112" s="2836">
        <v>7</v>
      </c>
      <c r="C112" s="2847" t="s">
        <v>2940</v>
      </c>
      <c r="D112" s="2810" t="s">
        <v>2941</v>
      </c>
      <c r="E112" s="2821" t="s">
        <v>1366</v>
      </c>
      <c r="F112" s="2848" t="s">
        <v>2437</v>
      </c>
    </row>
    <row r="113" spans="2:6" ht="15.75">
      <c r="B113" s="2836">
        <v>8</v>
      </c>
      <c r="C113" s="2847" t="s">
        <v>2942</v>
      </c>
      <c r="D113" s="2810" t="s">
        <v>2943</v>
      </c>
      <c r="E113" s="2821" t="s">
        <v>1366</v>
      </c>
      <c r="F113" s="2848" t="s">
        <v>2437</v>
      </c>
    </row>
    <row r="114" spans="2:6" ht="15.75">
      <c r="B114" s="2836">
        <v>9</v>
      </c>
      <c r="C114" s="2847" t="s">
        <v>2949</v>
      </c>
      <c r="D114" s="2810" t="s">
        <v>2950</v>
      </c>
      <c r="E114" s="2821" t="s">
        <v>1366</v>
      </c>
      <c r="F114" s="2848" t="s">
        <v>2437</v>
      </c>
    </row>
    <row r="115" spans="2:6" ht="15.75">
      <c r="B115" s="2836">
        <v>10</v>
      </c>
      <c r="C115" s="2847" t="s">
        <v>2951</v>
      </c>
      <c r="D115" s="2810" t="s">
        <v>2952</v>
      </c>
      <c r="E115" s="2821" t="s">
        <v>1366</v>
      </c>
      <c r="F115" s="2848" t="s">
        <v>2437</v>
      </c>
    </row>
    <row r="116" spans="2:6" ht="15.75">
      <c r="B116" s="2836">
        <v>11</v>
      </c>
      <c r="C116" s="2847" t="s">
        <v>2955</v>
      </c>
      <c r="D116" s="2810" t="s">
        <v>2956</v>
      </c>
      <c r="E116" s="2821" t="s">
        <v>1366</v>
      </c>
      <c r="F116" s="2848" t="s">
        <v>2437</v>
      </c>
    </row>
    <row r="117" spans="2:6" ht="15.75">
      <c r="B117" s="2836">
        <v>12</v>
      </c>
      <c r="C117" s="2847" t="s">
        <v>2957</v>
      </c>
      <c r="D117" s="2810" t="s">
        <v>3616</v>
      </c>
      <c r="E117" s="2821" t="s">
        <v>1366</v>
      </c>
      <c r="F117" s="2848" t="s">
        <v>2437</v>
      </c>
    </row>
    <row r="118" spans="2:6" ht="15.75">
      <c r="B118" s="2836">
        <v>13</v>
      </c>
      <c r="C118" s="2847" t="s">
        <v>2968</v>
      </c>
      <c r="D118" s="2810" t="s">
        <v>3617</v>
      </c>
      <c r="E118" s="2821" t="s">
        <v>1366</v>
      </c>
      <c r="F118" s="2848" t="s">
        <v>2437</v>
      </c>
    </row>
    <row r="119" spans="2:6" ht="15.75">
      <c r="B119" s="2836">
        <v>14</v>
      </c>
      <c r="C119" s="2847" t="s">
        <v>2970</v>
      </c>
      <c r="D119" s="2810" t="s">
        <v>2971</v>
      </c>
      <c r="E119" s="2821" t="s">
        <v>1366</v>
      </c>
      <c r="F119" s="2848" t="s">
        <v>2437</v>
      </c>
    </row>
    <row r="120" spans="2:6" ht="15.75">
      <c r="B120" s="2836">
        <v>15</v>
      </c>
      <c r="C120" s="2847" t="s">
        <v>2976</v>
      </c>
      <c r="D120" s="2810" t="s">
        <v>2977</v>
      </c>
      <c r="E120" s="2821" t="s">
        <v>1366</v>
      </c>
      <c r="F120" s="2848" t="s">
        <v>2437</v>
      </c>
    </row>
    <row r="121" spans="2:6" ht="15.75">
      <c r="B121" s="2836">
        <v>16</v>
      </c>
      <c r="C121" s="2847" t="s">
        <v>2978</v>
      </c>
      <c r="D121" s="2810" t="s">
        <v>3618</v>
      </c>
      <c r="E121" s="2821" t="s">
        <v>1366</v>
      </c>
      <c r="F121" s="2848" t="s">
        <v>2437</v>
      </c>
    </row>
    <row r="122" spans="2:6" ht="15.75">
      <c r="B122" s="2836">
        <v>17</v>
      </c>
      <c r="C122" s="2847" t="s">
        <v>3044</v>
      </c>
      <c r="D122" s="2810" t="s">
        <v>3619</v>
      </c>
      <c r="E122" s="2821" t="s">
        <v>1366</v>
      </c>
      <c r="F122" s="2848" t="s">
        <v>2437</v>
      </c>
    </row>
    <row r="123" spans="2:6" ht="16.5" thickBot="1">
      <c r="B123" s="2837">
        <v>18</v>
      </c>
      <c r="C123" s="2849" t="s">
        <v>3566</v>
      </c>
      <c r="D123" s="2811" t="s">
        <v>3567</v>
      </c>
      <c r="E123" s="2826" t="s">
        <v>1366</v>
      </c>
      <c r="F123" s="2850" t="s">
        <v>2437</v>
      </c>
    </row>
    <row r="124" spans="2:6" ht="15.75">
      <c r="B124" s="2835">
        <v>1</v>
      </c>
      <c r="C124" s="2816" t="s">
        <v>3163</v>
      </c>
      <c r="D124" s="2809" t="s">
        <v>3162</v>
      </c>
      <c r="E124" s="2818" t="s">
        <v>1366</v>
      </c>
      <c r="F124" s="2818" t="s">
        <v>3161</v>
      </c>
    </row>
    <row r="125" spans="2:6" ht="15.75">
      <c r="B125" s="2836">
        <v>2</v>
      </c>
      <c r="C125" s="2820" t="s">
        <v>3620</v>
      </c>
      <c r="D125" s="2810" t="s">
        <v>3177</v>
      </c>
      <c r="E125" s="2821" t="s">
        <v>1366</v>
      </c>
      <c r="F125" s="2821" t="s">
        <v>3161</v>
      </c>
    </row>
    <row r="126" spans="2:6" ht="15.75">
      <c r="B126" s="2836">
        <v>3</v>
      </c>
      <c r="C126" s="2820" t="s">
        <v>3621</v>
      </c>
      <c r="D126" s="2810" t="s">
        <v>3178</v>
      </c>
      <c r="E126" s="2821" t="s">
        <v>1366</v>
      </c>
      <c r="F126" s="2821" t="s">
        <v>3161</v>
      </c>
    </row>
    <row r="127" spans="2:6" ht="15.75">
      <c r="B127" s="2836">
        <v>4</v>
      </c>
      <c r="C127" s="2820" t="s">
        <v>3622</v>
      </c>
      <c r="D127" s="2810" t="s">
        <v>3179</v>
      </c>
      <c r="E127" s="2821" t="s">
        <v>1366</v>
      </c>
      <c r="F127" s="2821" t="s">
        <v>3161</v>
      </c>
    </row>
    <row r="128" spans="2:6" ht="15.75">
      <c r="B128" s="2836">
        <v>5</v>
      </c>
      <c r="C128" s="2820" t="s">
        <v>3623</v>
      </c>
      <c r="D128" s="2810" t="s">
        <v>3180</v>
      </c>
      <c r="E128" s="2821" t="s">
        <v>1366</v>
      </c>
      <c r="F128" s="2821" t="s">
        <v>3161</v>
      </c>
    </row>
    <row r="129" spans="2:6" ht="15.75">
      <c r="B129" s="2836">
        <v>6</v>
      </c>
      <c r="C129" s="2820" t="s">
        <v>3624</v>
      </c>
      <c r="D129" s="2810" t="s">
        <v>3181</v>
      </c>
      <c r="E129" s="2821" t="s">
        <v>1366</v>
      </c>
      <c r="F129" s="2821" t="s">
        <v>3161</v>
      </c>
    </row>
    <row r="130" spans="2:6" ht="15.75">
      <c r="B130" s="2836">
        <v>7</v>
      </c>
      <c r="C130" s="2820" t="s">
        <v>3625</v>
      </c>
      <c r="D130" s="2810" t="s">
        <v>3182</v>
      </c>
      <c r="E130" s="2821" t="s">
        <v>1366</v>
      </c>
      <c r="F130" s="2821" t="s">
        <v>3161</v>
      </c>
    </row>
    <row r="131" spans="2:6" ht="15.75">
      <c r="B131" s="2836">
        <v>8</v>
      </c>
      <c r="C131" s="2820" t="s">
        <v>3626</v>
      </c>
      <c r="D131" s="2810" t="s">
        <v>3183</v>
      </c>
      <c r="E131" s="2821" t="s">
        <v>1366</v>
      </c>
      <c r="F131" s="2821" t="s">
        <v>3161</v>
      </c>
    </row>
    <row r="132" spans="2:6" ht="15.75">
      <c r="B132" s="2836">
        <v>9</v>
      </c>
      <c r="C132" s="2820" t="s">
        <v>3627</v>
      </c>
      <c r="D132" s="2810" t="s">
        <v>3184</v>
      </c>
      <c r="E132" s="2821" t="s">
        <v>1366</v>
      </c>
      <c r="F132" s="2821" t="s">
        <v>3161</v>
      </c>
    </row>
    <row r="133" spans="2:6" ht="15.75">
      <c r="B133" s="2836">
        <v>10</v>
      </c>
      <c r="C133" s="2820" t="s">
        <v>3628</v>
      </c>
      <c r="D133" s="2810" t="s">
        <v>3185</v>
      </c>
      <c r="E133" s="2821" t="s">
        <v>1366</v>
      </c>
      <c r="F133" s="2821" t="s">
        <v>3161</v>
      </c>
    </row>
    <row r="134" spans="2:6" ht="15.75">
      <c r="B134" s="2836">
        <v>11</v>
      </c>
      <c r="C134" s="2820" t="s">
        <v>3629</v>
      </c>
      <c r="D134" s="2810" t="s">
        <v>3186</v>
      </c>
      <c r="E134" s="2821" t="s">
        <v>1366</v>
      </c>
      <c r="F134" s="2821" t="s">
        <v>3161</v>
      </c>
    </row>
    <row r="135" spans="2:6" ht="15.75">
      <c r="B135" s="2836">
        <v>12</v>
      </c>
      <c r="C135" s="2820" t="s">
        <v>3630</v>
      </c>
      <c r="D135" s="2810" t="s">
        <v>3187</v>
      </c>
      <c r="E135" s="2821" t="s">
        <v>1366</v>
      </c>
      <c r="F135" s="2821" t="s">
        <v>3161</v>
      </c>
    </row>
    <row r="136" spans="2:6" ht="15.75">
      <c r="B136" s="2836">
        <v>13</v>
      </c>
      <c r="C136" s="2820" t="s">
        <v>3631</v>
      </c>
      <c r="D136" s="2810" t="s">
        <v>3188</v>
      </c>
      <c r="E136" s="2821" t="s">
        <v>1366</v>
      </c>
      <c r="F136" s="2821" t="s">
        <v>3161</v>
      </c>
    </row>
    <row r="137" spans="2:6" ht="15.75">
      <c r="B137" s="2836">
        <v>14</v>
      </c>
      <c r="C137" s="2820" t="s">
        <v>3632</v>
      </c>
      <c r="D137" s="2810" t="s">
        <v>3189</v>
      </c>
      <c r="E137" s="2821" t="s">
        <v>1366</v>
      </c>
      <c r="F137" s="2821" t="s">
        <v>3161</v>
      </c>
    </row>
    <row r="138" spans="2:6" ht="15.75">
      <c r="B138" s="2836">
        <v>15</v>
      </c>
      <c r="C138" s="2820" t="s">
        <v>3633</v>
      </c>
      <c r="D138" s="2810" t="s">
        <v>3190</v>
      </c>
      <c r="E138" s="2821" t="s">
        <v>1366</v>
      </c>
      <c r="F138" s="2821" t="s">
        <v>3161</v>
      </c>
    </row>
    <row r="139" spans="2:6" ht="15.75">
      <c r="B139" s="2836">
        <v>16</v>
      </c>
      <c r="C139" s="2820" t="s">
        <v>3634</v>
      </c>
      <c r="D139" s="2810" t="s">
        <v>3176</v>
      </c>
      <c r="E139" s="2821" t="s">
        <v>1366</v>
      </c>
      <c r="F139" s="2821" t="s">
        <v>3161</v>
      </c>
    </row>
    <row r="140" spans="2:6" ht="16.5" thickBot="1">
      <c r="B140" s="2837">
        <v>17</v>
      </c>
      <c r="C140" s="2825" t="s">
        <v>3192</v>
      </c>
      <c r="D140" s="2811" t="s">
        <v>3191</v>
      </c>
      <c r="E140" s="2826" t="s">
        <v>1366</v>
      </c>
      <c r="F140" s="2826" t="s">
        <v>3161</v>
      </c>
    </row>
    <row r="141" spans="2:6" ht="15.75">
      <c r="B141" s="2827">
        <v>1</v>
      </c>
      <c r="C141" s="2816" t="s">
        <v>3359</v>
      </c>
      <c r="D141" s="2809" t="s">
        <v>3360</v>
      </c>
      <c r="E141" s="2818" t="s">
        <v>3373</v>
      </c>
      <c r="F141" s="2818" t="s">
        <v>3161</v>
      </c>
    </row>
    <row r="142" spans="2:6" ht="15.75">
      <c r="B142" s="2830">
        <v>2</v>
      </c>
      <c r="C142" s="2820" t="s">
        <v>3361</v>
      </c>
      <c r="D142" s="2810" t="s">
        <v>3360</v>
      </c>
      <c r="E142" s="2821" t="s">
        <v>3373</v>
      </c>
      <c r="F142" s="2821" t="s">
        <v>3161</v>
      </c>
    </row>
    <row r="143" spans="2:6" ht="15.75">
      <c r="B143" s="2830">
        <v>3</v>
      </c>
      <c r="C143" s="2820" t="s">
        <v>3362</v>
      </c>
      <c r="D143" s="2810" t="s">
        <v>3360</v>
      </c>
      <c r="E143" s="2821" t="s">
        <v>3373</v>
      </c>
      <c r="F143" s="2821" t="s">
        <v>3161</v>
      </c>
    </row>
    <row r="144" spans="2:6" ht="15.75">
      <c r="B144" s="2830">
        <v>4</v>
      </c>
      <c r="C144" s="2820" t="s">
        <v>3635</v>
      </c>
      <c r="D144" s="2810" t="s">
        <v>3360</v>
      </c>
      <c r="E144" s="2821" t="s">
        <v>3373</v>
      </c>
      <c r="F144" s="2821" t="s">
        <v>3161</v>
      </c>
    </row>
    <row r="145" spans="1:6" ht="15.75">
      <c r="B145" s="2830">
        <v>5</v>
      </c>
      <c r="C145" s="2820" t="s">
        <v>3363</v>
      </c>
      <c r="D145" s="2810" t="s">
        <v>3360</v>
      </c>
      <c r="E145" s="2821" t="s">
        <v>3373</v>
      </c>
      <c r="F145" s="2821" t="s">
        <v>3161</v>
      </c>
    </row>
    <row r="146" spans="1:6" ht="15.75">
      <c r="B146" s="2830">
        <v>6</v>
      </c>
      <c r="C146" s="2820" t="s">
        <v>3364</v>
      </c>
      <c r="D146" s="2810" t="s">
        <v>3365</v>
      </c>
      <c r="E146" s="2821" t="s">
        <v>3373</v>
      </c>
      <c r="F146" s="2821" t="s">
        <v>3161</v>
      </c>
    </row>
    <row r="147" spans="1:6" ht="15.75">
      <c r="B147" s="2830">
        <v>7</v>
      </c>
      <c r="C147" s="2820" t="s">
        <v>3366</v>
      </c>
      <c r="D147" s="2810" t="s">
        <v>3367</v>
      </c>
      <c r="E147" s="2821" t="s">
        <v>3373</v>
      </c>
      <c r="F147" s="2821" t="s">
        <v>3161</v>
      </c>
    </row>
    <row r="148" spans="1:6" ht="15.75">
      <c r="B148" s="2830">
        <v>8</v>
      </c>
      <c r="C148" s="2820" t="s">
        <v>3368</v>
      </c>
      <c r="D148" s="2810" t="s">
        <v>3369</v>
      </c>
      <c r="E148" s="2821" t="s">
        <v>3373</v>
      </c>
      <c r="F148" s="2821" t="s">
        <v>3161</v>
      </c>
    </row>
    <row r="149" spans="1:6" ht="16.5" thickBot="1">
      <c r="B149" s="2830">
        <v>9</v>
      </c>
      <c r="C149" s="2820" t="s">
        <v>3370</v>
      </c>
      <c r="D149" s="2810" t="s">
        <v>3371</v>
      </c>
      <c r="E149" s="2821" t="s">
        <v>3373</v>
      </c>
      <c r="F149" s="2821" t="s">
        <v>3161</v>
      </c>
    </row>
    <row r="150" spans="1:6" ht="16.5" thickBot="1">
      <c r="A150" s="2805"/>
      <c r="B150" s="2851">
        <v>1</v>
      </c>
      <c r="C150" s="2852" t="s">
        <v>3461</v>
      </c>
      <c r="D150" s="2812" t="s">
        <v>3462</v>
      </c>
      <c r="E150" s="2853" t="s">
        <v>3463</v>
      </c>
      <c r="F150" s="2854" t="s">
        <v>3161</v>
      </c>
    </row>
  </sheetData>
  <autoFilter ref="A2:XEZ21">
    <filterColumn colId="0" showButton="0"/>
  </autoFilter>
  <mergeCells count="3">
    <mergeCell ref="A1:F1"/>
    <mergeCell ref="A2:B2"/>
    <mergeCell ref="A3:A21"/>
  </mergeCells>
  <hyperlinks>
    <hyperlink ref="C5" location="F33A!A1" display="F33A"/>
    <hyperlink ref="C6" location="F33B!A1" display="F33B"/>
    <hyperlink ref="C7" location="F33B1!A1" display="F33B1"/>
    <hyperlink ref="C8" location="F33B3!A1" display="F33B3"/>
    <hyperlink ref="C9" location="'F34'!A1" display="F34"/>
    <hyperlink ref="C13" location="F35.2!A1" display="F35.2"/>
    <hyperlink ref="C12" location="'F35'!A1" display="F35"/>
    <hyperlink ref="C16" location="F8.1!A1" display="F8.1"/>
    <hyperlink ref="C17" location="F8.2!A1" display="F8.2"/>
    <hyperlink ref="C18" location="F8.3!A1" display="F8.3"/>
    <hyperlink ref="C19" location="F8.4!A1" display="F8.4"/>
    <hyperlink ref="C10" location="F34.1!A1" display="F34.1"/>
    <hyperlink ref="C11" location="F34.2!A1" display="F34.2"/>
    <hyperlink ref="C14" location="F36.1!A1" display="F36.1"/>
    <hyperlink ref="C15" location="F36.2!A1" display="F36.2"/>
    <hyperlink ref="C20" location="F31.1!A1" display="F31.1"/>
    <hyperlink ref="C21" location="F35.1!A1" display="F35.1"/>
    <hyperlink ref="C4" location="F20_21Pkon_Valutor!A1" display="F20_21Pkon_Valutor"/>
    <hyperlink ref="C3" location="F20_21Pkon!A1" display="F20_21Pkon"/>
    <hyperlink ref="C22" location="'F1'!A1" display="F1"/>
    <hyperlink ref="C23" location="'F2'!A1" display="F2"/>
    <hyperlink ref="C24" location="'F3'!A1" display="F3"/>
    <hyperlink ref="C25" location="'F4'!A1" display="F4"/>
    <hyperlink ref="C26" location="F20_21!A1" display="F20_21"/>
    <hyperlink ref="C27" location="'F22'!A1" display="F22"/>
    <hyperlink ref="C28" location="F22_1!A1" display="F22_1"/>
    <hyperlink ref="C29" location="'F23'!A1" display="F23"/>
    <hyperlink ref="C30" location="'F26'!A1" display="F26"/>
    <hyperlink ref="C31" location="'F27'!A1" display="F27"/>
    <hyperlink ref="C32" location="'F28'!A1" display="F28"/>
    <hyperlink ref="C33" location="'F29'!A1" display="F29"/>
    <hyperlink ref="C34" location="'F30'!A1" display="F30"/>
    <hyperlink ref="C35" location="F30.1!A1" display="F30.1"/>
    <hyperlink ref="C36" location="'F30_31_31-1'!A1" display="F31"/>
    <hyperlink ref="C37" location="'F30_31_31-1'!A61" display="F31/1"/>
    <hyperlink ref="C38" location="'F30_31_31-1'!A72" display="F31/2"/>
    <hyperlink ref="C39" location="'F30_31_31-1'!A81" display="F31/3"/>
    <hyperlink ref="C40" location="'F30_31_31-1'!A92" display="F31/4"/>
    <hyperlink ref="C41" location="'F30_31_31-1'!A127" display="F32"/>
    <hyperlink ref="C42" location="'F16,16_1,16_2'!A1" display="F16,16_1,16_2"/>
    <hyperlink ref="C43" location="'F16,16_1,16_2'!A19" display="F16,16_1,16_2"/>
    <hyperlink ref="C44" location="'F16,16_1,16_2'!A32" display="F16,16_1,16_2"/>
    <hyperlink ref="C45" location="'F17'!A1" display="F17"/>
    <hyperlink ref="C46" location="'F37'!A1" display="F37"/>
    <hyperlink ref="C47" location="F37.1!A1" display="F37.1"/>
    <hyperlink ref="C48" location="F37.2!A1" display="F37.2"/>
    <hyperlink ref="C49" location="F37.3!A1" display="F37.3"/>
    <hyperlink ref="C50" location="F37.4!A1" display="F37.4"/>
    <hyperlink ref="C51" location="F37.5!A1" display="F37.5"/>
    <hyperlink ref="C52" location="F37.6!A1" display="F37.6"/>
    <hyperlink ref="C53" location="F37.7!A1" display="F37.7"/>
    <hyperlink ref="C54" location="'F44'!A1" display="F44"/>
    <hyperlink ref="C55" location="'F45'!A1" display="F45"/>
    <hyperlink ref="C56" location="F46.ALL!A1" display="F46.ALL"/>
    <hyperlink ref="C57" location="F46.USD!A1" display="F46.USD"/>
    <hyperlink ref="C58" location="F46.EUR!A1" display="F46.EUR"/>
    <hyperlink ref="C59" location="F46.GBP!A1" display="F46.GBP"/>
    <hyperlink ref="C60" location="F46.CHF!A1" display="F46.CHF"/>
    <hyperlink ref="C61" location="F46.CAD!A1" display="F46.CAD"/>
    <hyperlink ref="C62" location="F46.SEK!A1" display="F46.SEK"/>
    <hyperlink ref="C63" location="F46.AUD!A1" display="F46.AUD"/>
    <hyperlink ref="C64" location="F46.JPY!A1" display="F46.JPY"/>
    <hyperlink ref="C65" location="F46.DKK!A1" display="F46.DKK"/>
    <hyperlink ref="C66" location="F46.NOK!A1" display="F46.NOK"/>
    <hyperlink ref="C67" location="F46.TRY!A1" display="F46.TRY"/>
    <hyperlink ref="C68" location="F46.XAU!A1" display="F46.XAU"/>
    <hyperlink ref="C69" location="F46.CNY!A1" display="F46.CNY"/>
    <hyperlink ref="C70" location="F46.OTHER!A1" display="F46.TE TJERA"/>
    <hyperlink ref="C71" location="F47.ALL!A1" display="F47.ALL"/>
    <hyperlink ref="C72" location="F47.USD!A1" display="F47.USD"/>
    <hyperlink ref="C73" location="F47.EUR!A1" display="F47.EUR"/>
    <hyperlink ref="C74" location="F47.GBP!A1" display="F47.GBP"/>
    <hyperlink ref="C75" location="F47.CHF!A1" display="F47.CHF"/>
    <hyperlink ref="C76" location="F47.CAD!A1" display="F47.CAD"/>
    <hyperlink ref="C77" location="F47.SEK!A1" display="F47.SEK"/>
    <hyperlink ref="C78" location="F47.AUD!A1" display="F47.AUD"/>
    <hyperlink ref="C79" location="F47.JPY!A1" display="F47.JPY"/>
    <hyperlink ref="C80" location="F47.DKK!A1" display="F47.DKK"/>
    <hyperlink ref="C81" location="F47.NOK!A1" display="F47.NOK"/>
    <hyperlink ref="C82" location="F47.TRY!A1" display="F47.TRY"/>
    <hyperlink ref="C83" location="F47.XAU!A1" display="F47.XAU"/>
    <hyperlink ref="C84" location="F47.CNY!A1" display="F47.CNY"/>
    <hyperlink ref="C85" location="F47.OTHER!A1" display="F47.TE TJERA"/>
    <hyperlink ref="C86" location="'F48'!A1" display="F48"/>
    <hyperlink ref="C87" location="'F61'!A1" display="F61"/>
    <hyperlink ref="C88" location="'F62'!A1" display="F62"/>
    <hyperlink ref="C89" location="F6.DM!A1" display="F6.DM"/>
    <hyperlink ref="C90" location="F9.DM!A1" display="F9.DM"/>
    <hyperlink ref="C91" location="F5.DM!A1" display="F5.DM"/>
    <hyperlink ref="C92" location="F3.DM!A1" display="F3.DM"/>
    <hyperlink ref="C93" location="F100.1!A1" display="100/1"/>
    <hyperlink ref="C94" location="F61.2!A1" display="61.2"/>
    <hyperlink ref="C95" location="F60.1!A1" display="F60/1"/>
    <hyperlink ref="C96" location="'37.4'!A1" display="37/4"/>
    <hyperlink ref="C97" location="'37.5'!A1" display="37/5"/>
    <hyperlink ref="C98" location="'37.6'!A1" display="37/6"/>
    <hyperlink ref="C99" location="'37.7'!A1" display="37/7"/>
    <hyperlink ref="C100" location="'37.9'!A1" display="37.9"/>
    <hyperlink ref="C101" location="'37'!A1" display="'37'!A1"/>
    <hyperlink ref="C102" location="'37.1'!A1" display="37/1"/>
    <hyperlink ref="C103" location="'37.2'!A1" display="37/2"/>
    <hyperlink ref="C104" location="'37.3'!A1" display="37/3"/>
    <hyperlink ref="C105" location="'37.8'!A1" display="37.8"/>
    <hyperlink ref="C106" location="F2.DM!A1" display="F2.DM"/>
    <hyperlink ref="C107" location="F7.DM!A1" display="F7.DM"/>
    <hyperlink ref="C108" location="F10.DM!A1" display="F10.DM"/>
    <hyperlink ref="C109" location="F11.DM!A1" display="F11.DM"/>
    <hyperlink ref="C110" location="F12.DM!A1" display="F12.DM"/>
    <hyperlink ref="C111" location="'F18'!A1" display="F18"/>
    <hyperlink ref="C112" location="F18.a!A1" display="F18a"/>
    <hyperlink ref="C113" location="F18.1!A1" display="F18.1"/>
    <hyperlink ref="C114" location="F18.1a!A1" display="F18.1a"/>
    <hyperlink ref="C115" location="F18.2!A1" display="F18.2"/>
    <hyperlink ref="C116" location="F18.2a!A1" display="F18.2a"/>
    <hyperlink ref="C117" location="F18.3!A1" display="F18.3"/>
    <hyperlink ref="C118" location="F18.3a!A1" display="F18.3a"/>
    <hyperlink ref="C119" location="F18.4!A1" display="F18.4"/>
    <hyperlink ref="C120" location="F18.4a!A1" display="F18.4a"/>
    <hyperlink ref="C121" location="MKR_SA_TDI!A1" display="MKR_SA_TDI"/>
    <hyperlink ref="C122" location="MKR_SA_EQU!A1" display="MKR_SA_EQU"/>
    <hyperlink ref="C123" location="'F49'!A1" display="F49"/>
    <hyperlink ref="C125" location="'CR_SA_(1)'!Print_Area" display="CR_SA_ (1)"/>
    <hyperlink ref="C126" location="'CR_SA_(2)'!Print_Area" display="CR_SA_ (2)"/>
    <hyperlink ref="C127" location="'CR_SA_(3)'!Print_Area" display="CR_SA_ (3)"/>
    <hyperlink ref="C128" location="'CR_SA_(4)'!Print_Area" display="CR_SA_ (4)"/>
    <hyperlink ref="C129" location="'CR_SA_(5)'!Print_Area" display="CR_SA_ (5)"/>
    <hyperlink ref="C130" location="'CR_SA_(6)'!Print_Area" display="CR_SA_ (6)"/>
    <hyperlink ref="C131" location="'CR_SA_(7)'!Print_Area" display="CR_SA_ (7)"/>
    <hyperlink ref="C132" location="'CR_SA_(8)'!Print_Area" display="CR_SA_ (8)"/>
    <hyperlink ref="C133" location="'CR_SA_(9)'!Print_Area" display="CR_SA_ (9)"/>
    <hyperlink ref="C134" location="'CR_SA_(10)'!Print_Area" display="CR_SA_ (10)"/>
    <hyperlink ref="C135" location="'CR_SA_(11)'!Print_Area" display="CR_SA_ (11)"/>
    <hyperlink ref="C136" location="'CR_SA_(12)'!Print_Area" display="CR_SA_ (12)"/>
    <hyperlink ref="C137" location="'CR_SA_(13)'!Print_Area" display="CR_SA_ (13)"/>
    <hyperlink ref="C138" location="'CR_SA_(14)'!Print_Area" display="CR_SA_ (14)"/>
    <hyperlink ref="C139" location="'CR_SA_(15) '!Print_Area" display="CR_SA_ (15)"/>
    <hyperlink ref="C140" location="CR_SEC_SA!Print_Area" display="CR_SEC_SA"/>
    <hyperlink ref="C124" location="CAR!A1" display="CAR"/>
    <hyperlink ref="C141" location="'MKR_SA_TDI_(usd)'!A1" display="MKR_SA_ TDI_(Usd)"/>
    <hyperlink ref="C142" location="'MKR_SA_TDI_(eur)'!A1" display="MKR_SA_ TDI_(Eur)"/>
    <hyperlink ref="C143" location="'MKR_SA_TDI_(ALL)'!A1" display="MKR_SA_ TDI_(ALL)"/>
    <hyperlink ref="C144" location="'MKR_SA_TDI_(monedha_te_tjera)'!A1" display="MKR_SA_ TDI_(monedha_te_tjera)"/>
    <hyperlink ref="C145" location="'MKR_SA_TDI_(total)'!Print_Area" display="MKR_SA_ TDI_(Total)"/>
    <hyperlink ref="C146" location="'MKR_SA_EQU (2)'!A1" display="MKR_SA_ EQU"/>
    <hyperlink ref="C147" location="CR_TB_SETT!Print_Area" display="CR_TB_SETT"/>
    <hyperlink ref="C148" location="MKR_SA_COM!A1" display="MKR_SA_ COM"/>
    <hyperlink ref="C149" location="MKR_SA_FX!A1" display="MKR_SA_ FX "/>
    <hyperlink ref="C150" location="OPR!A1" display="OPR"/>
  </hyperlinks>
  <pageMargins left="0.23622047244094491" right="0.23622047244094491" top="0.74803149606299213" bottom="0.74803149606299213" header="0.31496062992125984" footer="0.31496062992125984"/>
  <pageSetup paperSize="9" scale="78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zoomScale="85" zoomScaleNormal="85" workbookViewId="0">
      <selection sqref="A1:B5"/>
    </sheetView>
  </sheetViews>
  <sheetFormatPr defaultRowHeight="15"/>
  <cols>
    <col min="1" max="1" width="27.85546875" style="1618" customWidth="1"/>
    <col min="2" max="2" width="71" style="1" customWidth="1"/>
    <col min="3" max="7" width="14" style="1" customWidth="1"/>
    <col min="8" max="8" width="20" style="1" customWidth="1"/>
    <col min="9" max="10" width="9.140625" style="61"/>
    <col min="11" max="16384" width="9.140625" style="1"/>
  </cols>
  <sheetData>
    <row r="1" spans="1:10">
      <c r="A1" s="1" t="s">
        <v>57</v>
      </c>
      <c r="B1" s="24">
        <v>34.200000000000003</v>
      </c>
      <c r="I1" s="1"/>
      <c r="J1" s="1"/>
    </row>
    <row r="2" spans="1:10">
      <c r="A2" s="1" t="s">
        <v>58</v>
      </c>
      <c r="B2" s="33" t="s">
        <v>1182</v>
      </c>
      <c r="I2" s="1"/>
      <c r="J2" s="1"/>
    </row>
    <row r="3" spans="1:10">
      <c r="A3" s="28" t="s">
        <v>56</v>
      </c>
      <c r="B3" s="25" t="s">
        <v>61</v>
      </c>
      <c r="I3" s="1"/>
      <c r="J3" s="1"/>
    </row>
    <row r="4" spans="1:10">
      <c r="A4" s="1" t="s">
        <v>59</v>
      </c>
      <c r="B4" s="25" t="s">
        <v>62</v>
      </c>
      <c r="I4" s="1"/>
      <c r="J4" s="1"/>
    </row>
    <row r="5" spans="1:10">
      <c r="A5" s="1" t="s">
        <v>60</v>
      </c>
      <c r="B5" s="99" t="s">
        <v>80</v>
      </c>
      <c r="I5" s="1"/>
      <c r="J5" s="1"/>
    </row>
    <row r="7" spans="1:10" ht="27" customHeight="1">
      <c r="A7" s="1844" t="s">
        <v>26</v>
      </c>
      <c r="B7" s="2960" t="s">
        <v>1183</v>
      </c>
      <c r="C7" s="2962" t="s">
        <v>1184</v>
      </c>
      <c r="D7" s="2963"/>
      <c r="E7" s="2963"/>
      <c r="F7" s="2963"/>
      <c r="G7" s="2964"/>
      <c r="H7" s="2965" t="s">
        <v>1185</v>
      </c>
      <c r="I7" s="1"/>
      <c r="J7" s="1"/>
    </row>
    <row r="8" spans="1:10" ht="60" customHeight="1">
      <c r="A8" s="1619" t="s">
        <v>27</v>
      </c>
      <c r="B8" s="2961"/>
      <c r="C8" s="1845" t="s">
        <v>1186</v>
      </c>
      <c r="D8" s="100" t="s">
        <v>1187</v>
      </c>
      <c r="E8" s="100" t="s">
        <v>1188</v>
      </c>
      <c r="F8" s="100" t="s">
        <v>1189</v>
      </c>
      <c r="G8" s="100" t="s">
        <v>1190</v>
      </c>
      <c r="H8" s="2966"/>
      <c r="I8" s="1"/>
      <c r="J8" s="1"/>
    </row>
    <row r="9" spans="1:10">
      <c r="A9" s="1846">
        <v>1</v>
      </c>
      <c r="B9" s="1847" t="s">
        <v>9</v>
      </c>
      <c r="C9" s="1836">
        <f>SUM(C10:C30)</f>
        <v>0</v>
      </c>
      <c r="D9" s="1836">
        <f t="shared" ref="D9:H9" si="0">SUM(D10:D30)</f>
        <v>0</v>
      </c>
      <c r="E9" s="1836">
        <f t="shared" si="0"/>
        <v>0</v>
      </c>
      <c r="F9" s="1836">
        <f t="shared" si="0"/>
        <v>0</v>
      </c>
      <c r="G9" s="1836">
        <f t="shared" si="0"/>
        <v>0</v>
      </c>
      <c r="H9" s="1836">
        <f t="shared" si="0"/>
        <v>0</v>
      </c>
      <c r="I9" s="1"/>
      <c r="J9" s="1"/>
    </row>
    <row r="10" spans="1:10">
      <c r="A10" s="1848" t="s">
        <v>2035</v>
      </c>
      <c r="B10" s="1624" t="s">
        <v>3535</v>
      </c>
      <c r="C10" s="30">
        <v>0</v>
      </c>
      <c r="D10" s="30">
        <v>0</v>
      </c>
      <c r="E10" s="30">
        <v>0</v>
      </c>
      <c r="F10" s="30">
        <v>0</v>
      </c>
      <c r="G10" s="101">
        <v>0</v>
      </c>
      <c r="H10" s="1623">
        <f>SUM(C10:G10)</f>
        <v>0</v>
      </c>
      <c r="I10" s="1"/>
      <c r="J10" s="1"/>
    </row>
    <row r="11" spans="1:10">
      <c r="A11" s="1620" t="s">
        <v>2033</v>
      </c>
      <c r="B11" s="1621" t="s">
        <v>14</v>
      </c>
      <c r="C11" s="30">
        <v>0</v>
      </c>
      <c r="D11" s="30">
        <v>0</v>
      </c>
      <c r="E11" s="30">
        <v>0</v>
      </c>
      <c r="F11" s="30">
        <v>0</v>
      </c>
      <c r="G11" s="101">
        <v>0</v>
      </c>
      <c r="H11" s="102">
        <f t="shared" ref="H11:H30" si="1">SUM(C11:G11)</f>
        <v>0</v>
      </c>
      <c r="I11" s="1"/>
      <c r="J11" s="1"/>
    </row>
    <row r="12" spans="1:10">
      <c r="A12" s="1620" t="s">
        <v>2056</v>
      </c>
      <c r="B12" s="1621" t="s">
        <v>15</v>
      </c>
      <c r="C12" s="30">
        <v>0</v>
      </c>
      <c r="D12" s="30">
        <v>0</v>
      </c>
      <c r="E12" s="30">
        <v>0</v>
      </c>
      <c r="F12" s="30">
        <v>0</v>
      </c>
      <c r="G12" s="101">
        <v>0</v>
      </c>
      <c r="H12" s="102">
        <f t="shared" si="1"/>
        <v>0</v>
      </c>
      <c r="I12" s="1"/>
      <c r="J12" s="1"/>
    </row>
    <row r="13" spans="1:10">
      <c r="A13" s="1620" t="s">
        <v>3536</v>
      </c>
      <c r="B13" s="1621" t="s">
        <v>3537</v>
      </c>
      <c r="C13" s="30">
        <v>0</v>
      </c>
      <c r="D13" s="30">
        <v>0</v>
      </c>
      <c r="E13" s="30">
        <v>0</v>
      </c>
      <c r="F13" s="30">
        <v>0</v>
      </c>
      <c r="G13" s="101">
        <v>0</v>
      </c>
      <c r="H13" s="102">
        <f t="shared" si="1"/>
        <v>0</v>
      </c>
      <c r="I13" s="1"/>
      <c r="J13" s="1"/>
    </row>
    <row r="14" spans="1:10" ht="30" customHeight="1">
      <c r="A14" s="1620" t="s">
        <v>3538</v>
      </c>
      <c r="B14" s="1621" t="s">
        <v>3539</v>
      </c>
      <c r="C14" s="30">
        <v>0</v>
      </c>
      <c r="D14" s="30">
        <v>0</v>
      </c>
      <c r="E14" s="30">
        <v>0</v>
      </c>
      <c r="F14" s="30">
        <v>0</v>
      </c>
      <c r="G14" s="101">
        <v>0</v>
      </c>
      <c r="H14" s="102">
        <f t="shared" si="1"/>
        <v>0</v>
      </c>
      <c r="I14" s="1"/>
      <c r="J14" s="1"/>
    </row>
    <row r="15" spans="1:10">
      <c r="A15" s="1620" t="s">
        <v>2020</v>
      </c>
      <c r="B15" s="1622" t="s">
        <v>17</v>
      </c>
      <c r="C15" s="30">
        <v>0</v>
      </c>
      <c r="D15" s="30">
        <v>0</v>
      </c>
      <c r="E15" s="30">
        <v>0</v>
      </c>
      <c r="F15" s="30">
        <v>0</v>
      </c>
      <c r="G15" s="101">
        <v>0</v>
      </c>
      <c r="H15" s="102">
        <f t="shared" si="1"/>
        <v>0</v>
      </c>
      <c r="I15" s="1"/>
      <c r="J15" s="1"/>
    </row>
    <row r="16" spans="1:10" ht="30">
      <c r="A16" s="1620" t="s">
        <v>2006</v>
      </c>
      <c r="B16" s="1622" t="s">
        <v>3540</v>
      </c>
      <c r="C16" s="30">
        <v>0</v>
      </c>
      <c r="D16" s="30">
        <v>0</v>
      </c>
      <c r="E16" s="30">
        <v>0</v>
      </c>
      <c r="F16" s="30">
        <v>0</v>
      </c>
      <c r="G16" s="101">
        <v>0</v>
      </c>
      <c r="H16" s="102">
        <f t="shared" si="1"/>
        <v>0</v>
      </c>
      <c r="I16" s="1"/>
      <c r="J16" s="1"/>
    </row>
    <row r="17" spans="1:10">
      <c r="A17" s="1620" t="s">
        <v>2004</v>
      </c>
      <c r="B17" s="1622" t="s">
        <v>3541</v>
      </c>
      <c r="C17" s="30">
        <v>0</v>
      </c>
      <c r="D17" s="30">
        <v>0</v>
      </c>
      <c r="E17" s="30">
        <v>0</v>
      </c>
      <c r="F17" s="30">
        <v>0</v>
      </c>
      <c r="G17" s="101">
        <v>0</v>
      </c>
      <c r="H17" s="102">
        <f t="shared" si="1"/>
        <v>0</v>
      </c>
      <c r="I17" s="1"/>
      <c r="J17" s="1"/>
    </row>
    <row r="18" spans="1:10">
      <c r="A18" s="1620" t="s">
        <v>3489</v>
      </c>
      <c r="B18" s="1622" t="s">
        <v>3542</v>
      </c>
      <c r="C18" s="30">
        <v>0</v>
      </c>
      <c r="D18" s="30">
        <v>0</v>
      </c>
      <c r="E18" s="30">
        <v>0</v>
      </c>
      <c r="F18" s="30">
        <v>0</v>
      </c>
      <c r="G18" s="101">
        <v>0</v>
      </c>
      <c r="H18" s="102">
        <f t="shared" si="1"/>
        <v>0</v>
      </c>
      <c r="I18" s="1"/>
      <c r="J18" s="1"/>
    </row>
    <row r="19" spans="1:10">
      <c r="A19" s="1620" t="s">
        <v>3543</v>
      </c>
      <c r="B19" s="1622" t="s">
        <v>3544</v>
      </c>
      <c r="C19" s="30">
        <v>0</v>
      </c>
      <c r="D19" s="30">
        <v>0</v>
      </c>
      <c r="E19" s="30">
        <v>0</v>
      </c>
      <c r="F19" s="30">
        <v>0</v>
      </c>
      <c r="G19" s="101">
        <v>0</v>
      </c>
      <c r="H19" s="102">
        <f t="shared" si="1"/>
        <v>0</v>
      </c>
      <c r="I19" s="1"/>
      <c r="J19" s="1"/>
    </row>
    <row r="20" spans="1:10">
      <c r="A20" s="1620" t="s">
        <v>3545</v>
      </c>
      <c r="B20" s="1622" t="s">
        <v>3546</v>
      </c>
      <c r="C20" s="30">
        <v>0</v>
      </c>
      <c r="D20" s="30">
        <v>0</v>
      </c>
      <c r="E20" s="30">
        <v>0</v>
      </c>
      <c r="F20" s="30">
        <v>0</v>
      </c>
      <c r="G20" s="101">
        <v>0</v>
      </c>
      <c r="H20" s="102">
        <f t="shared" si="1"/>
        <v>0</v>
      </c>
      <c r="I20" s="1"/>
      <c r="J20" s="1"/>
    </row>
    <row r="21" spans="1:10">
      <c r="A21" s="1620" t="s">
        <v>3547</v>
      </c>
      <c r="B21" s="1622" t="s">
        <v>3548</v>
      </c>
      <c r="C21" s="30">
        <v>0</v>
      </c>
      <c r="D21" s="30">
        <v>0</v>
      </c>
      <c r="E21" s="30">
        <v>0</v>
      </c>
      <c r="F21" s="30">
        <v>0</v>
      </c>
      <c r="G21" s="101">
        <v>0</v>
      </c>
      <c r="H21" s="102">
        <f t="shared" si="1"/>
        <v>0</v>
      </c>
      <c r="I21" s="1"/>
      <c r="J21" s="1"/>
    </row>
    <row r="22" spans="1:10">
      <c r="A22" s="1620" t="s">
        <v>3549</v>
      </c>
      <c r="B22" s="1622" t="s">
        <v>3550</v>
      </c>
      <c r="C22" s="30">
        <v>0</v>
      </c>
      <c r="D22" s="30">
        <v>0</v>
      </c>
      <c r="E22" s="30">
        <v>0</v>
      </c>
      <c r="F22" s="30">
        <v>0</v>
      </c>
      <c r="G22" s="101">
        <v>0</v>
      </c>
      <c r="H22" s="102">
        <f t="shared" si="1"/>
        <v>0</v>
      </c>
      <c r="I22" s="1"/>
      <c r="J22" s="1"/>
    </row>
    <row r="23" spans="1:10">
      <c r="A23" s="1620" t="s">
        <v>3551</v>
      </c>
      <c r="B23" s="1622" t="s">
        <v>3552</v>
      </c>
      <c r="C23" s="30">
        <v>0</v>
      </c>
      <c r="D23" s="30">
        <v>0</v>
      </c>
      <c r="E23" s="30">
        <v>0</v>
      </c>
      <c r="F23" s="30">
        <v>0</v>
      </c>
      <c r="G23" s="101">
        <v>0</v>
      </c>
      <c r="H23" s="102">
        <f t="shared" si="1"/>
        <v>0</v>
      </c>
      <c r="I23" s="1"/>
      <c r="J23" s="1"/>
    </row>
    <row r="24" spans="1:10">
      <c r="A24" s="1620" t="s">
        <v>3553</v>
      </c>
      <c r="B24" s="1622" t="s">
        <v>3554</v>
      </c>
      <c r="C24" s="30">
        <v>0</v>
      </c>
      <c r="D24" s="30">
        <v>0</v>
      </c>
      <c r="E24" s="30">
        <v>0</v>
      </c>
      <c r="F24" s="30">
        <v>0</v>
      </c>
      <c r="G24" s="101">
        <v>0</v>
      </c>
      <c r="H24" s="102">
        <f t="shared" si="1"/>
        <v>0</v>
      </c>
      <c r="I24" s="1"/>
      <c r="J24" s="1"/>
    </row>
    <row r="25" spans="1:10">
      <c r="A25" s="1620" t="s">
        <v>3555</v>
      </c>
      <c r="B25" s="1622" t="s">
        <v>23</v>
      </c>
      <c r="C25" s="30">
        <v>0</v>
      </c>
      <c r="D25" s="30">
        <v>0</v>
      </c>
      <c r="E25" s="30">
        <v>0</v>
      </c>
      <c r="F25" s="30">
        <v>0</v>
      </c>
      <c r="G25" s="101">
        <v>0</v>
      </c>
      <c r="H25" s="102">
        <f t="shared" si="1"/>
        <v>0</v>
      </c>
      <c r="I25" s="1"/>
      <c r="J25" s="1"/>
    </row>
    <row r="26" spans="1:10">
      <c r="A26" s="1620" t="s">
        <v>3556</v>
      </c>
      <c r="B26" s="1622" t="s">
        <v>3557</v>
      </c>
      <c r="C26" s="30">
        <v>0</v>
      </c>
      <c r="D26" s="30">
        <v>0</v>
      </c>
      <c r="E26" s="30">
        <v>0</v>
      </c>
      <c r="F26" s="30">
        <v>0</v>
      </c>
      <c r="G26" s="101">
        <v>0</v>
      </c>
      <c r="H26" s="102">
        <f t="shared" si="1"/>
        <v>0</v>
      </c>
      <c r="I26" s="1"/>
      <c r="J26" s="1"/>
    </row>
    <row r="27" spans="1:10">
      <c r="A27" s="1620" t="s">
        <v>3558</v>
      </c>
      <c r="B27" s="1622" t="s">
        <v>3559</v>
      </c>
      <c r="C27" s="30">
        <v>0</v>
      </c>
      <c r="D27" s="30">
        <v>0</v>
      </c>
      <c r="E27" s="30">
        <v>0</v>
      </c>
      <c r="F27" s="30">
        <v>0</v>
      </c>
      <c r="G27" s="101">
        <v>0</v>
      </c>
      <c r="H27" s="102">
        <f t="shared" si="1"/>
        <v>0</v>
      </c>
      <c r="I27" s="1"/>
      <c r="J27" s="1"/>
    </row>
    <row r="28" spans="1:10">
      <c r="A28" s="1620" t="s">
        <v>3560</v>
      </c>
      <c r="B28" s="1622" t="s">
        <v>3561</v>
      </c>
      <c r="C28" s="30">
        <v>0</v>
      </c>
      <c r="D28" s="30">
        <v>0</v>
      </c>
      <c r="E28" s="30">
        <v>0</v>
      </c>
      <c r="F28" s="30">
        <v>0</v>
      </c>
      <c r="G28" s="101">
        <v>0</v>
      </c>
      <c r="H28" s="102">
        <f t="shared" si="1"/>
        <v>0</v>
      </c>
      <c r="I28" s="1"/>
      <c r="J28" s="1"/>
    </row>
    <row r="29" spans="1:10" ht="30">
      <c r="A29" s="1620" t="s">
        <v>3562</v>
      </c>
      <c r="B29" s="1622" t="s">
        <v>3563</v>
      </c>
      <c r="C29" s="30">
        <v>0</v>
      </c>
      <c r="D29" s="30">
        <v>0</v>
      </c>
      <c r="E29" s="30">
        <v>0</v>
      </c>
      <c r="F29" s="30">
        <v>0</v>
      </c>
      <c r="G29" s="101">
        <v>0</v>
      </c>
      <c r="H29" s="102">
        <f t="shared" si="1"/>
        <v>0</v>
      </c>
      <c r="I29" s="1"/>
      <c r="J29" s="1"/>
    </row>
    <row r="30" spans="1:10">
      <c r="A30" s="1620" t="s">
        <v>3564</v>
      </c>
      <c r="B30" s="1622" t="s">
        <v>3565</v>
      </c>
      <c r="C30" s="30">
        <v>0</v>
      </c>
      <c r="D30" s="30">
        <v>0</v>
      </c>
      <c r="E30" s="30">
        <v>0</v>
      </c>
      <c r="F30" s="30">
        <v>0</v>
      </c>
      <c r="G30" s="101">
        <v>0</v>
      </c>
      <c r="H30" s="102">
        <f t="shared" si="1"/>
        <v>0</v>
      </c>
      <c r="I30" s="1"/>
      <c r="J30" s="1"/>
    </row>
    <row r="31" spans="1:10">
      <c r="A31" s="1849">
        <v>2</v>
      </c>
      <c r="B31" s="1850" t="s">
        <v>5</v>
      </c>
      <c r="C31" s="1851">
        <f>SUM(C32:C52)</f>
        <v>0</v>
      </c>
      <c r="D31" s="1851">
        <f t="shared" ref="D31:H31" si="2">SUM(D32:D52)</f>
        <v>0</v>
      </c>
      <c r="E31" s="1851">
        <f t="shared" si="2"/>
        <v>0</v>
      </c>
      <c r="F31" s="1851">
        <f t="shared" si="2"/>
        <v>0</v>
      </c>
      <c r="G31" s="1851">
        <f t="shared" si="2"/>
        <v>0</v>
      </c>
      <c r="H31" s="1851">
        <f t="shared" si="2"/>
        <v>0</v>
      </c>
      <c r="I31" s="1"/>
      <c r="J31" s="1"/>
    </row>
    <row r="32" spans="1:10">
      <c r="A32" s="1852" t="s">
        <v>2035</v>
      </c>
      <c r="B32" s="1853" t="s">
        <v>3535</v>
      </c>
      <c r="C32" s="1854">
        <v>0</v>
      </c>
      <c r="D32" s="1854">
        <v>0</v>
      </c>
      <c r="E32" s="1854">
        <v>0</v>
      </c>
      <c r="F32" s="1854">
        <v>0</v>
      </c>
      <c r="G32" s="1855">
        <v>0</v>
      </c>
      <c r="H32" s="1856">
        <f>SUM(C32:G32)</f>
        <v>0</v>
      </c>
      <c r="I32" s="1"/>
      <c r="J32" s="1"/>
    </row>
    <row r="33" spans="1:10">
      <c r="A33" s="1857" t="s">
        <v>2033</v>
      </c>
      <c r="B33" s="1624" t="s">
        <v>14</v>
      </c>
      <c r="C33" s="30">
        <v>0</v>
      </c>
      <c r="D33" s="30">
        <v>0</v>
      </c>
      <c r="E33" s="30">
        <v>0</v>
      </c>
      <c r="F33" s="30">
        <v>0</v>
      </c>
      <c r="G33" s="101">
        <v>0</v>
      </c>
      <c r="H33" s="102">
        <f t="shared" ref="H33:H52" si="3">SUM(C33:G33)</f>
        <v>0</v>
      </c>
      <c r="I33" s="1"/>
      <c r="J33" s="1"/>
    </row>
    <row r="34" spans="1:10">
      <c r="A34" s="1857" t="s">
        <v>2056</v>
      </c>
      <c r="B34" s="1624" t="s">
        <v>15</v>
      </c>
      <c r="C34" s="30">
        <v>0</v>
      </c>
      <c r="D34" s="30">
        <v>0</v>
      </c>
      <c r="E34" s="30">
        <v>0</v>
      </c>
      <c r="F34" s="30">
        <v>0</v>
      </c>
      <c r="G34" s="101">
        <v>0</v>
      </c>
      <c r="H34" s="102">
        <f t="shared" si="3"/>
        <v>0</v>
      </c>
      <c r="I34" s="1"/>
      <c r="J34" s="1"/>
    </row>
    <row r="35" spans="1:10">
      <c r="A35" s="1857" t="s">
        <v>3536</v>
      </c>
      <c r="B35" s="1624" t="s">
        <v>3537</v>
      </c>
      <c r="C35" s="30">
        <v>0</v>
      </c>
      <c r="D35" s="30">
        <v>0</v>
      </c>
      <c r="E35" s="30">
        <v>0</v>
      </c>
      <c r="F35" s="30">
        <v>0</v>
      </c>
      <c r="G35" s="101">
        <v>0</v>
      </c>
      <c r="H35" s="102">
        <f t="shared" si="3"/>
        <v>0</v>
      </c>
      <c r="I35" s="1"/>
      <c r="J35" s="1"/>
    </row>
    <row r="36" spans="1:10" ht="31.5" customHeight="1">
      <c r="A36" s="1857" t="s">
        <v>3538</v>
      </c>
      <c r="B36" s="1624" t="s">
        <v>3539</v>
      </c>
      <c r="C36" s="30">
        <v>0</v>
      </c>
      <c r="D36" s="30">
        <v>0</v>
      </c>
      <c r="E36" s="30">
        <v>0</v>
      </c>
      <c r="F36" s="30">
        <v>0</v>
      </c>
      <c r="G36" s="101">
        <v>0</v>
      </c>
      <c r="H36" s="102">
        <f t="shared" si="3"/>
        <v>0</v>
      </c>
      <c r="I36" s="1"/>
      <c r="J36" s="1"/>
    </row>
    <row r="37" spans="1:10">
      <c r="A37" s="1857" t="s">
        <v>2020</v>
      </c>
      <c r="B37" s="1625" t="s">
        <v>17</v>
      </c>
      <c r="C37" s="30">
        <v>0</v>
      </c>
      <c r="D37" s="30">
        <v>0</v>
      </c>
      <c r="E37" s="30">
        <v>0</v>
      </c>
      <c r="F37" s="30">
        <v>0</v>
      </c>
      <c r="G37" s="101">
        <v>0</v>
      </c>
      <c r="H37" s="102">
        <f t="shared" si="3"/>
        <v>0</v>
      </c>
      <c r="I37" s="1"/>
      <c r="J37" s="1"/>
    </row>
    <row r="38" spans="1:10" ht="30">
      <c r="A38" s="1857" t="s">
        <v>2006</v>
      </c>
      <c r="B38" s="1625" t="s">
        <v>3540</v>
      </c>
      <c r="C38" s="30">
        <v>0</v>
      </c>
      <c r="D38" s="30">
        <v>0</v>
      </c>
      <c r="E38" s="30">
        <v>0</v>
      </c>
      <c r="F38" s="30">
        <v>0</v>
      </c>
      <c r="G38" s="101">
        <v>0</v>
      </c>
      <c r="H38" s="102">
        <f t="shared" si="3"/>
        <v>0</v>
      </c>
      <c r="I38" s="1"/>
      <c r="J38" s="1"/>
    </row>
    <row r="39" spans="1:10">
      <c r="A39" s="1857" t="s">
        <v>2004</v>
      </c>
      <c r="B39" s="1625" t="s">
        <v>3541</v>
      </c>
      <c r="C39" s="30">
        <v>0</v>
      </c>
      <c r="D39" s="30">
        <v>0</v>
      </c>
      <c r="E39" s="30">
        <v>0</v>
      </c>
      <c r="F39" s="30">
        <v>0</v>
      </c>
      <c r="G39" s="101">
        <v>0</v>
      </c>
      <c r="H39" s="102">
        <f t="shared" si="3"/>
        <v>0</v>
      </c>
      <c r="I39" s="1"/>
      <c r="J39" s="1"/>
    </row>
    <row r="40" spans="1:10">
      <c r="A40" s="1857" t="s">
        <v>3489</v>
      </c>
      <c r="B40" s="1625" t="s">
        <v>3542</v>
      </c>
      <c r="C40" s="30">
        <v>0</v>
      </c>
      <c r="D40" s="30">
        <v>0</v>
      </c>
      <c r="E40" s="30">
        <v>0</v>
      </c>
      <c r="F40" s="30">
        <v>0</v>
      </c>
      <c r="G40" s="101">
        <v>0</v>
      </c>
      <c r="H40" s="102">
        <f t="shared" si="3"/>
        <v>0</v>
      </c>
      <c r="I40" s="1"/>
      <c r="J40" s="1"/>
    </row>
    <row r="41" spans="1:10">
      <c r="A41" s="1857" t="s">
        <v>3543</v>
      </c>
      <c r="B41" s="1625" t="s">
        <v>3544</v>
      </c>
      <c r="C41" s="30">
        <v>0</v>
      </c>
      <c r="D41" s="30">
        <v>0</v>
      </c>
      <c r="E41" s="30">
        <v>0</v>
      </c>
      <c r="F41" s="30">
        <v>0</v>
      </c>
      <c r="G41" s="101">
        <v>0</v>
      </c>
      <c r="H41" s="102">
        <f t="shared" si="3"/>
        <v>0</v>
      </c>
      <c r="I41" s="1"/>
      <c r="J41" s="1"/>
    </row>
    <row r="42" spans="1:10">
      <c r="A42" s="1857" t="s">
        <v>3545</v>
      </c>
      <c r="B42" s="1625" t="s">
        <v>3546</v>
      </c>
      <c r="C42" s="30">
        <v>0</v>
      </c>
      <c r="D42" s="30">
        <v>0</v>
      </c>
      <c r="E42" s="30">
        <v>0</v>
      </c>
      <c r="F42" s="30">
        <v>0</v>
      </c>
      <c r="G42" s="101">
        <v>0</v>
      </c>
      <c r="H42" s="102">
        <f t="shared" si="3"/>
        <v>0</v>
      </c>
      <c r="I42" s="1"/>
      <c r="J42" s="1"/>
    </row>
    <row r="43" spans="1:10">
      <c r="A43" s="1857" t="s">
        <v>3547</v>
      </c>
      <c r="B43" s="1625" t="s">
        <v>3548</v>
      </c>
      <c r="C43" s="30">
        <v>0</v>
      </c>
      <c r="D43" s="30">
        <v>0</v>
      </c>
      <c r="E43" s="30">
        <v>0</v>
      </c>
      <c r="F43" s="30">
        <v>0</v>
      </c>
      <c r="G43" s="101">
        <v>0</v>
      </c>
      <c r="H43" s="102">
        <f t="shared" si="3"/>
        <v>0</v>
      </c>
      <c r="I43" s="1"/>
      <c r="J43" s="1"/>
    </row>
    <row r="44" spans="1:10">
      <c r="A44" s="1857" t="s">
        <v>3549</v>
      </c>
      <c r="B44" s="1625" t="s">
        <v>3550</v>
      </c>
      <c r="C44" s="30">
        <v>0</v>
      </c>
      <c r="D44" s="30">
        <v>0</v>
      </c>
      <c r="E44" s="30">
        <v>0</v>
      </c>
      <c r="F44" s="30">
        <v>0</v>
      </c>
      <c r="G44" s="101">
        <v>0</v>
      </c>
      <c r="H44" s="102">
        <f t="shared" si="3"/>
        <v>0</v>
      </c>
      <c r="I44" s="1"/>
      <c r="J44" s="1"/>
    </row>
    <row r="45" spans="1:10">
      <c r="A45" s="1857" t="s">
        <v>3551</v>
      </c>
      <c r="B45" s="1625" t="s">
        <v>3552</v>
      </c>
      <c r="C45" s="30">
        <v>0</v>
      </c>
      <c r="D45" s="30">
        <v>0</v>
      </c>
      <c r="E45" s="30">
        <v>0</v>
      </c>
      <c r="F45" s="30">
        <v>0</v>
      </c>
      <c r="G45" s="101">
        <v>0</v>
      </c>
      <c r="H45" s="102">
        <f t="shared" si="3"/>
        <v>0</v>
      </c>
      <c r="I45" s="1"/>
      <c r="J45" s="1"/>
    </row>
    <row r="46" spans="1:10">
      <c r="A46" s="1857" t="s">
        <v>3553</v>
      </c>
      <c r="B46" s="1625" t="s">
        <v>3554</v>
      </c>
      <c r="C46" s="30">
        <v>0</v>
      </c>
      <c r="D46" s="30">
        <v>0</v>
      </c>
      <c r="E46" s="30">
        <v>0</v>
      </c>
      <c r="F46" s="30">
        <v>0</v>
      </c>
      <c r="G46" s="101">
        <v>0</v>
      </c>
      <c r="H46" s="102">
        <f t="shared" si="3"/>
        <v>0</v>
      </c>
      <c r="I46" s="1"/>
      <c r="J46" s="1"/>
    </row>
    <row r="47" spans="1:10">
      <c r="A47" s="1857" t="s">
        <v>3555</v>
      </c>
      <c r="B47" s="1625" t="s">
        <v>23</v>
      </c>
      <c r="C47" s="30">
        <v>0</v>
      </c>
      <c r="D47" s="30">
        <v>0</v>
      </c>
      <c r="E47" s="30">
        <v>0</v>
      </c>
      <c r="F47" s="30">
        <v>0</v>
      </c>
      <c r="G47" s="101">
        <v>0</v>
      </c>
      <c r="H47" s="102">
        <f t="shared" si="3"/>
        <v>0</v>
      </c>
      <c r="I47" s="1"/>
      <c r="J47" s="1"/>
    </row>
    <row r="48" spans="1:10">
      <c r="A48" s="1857" t="s">
        <v>3556</v>
      </c>
      <c r="B48" s="1625" t="s">
        <v>3557</v>
      </c>
      <c r="C48" s="30">
        <v>0</v>
      </c>
      <c r="D48" s="30">
        <v>0</v>
      </c>
      <c r="E48" s="30">
        <v>0</v>
      </c>
      <c r="F48" s="30">
        <v>0</v>
      </c>
      <c r="G48" s="101">
        <v>0</v>
      </c>
      <c r="H48" s="102">
        <f t="shared" si="3"/>
        <v>0</v>
      </c>
      <c r="I48" s="1"/>
      <c r="J48" s="1"/>
    </row>
    <row r="49" spans="1:10">
      <c r="A49" s="1857" t="s">
        <v>3558</v>
      </c>
      <c r="B49" s="1625" t="s">
        <v>3559</v>
      </c>
      <c r="C49" s="30">
        <v>0</v>
      </c>
      <c r="D49" s="30">
        <v>0</v>
      </c>
      <c r="E49" s="30">
        <v>0</v>
      </c>
      <c r="F49" s="30">
        <v>0</v>
      </c>
      <c r="G49" s="101">
        <v>0</v>
      </c>
      <c r="H49" s="102">
        <f t="shared" si="3"/>
        <v>0</v>
      </c>
      <c r="I49" s="1"/>
      <c r="J49" s="1"/>
    </row>
    <row r="50" spans="1:10">
      <c r="A50" s="1857" t="s">
        <v>3560</v>
      </c>
      <c r="B50" s="1625" t="s">
        <v>3561</v>
      </c>
      <c r="C50" s="30">
        <v>0</v>
      </c>
      <c r="D50" s="30">
        <v>0</v>
      </c>
      <c r="E50" s="30">
        <v>0</v>
      </c>
      <c r="F50" s="30">
        <v>0</v>
      </c>
      <c r="G50" s="101">
        <v>0</v>
      </c>
      <c r="H50" s="102">
        <f t="shared" si="3"/>
        <v>0</v>
      </c>
      <c r="I50" s="1"/>
      <c r="J50" s="1"/>
    </row>
    <row r="51" spans="1:10" ht="30">
      <c r="A51" s="1848" t="s">
        <v>3562</v>
      </c>
      <c r="B51" s="1625" t="s">
        <v>3563</v>
      </c>
      <c r="C51" s="30">
        <v>0</v>
      </c>
      <c r="D51" s="30">
        <v>0</v>
      </c>
      <c r="E51" s="30">
        <v>0</v>
      </c>
      <c r="F51" s="30">
        <v>0</v>
      </c>
      <c r="G51" s="101">
        <v>0</v>
      </c>
      <c r="H51" s="102">
        <f t="shared" si="3"/>
        <v>0</v>
      </c>
      <c r="I51" s="1"/>
      <c r="J51" s="1"/>
    </row>
    <row r="52" spans="1:10">
      <c r="A52" s="1858" t="s">
        <v>3564</v>
      </c>
      <c r="B52" s="1859" t="s">
        <v>3565</v>
      </c>
      <c r="C52" s="57">
        <v>0</v>
      </c>
      <c r="D52" s="57">
        <v>0</v>
      </c>
      <c r="E52" s="57">
        <v>0</v>
      </c>
      <c r="F52" s="57">
        <v>0</v>
      </c>
      <c r="G52" s="104">
        <v>0</v>
      </c>
      <c r="H52" s="103">
        <f t="shared" si="3"/>
        <v>0</v>
      </c>
      <c r="I52" s="1"/>
      <c r="J52" s="1"/>
    </row>
  </sheetData>
  <mergeCells count="3">
    <mergeCell ref="B7:B8"/>
    <mergeCell ref="C7:G7"/>
    <mergeCell ref="H7:H8"/>
  </mergeCells>
  <pageMargins left="0.25" right="0.25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34"/>
  <sheetViews>
    <sheetView showGridLines="0" topLeftCell="O1" zoomScale="80" zoomScaleNormal="80" workbookViewId="0">
      <selection activeCell="AS14" sqref="AS14"/>
    </sheetView>
  </sheetViews>
  <sheetFormatPr defaultRowHeight="15"/>
  <cols>
    <col min="1" max="1" width="30.7109375" style="700" customWidth="1"/>
    <col min="2" max="2" width="30.7109375" style="1613" customWidth="1"/>
    <col min="3" max="3" width="30.7109375" style="2518" customWidth="1"/>
    <col min="4" max="4" width="30.7109375" style="700" customWidth="1"/>
    <col min="5" max="5" width="15" style="1613" bestFit="1" customWidth="1"/>
    <col min="6" max="15" width="30.7109375" style="1613" customWidth="1"/>
    <col min="16" max="16" width="55.7109375" style="1613" bestFit="1" customWidth="1"/>
    <col min="17" max="19" width="9.140625" style="1613" customWidth="1"/>
    <col min="20" max="22" width="9.140625" style="1613" hidden="1" customWidth="1"/>
    <col min="23" max="24" width="0" style="1613" hidden="1" customWidth="1"/>
    <col min="25" max="30" width="9.140625" style="1613" hidden="1" customWidth="1"/>
    <col min="31" max="31" width="9.140625" style="2910" hidden="1" customWidth="1"/>
    <col min="32" max="32" width="9.140625" style="1613" customWidth="1"/>
    <col min="33" max="16384" width="9.140625" style="1613"/>
  </cols>
  <sheetData>
    <row r="1" spans="1:31">
      <c r="A1" s="669" t="s">
        <v>2440</v>
      </c>
      <c r="B1" s="2" t="s">
        <v>2839</v>
      </c>
      <c r="C1" s="1613"/>
      <c r="D1" s="1613"/>
    </row>
    <row r="2" spans="1:31">
      <c r="A2" s="669" t="s">
        <v>2441</v>
      </c>
      <c r="B2" s="2" t="s">
        <v>2840</v>
      </c>
      <c r="C2" s="1613"/>
      <c r="D2" s="1613"/>
    </row>
    <row r="3" spans="1:31">
      <c r="A3" s="669" t="s">
        <v>2442</v>
      </c>
      <c r="B3" s="2" t="s">
        <v>2843</v>
      </c>
      <c r="C3" s="1613"/>
      <c r="D3" s="1613"/>
    </row>
    <row r="4" spans="1:31">
      <c r="A4" s="669" t="s">
        <v>2444</v>
      </c>
      <c r="B4" s="2" t="s">
        <v>62</v>
      </c>
      <c r="C4" s="1613"/>
      <c r="D4" s="1613"/>
    </row>
    <row r="5" spans="1:31">
      <c r="A5" s="669" t="s">
        <v>2445</v>
      </c>
      <c r="B5" s="2" t="s">
        <v>1812</v>
      </c>
      <c r="C5" s="1613"/>
      <c r="D5" s="1613"/>
    </row>
    <row r="6" spans="1:31" ht="15.75" thickBot="1">
      <c r="A6" s="882"/>
      <c r="C6" s="1613"/>
      <c r="D6" s="1613"/>
    </row>
    <row r="7" spans="1:31" ht="37.5" customHeight="1" thickBot="1">
      <c r="A7" s="883" t="s">
        <v>2880</v>
      </c>
      <c r="B7" s="884" t="s">
        <v>2881</v>
      </c>
      <c r="C7" s="885" t="s">
        <v>2882</v>
      </c>
      <c r="D7" s="886" t="s">
        <v>2883</v>
      </c>
      <c r="E7" s="887" t="s">
        <v>2884</v>
      </c>
      <c r="F7" s="887" t="s">
        <v>2885</v>
      </c>
      <c r="G7" s="887" t="s">
        <v>2886</v>
      </c>
      <c r="H7" s="887" t="s">
        <v>2887</v>
      </c>
      <c r="I7" s="887" t="s">
        <v>2888</v>
      </c>
      <c r="J7" s="887" t="s">
        <v>2889</v>
      </c>
      <c r="K7" s="888" t="s">
        <v>2890</v>
      </c>
      <c r="L7" s="887" t="s">
        <v>2891</v>
      </c>
      <c r="M7" s="887" t="s">
        <v>2892</v>
      </c>
      <c r="N7" s="887" t="s">
        <v>2893</v>
      </c>
      <c r="O7" s="887" t="s">
        <v>2894</v>
      </c>
      <c r="P7" s="887" t="s">
        <v>2895</v>
      </c>
    </row>
    <row r="8" spans="1:31" ht="28.5" customHeight="1">
      <c r="A8" s="889"/>
      <c r="B8" s="890"/>
      <c r="C8" s="2517"/>
      <c r="D8" s="891"/>
      <c r="E8" s="892"/>
      <c r="F8" s="890"/>
      <c r="G8" s="890"/>
      <c r="H8" s="890"/>
      <c r="I8" s="890"/>
      <c r="J8" s="890"/>
      <c r="K8" s="890"/>
      <c r="L8" s="890"/>
      <c r="M8" s="890"/>
      <c r="N8" s="893"/>
      <c r="O8" s="893"/>
      <c r="P8" s="893"/>
      <c r="Y8" s="2883" t="s">
        <v>2736</v>
      </c>
      <c r="AD8" s="2875" t="s">
        <v>2476</v>
      </c>
      <c r="AE8" s="2911"/>
    </row>
    <row r="9" spans="1:31">
      <c r="Y9" s="2882" t="s">
        <v>2737</v>
      </c>
      <c r="AD9" s="2877" t="s">
        <v>2477</v>
      </c>
      <c r="AE9" s="2912" t="s">
        <v>2466</v>
      </c>
    </row>
    <row r="10" spans="1:31">
      <c r="Y10" s="2882" t="s">
        <v>2738</v>
      </c>
      <c r="AD10" s="2879">
        <v>2</v>
      </c>
      <c r="AE10" s="2913" t="s">
        <v>2479</v>
      </c>
    </row>
    <row r="11" spans="1:31">
      <c r="Y11" s="2882" t="s">
        <v>2739</v>
      </c>
      <c r="AD11" s="2879">
        <v>3</v>
      </c>
      <c r="AE11" s="2913" t="s">
        <v>2480</v>
      </c>
    </row>
    <row r="12" spans="1:31">
      <c r="Y12" s="2882" t="s">
        <v>2740</v>
      </c>
      <c r="AD12" s="2879">
        <v>4</v>
      </c>
      <c r="AE12" s="2913" t="s">
        <v>2481</v>
      </c>
    </row>
    <row r="13" spans="1:31">
      <c r="AD13" s="2879">
        <v>5</v>
      </c>
      <c r="AE13" s="2913" t="s">
        <v>2482</v>
      </c>
    </row>
    <row r="14" spans="1:31">
      <c r="AD14" s="2879">
        <v>6</v>
      </c>
      <c r="AE14" s="2913" t="s">
        <v>2483</v>
      </c>
    </row>
    <row r="15" spans="1:31">
      <c r="AD15" s="2879">
        <v>7</v>
      </c>
      <c r="AE15" s="2913" t="s">
        <v>2484</v>
      </c>
    </row>
    <row r="16" spans="1:31">
      <c r="AD16" s="2879">
        <v>8</v>
      </c>
      <c r="AE16" s="2913" t="s">
        <v>2485</v>
      </c>
    </row>
    <row r="17" spans="30:31">
      <c r="AD17" s="2879">
        <v>9</v>
      </c>
      <c r="AE17" s="2913" t="s">
        <v>2486</v>
      </c>
    </row>
    <row r="18" spans="30:31">
      <c r="AD18" s="2879">
        <v>10</v>
      </c>
      <c r="AE18" s="2913" t="s">
        <v>2487</v>
      </c>
    </row>
    <row r="19" spans="30:31">
      <c r="AD19" s="2879">
        <v>11</v>
      </c>
      <c r="AE19" s="2913" t="s">
        <v>2488</v>
      </c>
    </row>
    <row r="20" spans="30:31">
      <c r="AD20" s="2879">
        <v>12</v>
      </c>
      <c r="AE20" s="2913" t="s">
        <v>2489</v>
      </c>
    </row>
    <row r="21" spans="30:31">
      <c r="AD21" s="2881">
        <v>20</v>
      </c>
      <c r="AE21" s="2882" t="s">
        <v>2490</v>
      </c>
    </row>
    <row r="22" spans="30:31">
      <c r="AD22" s="2881">
        <v>21</v>
      </c>
      <c r="AE22" s="2882" t="s">
        <v>2491</v>
      </c>
    </row>
    <row r="23" spans="30:31">
      <c r="AD23" s="2881">
        <v>22</v>
      </c>
      <c r="AE23" s="2882" t="s">
        <v>2492</v>
      </c>
    </row>
    <row r="24" spans="30:31">
      <c r="AD24" s="2881">
        <v>23</v>
      </c>
      <c r="AE24" s="2882" t="s">
        <v>2493</v>
      </c>
    </row>
    <row r="25" spans="30:31">
      <c r="AD25" s="2881">
        <v>24</v>
      </c>
      <c r="AE25" s="2882" t="s">
        <v>2494</v>
      </c>
    </row>
    <row r="26" spans="30:31">
      <c r="AD26" s="2881">
        <v>25</v>
      </c>
      <c r="AE26" s="2882" t="s">
        <v>2495</v>
      </c>
    </row>
    <row r="27" spans="30:31">
      <c r="AD27" s="2881">
        <v>26</v>
      </c>
      <c r="AE27" s="2882" t="s">
        <v>1081</v>
      </c>
    </row>
    <row r="28" spans="30:31">
      <c r="AD28" s="2881">
        <v>27</v>
      </c>
      <c r="AE28" s="2882" t="s">
        <v>1097</v>
      </c>
    </row>
    <row r="29" spans="30:31">
      <c r="AD29" s="2881">
        <v>28</v>
      </c>
      <c r="AE29" s="2882" t="s">
        <v>2496</v>
      </c>
    </row>
    <row r="30" spans="30:31">
      <c r="AD30" s="2881">
        <v>30</v>
      </c>
      <c r="AE30" s="2882" t="s">
        <v>2497</v>
      </c>
    </row>
    <row r="31" spans="30:31">
      <c r="AD31" s="2879"/>
      <c r="AE31" s="2883" t="s">
        <v>2498</v>
      </c>
    </row>
    <row r="32" spans="30:31">
      <c r="AD32" s="2879"/>
      <c r="AE32" s="2895" t="s">
        <v>587</v>
      </c>
    </row>
    <row r="33" spans="30:31">
      <c r="AD33" s="2879"/>
      <c r="AE33" s="2914" t="s">
        <v>656</v>
      </c>
    </row>
    <row r="34" spans="30:31">
      <c r="AD34" s="2879"/>
      <c r="AE34" s="2914" t="s">
        <v>346</v>
      </c>
    </row>
    <row r="35" spans="30:31">
      <c r="AD35" s="2881"/>
      <c r="AE35" s="2914" t="s">
        <v>1209</v>
      </c>
    </row>
    <row r="36" spans="30:31">
      <c r="AD36" s="2881"/>
      <c r="AE36" s="2914" t="s">
        <v>657</v>
      </c>
    </row>
    <row r="37" spans="30:31">
      <c r="AD37" s="2881"/>
      <c r="AE37" s="2914" t="s">
        <v>128</v>
      </c>
    </row>
    <row r="38" spans="30:31">
      <c r="AD38" s="2881"/>
      <c r="AE38" s="2914" t="s">
        <v>566</v>
      </c>
    </row>
    <row r="39" spans="30:31">
      <c r="AD39" s="2881"/>
      <c r="AE39" s="2911"/>
    </row>
    <row r="40" spans="30:31">
      <c r="AD40" s="2881"/>
      <c r="AE40" s="2883" t="s">
        <v>2733</v>
      </c>
    </row>
    <row r="41" spans="30:31">
      <c r="AD41" s="2881"/>
      <c r="AE41" s="2882" t="s">
        <v>2734</v>
      </c>
    </row>
    <row r="42" spans="30:31">
      <c r="AD42" s="2881"/>
      <c r="AE42" s="2882" t="s">
        <v>2735</v>
      </c>
    </row>
    <row r="43" spans="30:31">
      <c r="AD43" s="2881"/>
      <c r="AE43" s="2882"/>
    </row>
    <row r="44" spans="30:31">
      <c r="AD44" s="2881"/>
      <c r="AE44" s="2883" t="s">
        <v>2499</v>
      </c>
    </row>
    <row r="45" spans="30:31">
      <c r="AD45" s="2881"/>
      <c r="AE45" s="2882" t="s">
        <v>2500</v>
      </c>
    </row>
    <row r="46" spans="30:31">
      <c r="AD46" s="2881"/>
      <c r="AE46" s="2882" t="s">
        <v>347</v>
      </c>
    </row>
    <row r="47" spans="30:31">
      <c r="AD47" s="2881"/>
      <c r="AE47" s="2882" t="s">
        <v>2501</v>
      </c>
    </row>
    <row r="48" spans="30:31">
      <c r="AD48" s="2881"/>
      <c r="AE48" s="2882" t="s">
        <v>7</v>
      </c>
    </row>
    <row r="49" spans="30:31">
      <c r="AD49" s="2881"/>
      <c r="AE49" s="2882" t="s">
        <v>2240</v>
      </c>
    </row>
    <row r="50" spans="30:31">
      <c r="AD50" s="2881"/>
      <c r="AE50" s="2883" t="s">
        <v>2502</v>
      </c>
    </row>
    <row r="51" spans="30:31">
      <c r="AD51" s="2881"/>
      <c r="AE51" s="2882" t="s">
        <v>22</v>
      </c>
    </row>
    <row r="52" spans="30:31">
      <c r="AD52" s="2881"/>
      <c r="AE52" s="2882" t="s">
        <v>23</v>
      </c>
    </row>
    <row r="53" spans="30:31">
      <c r="AD53" s="2881"/>
      <c r="AE53" s="2882" t="s">
        <v>12</v>
      </c>
    </row>
    <row r="54" spans="30:31">
      <c r="AD54" s="2881"/>
      <c r="AE54" s="2882" t="s">
        <v>19</v>
      </c>
    </row>
    <row r="55" spans="30:31">
      <c r="AD55" s="2881"/>
      <c r="AE55" s="2882" t="s">
        <v>14</v>
      </c>
    </row>
    <row r="56" spans="30:31">
      <c r="AD56" s="2881"/>
      <c r="AE56" s="2882" t="s">
        <v>15</v>
      </c>
    </row>
    <row r="57" spans="30:31">
      <c r="AD57" s="2881"/>
      <c r="AE57" s="2882" t="s">
        <v>21</v>
      </c>
    </row>
    <row r="58" spans="30:31">
      <c r="AD58" s="2881"/>
      <c r="AE58" s="2882" t="s">
        <v>17</v>
      </c>
    </row>
    <row r="59" spans="30:31">
      <c r="AD59" s="2881"/>
      <c r="AE59" s="2882" t="s">
        <v>2503</v>
      </c>
    </row>
    <row r="60" spans="30:31">
      <c r="AD60" s="2881"/>
      <c r="AE60" s="2882" t="s">
        <v>13</v>
      </c>
    </row>
    <row r="61" spans="30:31">
      <c r="AD61" s="2881"/>
      <c r="AE61" s="2882" t="s">
        <v>16</v>
      </c>
    </row>
    <row r="62" spans="30:31">
      <c r="AD62" s="2881"/>
      <c r="AE62" s="2882" t="s">
        <v>24</v>
      </c>
    </row>
    <row r="63" spans="30:31">
      <c r="AD63" s="2881"/>
      <c r="AE63" s="2882" t="s">
        <v>2504</v>
      </c>
    </row>
    <row r="64" spans="30:31">
      <c r="AD64" s="2881"/>
      <c r="AE64" s="2882" t="s">
        <v>74</v>
      </c>
    </row>
    <row r="65" spans="30:31">
      <c r="AD65" s="2881"/>
      <c r="AE65" s="2882" t="s">
        <v>20</v>
      </c>
    </row>
    <row r="66" spans="30:31">
      <c r="AD66" s="2881"/>
      <c r="AE66" s="2882" t="s">
        <v>18</v>
      </c>
    </row>
    <row r="67" spans="30:31">
      <c r="AD67" s="2881"/>
      <c r="AE67" s="2882" t="s">
        <v>2505</v>
      </c>
    </row>
    <row r="68" spans="30:31">
      <c r="AD68" s="2881"/>
      <c r="AE68" s="2882"/>
    </row>
    <row r="69" spans="30:31">
      <c r="AD69" s="2881"/>
      <c r="AE69" s="2883" t="s">
        <v>2736</v>
      </c>
    </row>
    <row r="70" spans="30:31">
      <c r="AD70" s="2881"/>
      <c r="AE70" s="2882" t="s">
        <v>2737</v>
      </c>
    </row>
    <row r="71" spans="30:31">
      <c r="AD71" s="2881"/>
      <c r="AE71" s="2882" t="s">
        <v>2738</v>
      </c>
    </row>
    <row r="72" spans="30:31">
      <c r="AD72" s="2881"/>
      <c r="AE72" s="2882" t="s">
        <v>2739</v>
      </c>
    </row>
    <row r="73" spans="30:31">
      <c r="AD73" s="2881"/>
      <c r="AE73" s="2882" t="s">
        <v>2740</v>
      </c>
    </row>
    <row r="74" spans="30:31">
      <c r="AD74" s="2881"/>
      <c r="AE74" s="2882"/>
    </row>
    <row r="75" spans="30:31">
      <c r="AD75" s="2881"/>
      <c r="AE75" s="2883" t="s">
        <v>2506</v>
      </c>
    </row>
    <row r="76" spans="30:31">
      <c r="AD76" s="2881"/>
      <c r="AE76" s="2882" t="s">
        <v>2507</v>
      </c>
    </row>
    <row r="77" spans="30:31">
      <c r="AD77" s="2881"/>
      <c r="AE77" s="2882" t="s">
        <v>2508</v>
      </c>
    </row>
    <row r="78" spans="30:31">
      <c r="AD78" s="2881"/>
      <c r="AE78" s="2882" t="s">
        <v>2509</v>
      </c>
    </row>
    <row r="79" spans="30:31">
      <c r="AD79" s="2881"/>
      <c r="AE79" s="2882" t="s">
        <v>2510</v>
      </c>
    </row>
    <row r="80" spans="30:31">
      <c r="AD80" s="2881"/>
      <c r="AE80" s="2882"/>
    </row>
    <row r="81" spans="30:31">
      <c r="AD81" s="2881"/>
      <c r="AE81" s="2883" t="s">
        <v>2741</v>
      </c>
    </row>
    <row r="82" spans="30:31">
      <c r="AD82" s="2881"/>
      <c r="AE82" s="2882" t="s">
        <v>2742</v>
      </c>
    </row>
    <row r="83" spans="30:31">
      <c r="AD83" s="2881"/>
      <c r="AE83" s="2882" t="s">
        <v>2743</v>
      </c>
    </row>
    <row r="84" spans="30:31">
      <c r="AD84" s="2881"/>
      <c r="AE84" s="2883" t="s">
        <v>2744</v>
      </c>
    </row>
    <row r="85" spans="30:31">
      <c r="AD85" s="2881"/>
      <c r="AE85" s="2898">
        <v>0</v>
      </c>
    </row>
    <row r="86" spans="30:31">
      <c r="AD86" s="2881"/>
      <c r="AE86" s="2898">
        <v>1</v>
      </c>
    </row>
    <row r="87" spans="30:31">
      <c r="AD87" s="2881"/>
      <c r="AE87" s="2898">
        <v>2</v>
      </c>
    </row>
    <row r="88" spans="30:31">
      <c r="AD88" s="2881"/>
      <c r="AE88" s="2898">
        <v>3</v>
      </c>
    </row>
    <row r="89" spans="30:31">
      <c r="AD89" s="2881"/>
      <c r="AE89" s="2898">
        <v>4</v>
      </c>
    </row>
    <row r="90" spans="30:31">
      <c r="AD90" s="2881"/>
      <c r="AE90" s="2898">
        <v>5</v>
      </c>
    </row>
    <row r="91" spans="30:31">
      <c r="AD91" s="2881"/>
      <c r="AE91" s="2898">
        <v>6</v>
      </c>
    </row>
    <row r="92" spans="30:31">
      <c r="AD92" s="2881"/>
      <c r="AE92" s="2898">
        <v>7</v>
      </c>
    </row>
    <row r="93" spans="30:31">
      <c r="AD93" s="2881"/>
      <c r="AE93" s="2898">
        <v>8</v>
      </c>
    </row>
    <row r="94" spans="30:31">
      <c r="AD94" s="2881"/>
      <c r="AE94" s="2898">
        <v>9</v>
      </c>
    </row>
    <row r="95" spans="30:31">
      <c r="AD95" s="2881"/>
      <c r="AE95" s="2882" t="s">
        <v>2745</v>
      </c>
    </row>
    <row r="96" spans="30:31">
      <c r="AD96" s="2881"/>
      <c r="AE96" s="2883" t="s">
        <v>2746</v>
      </c>
    </row>
    <row r="97" spans="30:31">
      <c r="AD97" s="2881"/>
      <c r="AE97" s="2882" t="s">
        <v>2747</v>
      </c>
    </row>
    <row r="98" spans="30:31">
      <c r="AD98" s="2881"/>
      <c r="AE98" s="2882" t="s">
        <v>2748</v>
      </c>
    </row>
    <row r="99" spans="30:31">
      <c r="AD99" s="2881"/>
      <c r="AE99" s="2882" t="s">
        <v>3658</v>
      </c>
    </row>
    <row r="100" spans="30:31">
      <c r="AD100" s="2881"/>
      <c r="AE100" s="2882" t="s">
        <v>2750</v>
      </c>
    </row>
    <row r="101" spans="30:31">
      <c r="AD101" s="2881"/>
      <c r="AE101" s="2882" t="s">
        <v>2751</v>
      </c>
    </row>
    <row r="102" spans="30:31">
      <c r="AD102" s="2881"/>
      <c r="AE102" s="2882" t="s">
        <v>2752</v>
      </c>
    </row>
    <row r="103" spans="30:31">
      <c r="AD103" s="2881"/>
      <c r="AE103" s="2882" t="s">
        <v>3659</v>
      </c>
    </row>
    <row r="104" spans="30:31">
      <c r="AD104" s="2881"/>
      <c r="AE104" s="2882" t="s">
        <v>2754</v>
      </c>
    </row>
    <row r="105" spans="30:31">
      <c r="AD105" s="2881"/>
      <c r="AE105" s="2882" t="s">
        <v>2755</v>
      </c>
    </row>
    <row r="106" spans="30:31">
      <c r="AD106" s="2881"/>
      <c r="AE106" s="2882" t="s">
        <v>2756</v>
      </c>
    </row>
    <row r="107" spans="30:31">
      <c r="AD107" s="2881"/>
      <c r="AE107" s="2882" t="s">
        <v>74</v>
      </c>
    </row>
    <row r="108" spans="30:31">
      <c r="AD108" s="2881"/>
      <c r="AE108" s="2882" t="s">
        <v>667</v>
      </c>
    </row>
    <row r="109" spans="30:31">
      <c r="AD109" s="2881"/>
      <c r="AE109" s="2883" t="s">
        <v>2757</v>
      </c>
    </row>
    <row r="110" spans="30:31">
      <c r="AD110" s="2881"/>
      <c r="AE110" s="2882" t="s">
        <v>2758</v>
      </c>
    </row>
    <row r="111" spans="30:31">
      <c r="AD111" s="2881"/>
      <c r="AE111" s="2882" t="s">
        <v>2759</v>
      </c>
    </row>
    <row r="112" spans="30:31">
      <c r="AD112" s="2881"/>
      <c r="AE112" s="2882" t="s">
        <v>2760</v>
      </c>
    </row>
    <row r="113" spans="30:31">
      <c r="AD113" s="2881"/>
      <c r="AE113" s="2882" t="s">
        <v>2761</v>
      </c>
    </row>
    <row r="114" spans="30:31">
      <c r="AD114" s="2881"/>
      <c r="AE114" s="2882" t="s">
        <v>2762</v>
      </c>
    </row>
    <row r="115" spans="30:31">
      <c r="AD115" s="2900"/>
      <c r="AE115" s="2882" t="s">
        <v>2764</v>
      </c>
    </row>
    <row r="116" spans="30:31">
      <c r="AD116" s="2881"/>
      <c r="AE116" s="2883" t="s">
        <v>2763</v>
      </c>
    </row>
    <row r="117" spans="30:31">
      <c r="AD117" s="2881"/>
      <c r="AE117" s="2882" t="s">
        <v>2758</v>
      </c>
    </row>
    <row r="118" spans="30:31">
      <c r="AD118" s="2881"/>
      <c r="AE118" s="2882" t="s">
        <v>2759</v>
      </c>
    </row>
    <row r="119" spans="30:31">
      <c r="AD119" s="2881"/>
      <c r="AE119" s="2882" t="s">
        <v>2760</v>
      </c>
    </row>
    <row r="120" spans="30:31">
      <c r="AD120" s="2881"/>
      <c r="AE120" s="2882" t="s">
        <v>2761</v>
      </c>
    </row>
    <row r="121" spans="30:31">
      <c r="AD121" s="2881"/>
      <c r="AE121" s="2882" t="s">
        <v>2762</v>
      </c>
    </row>
    <row r="122" spans="30:31">
      <c r="AD122" s="2881"/>
      <c r="AE122" s="2882" t="s">
        <v>2764</v>
      </c>
    </row>
    <row r="123" spans="30:31">
      <c r="AD123" s="2881"/>
      <c r="AE123" s="2882" t="s">
        <v>2765</v>
      </c>
    </row>
    <row r="124" spans="30:31">
      <c r="AD124" s="2881"/>
      <c r="AE124" s="2882"/>
    </row>
    <row r="125" spans="30:31">
      <c r="AD125" s="2881"/>
      <c r="AE125" s="2901" t="s">
        <v>2766</v>
      </c>
    </row>
    <row r="126" spans="30:31">
      <c r="AD126" s="2881"/>
      <c r="AE126" s="2915" t="s">
        <v>2767</v>
      </c>
    </row>
    <row r="127" spans="30:31">
      <c r="AD127" s="2881"/>
      <c r="AE127" s="2915" t="s">
        <v>2768</v>
      </c>
    </row>
    <row r="128" spans="30:31">
      <c r="AD128" s="2881"/>
      <c r="AE128" s="2915" t="s">
        <v>2769</v>
      </c>
    </row>
    <row r="129" spans="30:31">
      <c r="AD129" s="2881"/>
      <c r="AE129" s="2915" t="s">
        <v>2770</v>
      </c>
    </row>
    <row r="130" spans="30:31">
      <c r="AD130" s="2881"/>
      <c r="AE130" s="2911"/>
    </row>
    <row r="131" spans="30:31">
      <c r="AD131" s="2881"/>
      <c r="AE131" s="2901" t="s">
        <v>2771</v>
      </c>
    </row>
    <row r="132" spans="30:31">
      <c r="AD132" s="2881"/>
      <c r="AE132" s="2899" t="s">
        <v>2772</v>
      </c>
    </row>
    <row r="133" spans="30:31">
      <c r="AD133" s="2881"/>
      <c r="AE133" s="2899" t="s">
        <v>2773</v>
      </c>
    </row>
    <row r="134" spans="30:31">
      <c r="AD134" s="2881"/>
      <c r="AE134" s="2899" t="s">
        <v>2767</v>
      </c>
    </row>
    <row r="135" spans="30:31">
      <c r="AD135" s="2881"/>
      <c r="AE135" s="2911"/>
    </row>
    <row r="136" spans="30:31">
      <c r="AD136" s="2881"/>
      <c r="AE136" s="2901" t="s">
        <v>2774</v>
      </c>
    </row>
    <row r="137" spans="30:31">
      <c r="AD137" s="2881"/>
      <c r="AE137" s="2915" t="s">
        <v>2775</v>
      </c>
    </row>
    <row r="138" spans="30:31">
      <c r="AD138" s="2881"/>
      <c r="AE138" s="2915" t="s">
        <v>2776</v>
      </c>
    </row>
    <row r="139" spans="30:31">
      <c r="AD139" s="2881"/>
      <c r="AE139" s="2915" t="s">
        <v>2777</v>
      </c>
    </row>
    <row r="140" spans="30:31">
      <c r="AD140" s="2881"/>
      <c r="AE140" s="2915" t="s">
        <v>2778</v>
      </c>
    </row>
    <row r="141" spans="30:31">
      <c r="AD141" s="2881"/>
      <c r="AE141" s="2915" t="s">
        <v>2779</v>
      </c>
    </row>
    <row r="142" spans="30:31">
      <c r="AD142" s="2881"/>
      <c r="AE142" s="2915" t="s">
        <v>2780</v>
      </c>
    </row>
    <row r="143" spans="30:31">
      <c r="AD143" s="2881"/>
      <c r="AE143" s="2915" t="s">
        <v>2781</v>
      </c>
    </row>
    <row r="144" spans="30:31">
      <c r="AD144" s="2881"/>
      <c r="AE144" s="2915" t="s">
        <v>2782</v>
      </c>
    </row>
    <row r="145" spans="30:31">
      <c r="AD145" s="2881"/>
      <c r="AE145" s="2915" t="s">
        <v>2783</v>
      </c>
    </row>
    <row r="146" spans="30:31">
      <c r="AD146" s="2881"/>
      <c r="AE146" s="2915" t="s">
        <v>2784</v>
      </c>
    </row>
    <row r="147" spans="30:31">
      <c r="AD147" s="2881"/>
      <c r="AE147" s="2915" t="s">
        <v>2785</v>
      </c>
    </row>
    <row r="148" spans="30:31">
      <c r="AD148" s="2881"/>
      <c r="AE148" s="2915" t="s">
        <v>2786</v>
      </c>
    </row>
    <row r="149" spans="30:31">
      <c r="AD149" s="2881"/>
      <c r="AE149" s="2915" t="s">
        <v>2787</v>
      </c>
    </row>
    <row r="150" spans="30:31">
      <c r="AD150" s="2881"/>
      <c r="AE150" s="2915" t="s">
        <v>2788</v>
      </c>
    </row>
    <row r="151" spans="30:31">
      <c r="AD151" s="2881"/>
      <c r="AE151" s="2915" t="s">
        <v>2789</v>
      </c>
    </row>
    <row r="152" spans="30:31">
      <c r="AD152" s="2881"/>
      <c r="AE152" s="2915" t="s">
        <v>2790</v>
      </c>
    </row>
    <row r="153" spans="30:31">
      <c r="AD153" s="2881"/>
      <c r="AE153" s="2915" t="s">
        <v>2791</v>
      </c>
    </row>
    <row r="154" spans="30:31">
      <c r="AD154" s="2881"/>
      <c r="AE154" s="2915" t="s">
        <v>2792</v>
      </c>
    </row>
    <row r="155" spans="30:31">
      <c r="AD155" s="2881"/>
      <c r="AE155" s="2915" t="s">
        <v>2793</v>
      </c>
    </row>
    <row r="156" spans="30:31">
      <c r="AD156" s="2881"/>
      <c r="AE156" s="2915" t="s">
        <v>74</v>
      </c>
    </row>
    <row r="157" spans="30:31">
      <c r="AD157" s="2881"/>
      <c r="AE157" s="2911"/>
    </row>
    <row r="158" spans="30:31">
      <c r="AD158" s="2881"/>
      <c r="AE158" s="2901" t="s">
        <v>2794</v>
      </c>
    </row>
    <row r="159" spans="30:31">
      <c r="AD159" s="2881"/>
      <c r="AE159" s="2915" t="s">
        <v>2795</v>
      </c>
    </row>
    <row r="160" spans="30:31">
      <c r="AD160" s="2881"/>
      <c r="AE160" s="2915" t="s">
        <v>2796</v>
      </c>
    </row>
    <row r="161" spans="30:31">
      <c r="AD161" s="2881"/>
      <c r="AE161" s="2911"/>
    </row>
    <row r="162" spans="30:31">
      <c r="AD162" s="2881"/>
      <c r="AE162" s="2901" t="s">
        <v>2797</v>
      </c>
    </row>
    <row r="163" spans="30:31" ht="25.5">
      <c r="AD163" s="2881"/>
      <c r="AE163" s="2903" t="s">
        <v>2760</v>
      </c>
    </row>
    <row r="164" spans="30:31" ht="25.5">
      <c r="AD164" s="2881"/>
      <c r="AE164" s="2903" t="s">
        <v>2761</v>
      </c>
    </row>
    <row r="165" spans="30:31">
      <c r="AD165" s="2881"/>
      <c r="AE165" s="2903" t="s">
        <v>2762</v>
      </c>
    </row>
    <row r="166" spans="30:31">
      <c r="AD166" s="2881"/>
      <c r="AE166" s="2903" t="s">
        <v>2764</v>
      </c>
    </row>
    <row r="167" spans="30:31">
      <c r="AD167" s="2881"/>
      <c r="AE167" s="2903" t="s">
        <v>2765</v>
      </c>
    </row>
    <row r="168" spans="30:31">
      <c r="AD168" s="2881"/>
      <c r="AE168" s="2915"/>
    </row>
    <row r="169" spans="30:31">
      <c r="AD169" s="2881"/>
      <c r="AE169" s="2901" t="s">
        <v>2798</v>
      </c>
    </row>
    <row r="170" spans="30:31">
      <c r="AD170" s="2881"/>
      <c r="AE170" s="2903" t="s">
        <v>2799</v>
      </c>
    </row>
    <row r="171" spans="30:31">
      <c r="AD171" s="2881"/>
      <c r="AE171" s="2903" t="s">
        <v>2800</v>
      </c>
    </row>
    <row r="172" spans="30:31">
      <c r="AD172" s="2881"/>
      <c r="AE172" s="2903" t="s">
        <v>2801</v>
      </c>
    </row>
    <row r="173" spans="30:31">
      <c r="AD173" s="2881"/>
      <c r="AE173" s="2903" t="s">
        <v>2802</v>
      </c>
    </row>
    <row r="174" spans="30:31">
      <c r="AD174" s="2881"/>
      <c r="AE174" s="2903" t="s">
        <v>2803</v>
      </c>
    </row>
    <row r="175" spans="30:31">
      <c r="AD175" s="2881"/>
      <c r="AE175" s="2903"/>
    </row>
    <row r="176" spans="30:31">
      <c r="AD176" s="2881"/>
      <c r="AE176" s="2904" t="s">
        <v>2804</v>
      </c>
    </row>
    <row r="177" spans="30:31">
      <c r="AD177" s="2881"/>
      <c r="AE177" s="2905" t="s">
        <v>2805</v>
      </c>
    </row>
    <row r="178" spans="30:31">
      <c r="AD178" s="2881"/>
      <c r="AE178" s="2905" t="s">
        <v>2806</v>
      </c>
    </row>
    <row r="179" spans="30:31">
      <c r="AD179" s="2881"/>
      <c r="AE179" s="2905" t="s">
        <v>2807</v>
      </c>
    </row>
    <row r="180" spans="30:31">
      <c r="AD180" s="2881"/>
      <c r="AE180" s="2905" t="s">
        <v>2808</v>
      </c>
    </row>
    <row r="181" spans="30:31">
      <c r="AD181" s="2881"/>
      <c r="AE181" s="2905" t="s">
        <v>2809</v>
      </c>
    </row>
    <row r="182" spans="30:31">
      <c r="AD182" s="2881"/>
      <c r="AE182" s="2905" t="s">
        <v>2810</v>
      </c>
    </row>
    <row r="183" spans="30:31">
      <c r="AD183" s="2881"/>
      <c r="AE183" s="2905" t="s">
        <v>2811</v>
      </c>
    </row>
    <row r="184" spans="30:31">
      <c r="AD184" s="2881"/>
      <c r="AE184" s="2905"/>
    </row>
    <row r="185" spans="30:31">
      <c r="AD185" s="2881"/>
      <c r="AE185" s="2904" t="s">
        <v>2812</v>
      </c>
    </row>
    <row r="186" spans="30:31">
      <c r="AD186" s="2881"/>
      <c r="AE186" s="2906" t="s">
        <v>3660</v>
      </c>
    </row>
    <row r="187" spans="30:31">
      <c r="AD187" s="2881"/>
      <c r="AE187" s="2905" t="s">
        <v>2813</v>
      </c>
    </row>
    <row r="188" spans="30:31">
      <c r="AD188" s="2881"/>
      <c r="AE188" s="2905" t="s">
        <v>2814</v>
      </c>
    </row>
    <row r="189" spans="30:31">
      <c r="AD189" s="2881"/>
      <c r="AE189" s="2905" t="s">
        <v>2815</v>
      </c>
    </row>
    <row r="190" spans="30:31">
      <c r="AD190" s="2881"/>
      <c r="AE190" s="2905" t="s">
        <v>2816</v>
      </c>
    </row>
    <row r="191" spans="30:31">
      <c r="AD191" s="2881"/>
      <c r="AE191" s="2905" t="s">
        <v>2817</v>
      </c>
    </row>
    <row r="192" spans="30:31">
      <c r="AD192" s="2881"/>
      <c r="AE192" s="2905" t="s">
        <v>2818</v>
      </c>
    </row>
    <row r="193" spans="30:31">
      <c r="AD193" s="2881"/>
      <c r="AE193" s="2905" t="s">
        <v>2819</v>
      </c>
    </row>
    <row r="194" spans="30:31">
      <c r="AD194" s="2881"/>
      <c r="AE194" s="2905" t="s">
        <v>3064</v>
      </c>
    </row>
    <row r="195" spans="30:31">
      <c r="AD195" s="2881"/>
      <c r="AE195" s="2905" t="s">
        <v>3065</v>
      </c>
    </row>
    <row r="196" spans="30:31">
      <c r="AD196" s="2881"/>
      <c r="AE196" s="2905" t="s">
        <v>3066</v>
      </c>
    </row>
    <row r="197" spans="30:31">
      <c r="AD197" s="2881"/>
      <c r="AE197" s="2905" t="s">
        <v>3067</v>
      </c>
    </row>
    <row r="198" spans="30:31">
      <c r="AD198" s="2881"/>
      <c r="AE198" s="2905" t="s">
        <v>3068</v>
      </c>
    </row>
    <row r="199" spans="30:31">
      <c r="AD199" s="2881"/>
      <c r="AE199" s="2905" t="s">
        <v>3069</v>
      </c>
    </row>
    <row r="200" spans="30:31">
      <c r="AD200" s="2881"/>
      <c r="AE200" s="2905" t="s">
        <v>3070</v>
      </c>
    </row>
    <row r="201" spans="30:31">
      <c r="AD201" s="2881"/>
      <c r="AE201" s="2905" t="s">
        <v>3071</v>
      </c>
    </row>
    <row r="202" spans="30:31">
      <c r="AD202" s="2881"/>
      <c r="AE202" s="2905" t="s">
        <v>3072</v>
      </c>
    </row>
    <row r="203" spans="30:31">
      <c r="AD203" s="2881"/>
      <c r="AE203" s="2905" t="s">
        <v>3073</v>
      </c>
    </row>
    <row r="204" spans="30:31">
      <c r="AD204" s="2881"/>
      <c r="AE204" s="2905" t="s">
        <v>3074</v>
      </c>
    </row>
    <row r="205" spans="30:31">
      <c r="AD205" s="2881"/>
      <c r="AE205" s="2905" t="s">
        <v>3075</v>
      </c>
    </row>
    <row r="206" spans="30:31">
      <c r="AD206" s="2881"/>
      <c r="AE206" s="2905" t="s">
        <v>3076</v>
      </c>
    </row>
    <row r="207" spans="30:31">
      <c r="AD207" s="2881"/>
      <c r="AE207" s="2905" t="s">
        <v>3077</v>
      </c>
    </row>
    <row r="208" spans="30:31">
      <c r="AD208" s="2881"/>
      <c r="AE208" s="2905" t="s">
        <v>3078</v>
      </c>
    </row>
    <row r="209" spans="30:31">
      <c r="AD209" s="2881"/>
      <c r="AE209" s="2905" t="s">
        <v>3079</v>
      </c>
    </row>
    <row r="210" spans="30:31">
      <c r="AD210" s="2881"/>
      <c r="AE210" s="2905" t="s">
        <v>3080</v>
      </c>
    </row>
    <row r="211" spans="30:31">
      <c r="AD211" s="2881"/>
      <c r="AE211" s="2905" t="s">
        <v>3081</v>
      </c>
    </row>
    <row r="212" spans="30:31">
      <c r="AD212" s="2881"/>
      <c r="AE212" s="2905" t="s">
        <v>3082</v>
      </c>
    </row>
    <row r="213" spans="30:31">
      <c r="AD213" s="2881"/>
      <c r="AE213" s="2905" t="s">
        <v>3083</v>
      </c>
    </row>
    <row r="214" spans="30:31">
      <c r="AD214" s="2881"/>
      <c r="AE214" s="2905" t="s">
        <v>3084</v>
      </c>
    </row>
    <row r="215" spans="30:31">
      <c r="AD215" s="2881"/>
      <c r="AE215" s="2905" t="s">
        <v>3085</v>
      </c>
    </row>
    <row r="216" spans="30:31">
      <c r="AD216" s="2881"/>
      <c r="AE216" s="2905" t="s">
        <v>3086</v>
      </c>
    </row>
    <row r="217" spans="30:31">
      <c r="AD217" s="2881"/>
      <c r="AE217" s="2905" t="s">
        <v>3087</v>
      </c>
    </row>
    <row r="218" spans="30:31">
      <c r="AD218" s="2881"/>
      <c r="AE218" s="2905" t="s">
        <v>3088</v>
      </c>
    </row>
    <row r="219" spans="30:31">
      <c r="AD219" s="2881"/>
      <c r="AE219" s="2905" t="s">
        <v>3089</v>
      </c>
    </row>
    <row r="220" spans="30:31">
      <c r="AD220" s="2881"/>
      <c r="AE220" s="2905" t="s">
        <v>3090</v>
      </c>
    </row>
    <row r="221" spans="30:31">
      <c r="AD221" s="2881"/>
      <c r="AE221" s="2905" t="s">
        <v>3091</v>
      </c>
    </row>
    <row r="222" spans="30:31">
      <c r="AD222" s="2881"/>
      <c r="AE222" s="2905" t="s">
        <v>3092</v>
      </c>
    </row>
    <row r="223" spans="30:31">
      <c r="AD223" s="2881"/>
      <c r="AE223" s="2905" t="s">
        <v>3093</v>
      </c>
    </row>
    <row r="224" spans="30:31">
      <c r="AD224" s="2881"/>
      <c r="AE224" s="2905" t="s">
        <v>3094</v>
      </c>
    </row>
    <row r="225" spans="30:31">
      <c r="AD225" s="2881"/>
      <c r="AE225" s="2905" t="s">
        <v>3095</v>
      </c>
    </row>
    <row r="226" spans="30:31">
      <c r="AD226" s="2881"/>
      <c r="AE226" s="2905" t="s">
        <v>3096</v>
      </c>
    </row>
    <row r="227" spans="30:31">
      <c r="AD227" s="2881"/>
      <c r="AE227" s="2905" t="s">
        <v>3097</v>
      </c>
    </row>
    <row r="228" spans="30:31">
      <c r="AD228" s="2881"/>
      <c r="AE228" s="2905" t="s">
        <v>3098</v>
      </c>
    </row>
    <row r="229" spans="30:31">
      <c r="AD229" s="2881"/>
      <c r="AE229" s="2905" t="s">
        <v>3099</v>
      </c>
    </row>
    <row r="230" spans="30:31">
      <c r="AD230" s="2881"/>
      <c r="AE230" s="2905" t="s">
        <v>3100</v>
      </c>
    </row>
    <row r="231" spans="30:31">
      <c r="AD231" s="2881"/>
      <c r="AE231" s="2905" t="s">
        <v>3101</v>
      </c>
    </row>
    <row r="232" spans="30:31">
      <c r="AD232" s="2881"/>
      <c r="AE232" s="2905" t="s">
        <v>3102</v>
      </c>
    </row>
    <row r="233" spans="30:31">
      <c r="AD233" s="2881"/>
      <c r="AE233" s="2905" t="s">
        <v>3103</v>
      </c>
    </row>
    <row r="234" spans="30:31">
      <c r="AD234" s="2881"/>
      <c r="AE234" s="2905" t="s">
        <v>3104</v>
      </c>
    </row>
    <row r="235" spans="30:31">
      <c r="AD235" s="2881"/>
      <c r="AE235" s="2905" t="s">
        <v>3105</v>
      </c>
    </row>
    <row r="236" spans="30:31">
      <c r="AD236" s="2881"/>
      <c r="AE236" s="2905" t="s">
        <v>3106</v>
      </c>
    </row>
    <row r="237" spans="30:31">
      <c r="AD237" s="2881"/>
      <c r="AE237" s="2905" t="s">
        <v>3107</v>
      </c>
    </row>
    <row r="238" spans="30:31">
      <c r="AD238" s="2881"/>
      <c r="AE238" s="2905" t="s">
        <v>3108</v>
      </c>
    </row>
    <row r="239" spans="30:31">
      <c r="AD239" s="2881"/>
      <c r="AE239" s="2905" t="s">
        <v>3109</v>
      </c>
    </row>
    <row r="240" spans="30:31">
      <c r="AD240" s="2881"/>
      <c r="AE240" s="2905" t="s">
        <v>3110</v>
      </c>
    </row>
    <row r="241" spans="30:31">
      <c r="AD241" s="2881"/>
      <c r="AE241" s="2905" t="s">
        <v>3111</v>
      </c>
    </row>
    <row r="242" spans="30:31">
      <c r="AD242" s="2881"/>
      <c r="AE242" s="2905" t="s">
        <v>3112</v>
      </c>
    </row>
    <row r="243" spans="30:31">
      <c r="AD243" s="2881"/>
      <c r="AE243" s="2905" t="s">
        <v>3113</v>
      </c>
    </row>
    <row r="244" spans="30:31">
      <c r="AD244" s="2881"/>
      <c r="AE244" s="2905" t="s">
        <v>3114</v>
      </c>
    </row>
    <row r="245" spans="30:31">
      <c r="AD245" s="2881"/>
      <c r="AE245" s="2905" t="s">
        <v>3115</v>
      </c>
    </row>
    <row r="246" spans="30:31">
      <c r="AD246" s="2881"/>
      <c r="AE246" s="2905" t="s">
        <v>3116</v>
      </c>
    </row>
    <row r="247" spans="30:31">
      <c r="AD247" s="2881"/>
      <c r="AE247" s="2905" t="s">
        <v>3117</v>
      </c>
    </row>
    <row r="248" spans="30:31">
      <c r="AD248" s="2881"/>
      <c r="AE248" s="2905" t="s">
        <v>3118</v>
      </c>
    </row>
    <row r="249" spans="30:31">
      <c r="AD249" s="2881"/>
      <c r="AE249" s="2905" t="s">
        <v>3119</v>
      </c>
    </row>
    <row r="250" spans="30:31">
      <c r="AD250" s="2881"/>
      <c r="AE250" s="2905" t="s">
        <v>3120</v>
      </c>
    </row>
    <row r="251" spans="30:31">
      <c r="AD251" s="2881"/>
      <c r="AE251" s="2905" t="s">
        <v>3121</v>
      </c>
    </row>
    <row r="252" spans="30:31">
      <c r="AD252" s="2881"/>
      <c r="AE252" s="2905" t="s">
        <v>3122</v>
      </c>
    </row>
    <row r="253" spans="30:31">
      <c r="AD253" s="2881"/>
      <c r="AE253" s="2905" t="s">
        <v>3123</v>
      </c>
    </row>
    <row r="254" spans="30:31">
      <c r="AD254" s="2881"/>
      <c r="AE254" s="2905" t="s">
        <v>3124</v>
      </c>
    </row>
    <row r="255" spans="30:31">
      <c r="AD255" s="2881"/>
      <c r="AE255" s="2905" t="s">
        <v>3125</v>
      </c>
    </row>
    <row r="256" spans="30:31">
      <c r="AD256" s="2881"/>
      <c r="AE256" s="2905" t="s">
        <v>3126</v>
      </c>
    </row>
    <row r="257" spans="30:31">
      <c r="AD257" s="2881"/>
      <c r="AE257" s="2905" t="s">
        <v>3127</v>
      </c>
    </row>
    <row r="258" spans="30:31">
      <c r="AD258" s="2881"/>
      <c r="AE258" s="2905" t="s">
        <v>3128</v>
      </c>
    </row>
    <row r="259" spans="30:31">
      <c r="AD259" s="2881"/>
      <c r="AE259" s="2905" t="s">
        <v>3129</v>
      </c>
    </row>
    <row r="260" spans="30:31">
      <c r="AD260" s="2881"/>
      <c r="AE260" s="2905" t="s">
        <v>3130</v>
      </c>
    </row>
    <row r="261" spans="30:31">
      <c r="AD261" s="2881"/>
      <c r="AE261" s="2905" t="s">
        <v>3131</v>
      </c>
    </row>
    <row r="262" spans="30:31">
      <c r="AD262" s="2881"/>
      <c r="AE262" s="2905" t="s">
        <v>3132</v>
      </c>
    </row>
    <row r="263" spans="30:31">
      <c r="AD263" s="2881"/>
      <c r="AE263" s="2905" t="s">
        <v>3133</v>
      </c>
    </row>
    <row r="264" spans="30:31">
      <c r="AD264" s="2881"/>
      <c r="AE264" s="2905" t="s">
        <v>3134</v>
      </c>
    </row>
    <row r="265" spans="30:31">
      <c r="AD265" s="2881"/>
      <c r="AE265" s="2905" t="s">
        <v>3135</v>
      </c>
    </row>
    <row r="266" spans="30:31">
      <c r="AD266" s="2881"/>
      <c r="AE266" s="2905" t="s">
        <v>3136</v>
      </c>
    </row>
    <row r="267" spans="30:31">
      <c r="AD267" s="2881"/>
      <c r="AE267" s="2905" t="s">
        <v>3137</v>
      </c>
    </row>
    <row r="268" spans="30:31">
      <c r="AD268" s="2881"/>
      <c r="AE268" s="2905" t="s">
        <v>3138</v>
      </c>
    </row>
    <row r="269" spans="30:31">
      <c r="AD269" s="2881"/>
      <c r="AE269" s="2905" t="s">
        <v>3139</v>
      </c>
    </row>
    <row r="270" spans="30:31">
      <c r="AD270" s="2881"/>
      <c r="AE270" s="2905" t="s">
        <v>3140</v>
      </c>
    </row>
    <row r="271" spans="30:31">
      <c r="AD271" s="2881"/>
      <c r="AE271" s="2905" t="s">
        <v>3141</v>
      </c>
    </row>
    <row r="272" spans="30:31">
      <c r="AD272" s="2881"/>
      <c r="AE272" s="2905" t="s">
        <v>3142</v>
      </c>
    </row>
    <row r="273" spans="30:31">
      <c r="AD273" s="2881"/>
      <c r="AE273" s="2905" t="s">
        <v>3143</v>
      </c>
    </row>
    <row r="274" spans="30:31">
      <c r="AD274" s="2881"/>
      <c r="AE274" s="2905" t="s">
        <v>3144</v>
      </c>
    </row>
    <row r="275" spans="30:31">
      <c r="AD275" s="2881"/>
      <c r="AE275" s="2905" t="s">
        <v>3145</v>
      </c>
    </row>
    <row r="276" spans="30:31">
      <c r="AD276" s="2881"/>
      <c r="AE276" s="2905" t="s">
        <v>3146</v>
      </c>
    </row>
    <row r="277" spans="30:31">
      <c r="AD277" s="2881"/>
      <c r="AE277" s="2905" t="s">
        <v>3147</v>
      </c>
    </row>
    <row r="278" spans="30:31">
      <c r="AD278" s="2881"/>
      <c r="AE278" s="2905" t="s">
        <v>3148</v>
      </c>
    </row>
    <row r="279" spans="30:31">
      <c r="AD279" s="2881"/>
      <c r="AE279" s="2905" t="s">
        <v>3149</v>
      </c>
    </row>
    <row r="280" spans="30:31">
      <c r="AD280" s="2881"/>
      <c r="AE280" s="2905" t="s">
        <v>3150</v>
      </c>
    </row>
    <row r="281" spans="30:31">
      <c r="AD281" s="2881"/>
      <c r="AE281" s="2905" t="s">
        <v>3151</v>
      </c>
    </row>
    <row r="282" spans="30:31">
      <c r="AD282" s="2881"/>
      <c r="AE282" s="2905" t="s">
        <v>3152</v>
      </c>
    </row>
    <row r="283" spans="30:31">
      <c r="AD283" s="2881"/>
      <c r="AE283" s="2905" t="s">
        <v>3153</v>
      </c>
    </row>
    <row r="284" spans="30:31">
      <c r="AD284" s="2881"/>
      <c r="AE284" s="2905" t="s">
        <v>3154</v>
      </c>
    </row>
    <row r="285" spans="30:31">
      <c r="AD285" s="2881"/>
      <c r="AE285" s="2905" t="s">
        <v>3155</v>
      </c>
    </row>
    <row r="286" spans="30:31">
      <c r="AD286" s="2881"/>
      <c r="AE286" s="2905" t="s">
        <v>3156</v>
      </c>
    </row>
    <row r="287" spans="30:31">
      <c r="AD287" s="2881"/>
      <c r="AE287" s="2905" t="s">
        <v>3661</v>
      </c>
    </row>
    <row r="288" spans="30:31">
      <c r="AD288" s="2881"/>
      <c r="AE288" s="2905" t="s">
        <v>3662</v>
      </c>
    </row>
    <row r="289" spans="30:31">
      <c r="AD289" s="2881"/>
      <c r="AE289" s="2905" t="s">
        <v>3663</v>
      </c>
    </row>
    <row r="290" spans="30:31">
      <c r="AD290" s="2881"/>
      <c r="AE290" s="2905" t="s">
        <v>3664</v>
      </c>
    </row>
    <row r="291" spans="30:31">
      <c r="AD291" s="2881"/>
      <c r="AE291" s="2905" t="s">
        <v>3665</v>
      </c>
    </row>
    <row r="292" spans="30:31">
      <c r="AD292" s="2881"/>
      <c r="AE292" s="2905" t="s">
        <v>3666</v>
      </c>
    </row>
    <row r="293" spans="30:31">
      <c r="AD293" s="2881"/>
      <c r="AE293" s="2905" t="s">
        <v>3667</v>
      </c>
    </row>
    <row r="294" spans="30:31">
      <c r="AD294" s="2881"/>
      <c r="AE294" s="2905" t="s">
        <v>3668</v>
      </c>
    </row>
    <row r="295" spans="30:31">
      <c r="AD295" s="2881"/>
      <c r="AE295" s="2905" t="s">
        <v>3669</v>
      </c>
    </row>
    <row r="296" spans="30:31">
      <c r="AD296" s="2881"/>
      <c r="AE296" s="2905" t="s">
        <v>3670</v>
      </c>
    </row>
    <row r="297" spans="30:31">
      <c r="AD297" s="2881"/>
      <c r="AE297" s="2905" t="s">
        <v>3671</v>
      </c>
    </row>
    <row r="298" spans="30:31">
      <c r="AD298" s="2881"/>
      <c r="AE298" s="2905" t="s">
        <v>3672</v>
      </c>
    </row>
    <row r="299" spans="30:31">
      <c r="AD299" s="2881"/>
      <c r="AE299" s="2905" t="s">
        <v>3673</v>
      </c>
    </row>
    <row r="300" spans="30:31">
      <c r="AD300" s="2881"/>
      <c r="AE300" s="2905" t="s">
        <v>3674</v>
      </c>
    </row>
    <row r="301" spans="30:31">
      <c r="AD301" s="2881"/>
      <c r="AE301" s="2905" t="s">
        <v>3675</v>
      </c>
    </row>
    <row r="302" spans="30:31">
      <c r="AD302" s="2881"/>
      <c r="AE302" s="2905" t="s">
        <v>3676</v>
      </c>
    </row>
    <row r="303" spans="30:31">
      <c r="AD303" s="2881"/>
      <c r="AE303" s="2905" t="s">
        <v>3677</v>
      </c>
    </row>
    <row r="304" spans="30:31">
      <c r="AD304" s="2881"/>
      <c r="AE304" s="2905" t="s">
        <v>3678</v>
      </c>
    </row>
    <row r="305" spans="30:31">
      <c r="AD305" s="2881"/>
      <c r="AE305" s="2905" t="s">
        <v>3679</v>
      </c>
    </row>
    <row r="306" spans="30:31">
      <c r="AD306" s="2881"/>
      <c r="AE306" s="2905" t="s">
        <v>3680</v>
      </c>
    </row>
    <row r="307" spans="30:31">
      <c r="AD307" s="2881"/>
      <c r="AE307" s="2905"/>
    </row>
    <row r="308" spans="30:31">
      <c r="AD308" s="2881"/>
      <c r="AE308" s="2905"/>
    </row>
    <row r="309" spans="30:31">
      <c r="AD309" s="2881"/>
      <c r="AE309" s="2904" t="s">
        <v>2820</v>
      </c>
    </row>
    <row r="310" spans="30:31" ht="76.5">
      <c r="AD310" s="2881"/>
      <c r="AE310" s="2907" t="s">
        <v>2821</v>
      </c>
    </row>
    <row r="311" spans="30:31" ht="76.5">
      <c r="AD311" s="2881"/>
      <c r="AE311" s="2907" t="s">
        <v>2822</v>
      </c>
    </row>
    <row r="312" spans="30:31" ht="63.75">
      <c r="AD312" s="2881"/>
      <c r="AE312" s="2907" t="s">
        <v>2823</v>
      </c>
    </row>
    <row r="313" spans="30:31" ht="51">
      <c r="AD313" s="2881"/>
      <c r="AE313" s="2907" t="s">
        <v>2824</v>
      </c>
    </row>
    <row r="314" spans="30:31" ht="51">
      <c r="AD314" s="2881"/>
      <c r="AE314" s="2907" t="s">
        <v>2825</v>
      </c>
    </row>
    <row r="315" spans="30:31" ht="63.75">
      <c r="AD315" s="2881"/>
      <c r="AE315" s="2907" t="s">
        <v>2826</v>
      </c>
    </row>
    <row r="316" spans="30:31" ht="63.75">
      <c r="AD316" s="2881"/>
      <c r="AE316" s="2907" t="s">
        <v>2827</v>
      </c>
    </row>
    <row r="317" spans="30:31" ht="114.75">
      <c r="AD317" s="2881"/>
      <c r="AE317" s="2907" t="s">
        <v>2828</v>
      </c>
    </row>
    <row r="318" spans="30:31" ht="38.25">
      <c r="AD318" s="2881"/>
      <c r="AE318" s="2907" t="s">
        <v>2829</v>
      </c>
    </row>
    <row r="319" spans="30:31" ht="114.75">
      <c r="AD319" s="2881"/>
      <c r="AE319" s="2907" t="s">
        <v>2830</v>
      </c>
    </row>
    <row r="320" spans="30:31" ht="25.5">
      <c r="AD320" s="2881"/>
      <c r="AE320" s="2907" t="s">
        <v>2831</v>
      </c>
    </row>
    <row r="321" spans="30:31">
      <c r="AD321" s="2881"/>
      <c r="AE321" s="2905" t="s">
        <v>2832</v>
      </c>
    </row>
    <row r="322" spans="30:31">
      <c r="AD322" s="2881"/>
      <c r="AE322" s="2911" t="s">
        <v>3660</v>
      </c>
    </row>
    <row r="323" spans="30:31">
      <c r="AD323" s="2881"/>
      <c r="AE323" s="2911"/>
    </row>
    <row r="324" spans="30:31">
      <c r="AD324" s="2881"/>
      <c r="AE324" s="2916" t="s">
        <v>103</v>
      </c>
    </row>
    <row r="325" spans="30:31">
      <c r="AD325" s="2881"/>
      <c r="AE325" s="2917" t="s">
        <v>1</v>
      </c>
    </row>
    <row r="326" spans="30:31">
      <c r="AD326" s="2881"/>
      <c r="AE326" s="2917" t="s">
        <v>920</v>
      </c>
    </row>
    <row r="327" spans="30:31">
      <c r="AD327" s="2881"/>
      <c r="AE327" s="2917" t="s">
        <v>659</v>
      </c>
    </row>
    <row r="328" spans="30:31">
      <c r="AD328" s="2881"/>
      <c r="AE328" s="2917" t="s">
        <v>3</v>
      </c>
    </row>
    <row r="329" spans="30:31">
      <c r="AD329" s="2881"/>
      <c r="AE329" s="2917" t="s">
        <v>4</v>
      </c>
    </row>
    <row r="330" spans="30:31">
      <c r="AD330" s="2881"/>
      <c r="AE330" s="2918" t="s">
        <v>669</v>
      </c>
    </row>
    <row r="331" spans="30:31">
      <c r="AD331" s="2881"/>
      <c r="AE331" s="2917" t="s">
        <v>684</v>
      </c>
    </row>
    <row r="332" spans="30:31">
      <c r="AD332" s="2881"/>
      <c r="AE332" s="2918" t="s">
        <v>1211</v>
      </c>
    </row>
    <row r="333" spans="30:31">
      <c r="AD333" s="2881"/>
      <c r="AE333" s="2917" t="s">
        <v>1212</v>
      </c>
    </row>
    <row r="334" spans="30:31">
      <c r="AD334" s="2881"/>
      <c r="AE334" s="2917" t="s">
        <v>671</v>
      </c>
    </row>
    <row r="335" spans="30:31">
      <c r="AD335" s="2881"/>
      <c r="AE335" s="2917" t="s">
        <v>5</v>
      </c>
    </row>
    <row r="336" spans="30:31">
      <c r="AD336" s="2881"/>
      <c r="AE336" s="2917" t="s">
        <v>9</v>
      </c>
    </row>
    <row r="337" spans="30:31">
      <c r="AD337" s="2881"/>
      <c r="AE337" s="2917" t="s">
        <v>155</v>
      </c>
    </row>
    <row r="338" spans="30:31">
      <c r="AD338" s="2881"/>
      <c r="AE338" s="2917" t="s">
        <v>0</v>
      </c>
    </row>
    <row r="339" spans="30:31">
      <c r="AD339" s="2881"/>
      <c r="AE339" s="2917" t="s">
        <v>584</v>
      </c>
    </row>
    <row r="340" spans="30:31">
      <c r="AD340" s="2881"/>
      <c r="AE340" s="2911"/>
    </row>
    <row r="341" spans="30:31">
      <c r="AD341" s="2881"/>
      <c r="AE341" s="2916" t="s">
        <v>2511</v>
      </c>
    </row>
    <row r="342" spans="30:31">
      <c r="AD342" s="2881"/>
      <c r="AE342" s="2911" t="s">
        <v>660</v>
      </c>
    </row>
    <row r="343" spans="30:31">
      <c r="AD343" s="2881"/>
      <c r="AE343" s="2911" t="s">
        <v>661</v>
      </c>
    </row>
    <row r="344" spans="30:31">
      <c r="AD344" s="2881"/>
      <c r="AE344" s="2911" t="s">
        <v>662</v>
      </c>
    </row>
    <row r="345" spans="30:31">
      <c r="AD345" s="2881"/>
      <c r="AE345" s="2911"/>
    </row>
    <row r="346" spans="30:31">
      <c r="AD346" s="2881"/>
      <c r="AE346" s="2916" t="s">
        <v>104</v>
      </c>
    </row>
    <row r="347" spans="30:31">
      <c r="AD347" s="2881"/>
      <c r="AE347" s="2911" t="s">
        <v>348</v>
      </c>
    </row>
    <row r="348" spans="30:31">
      <c r="AD348" s="2881"/>
      <c r="AE348" s="2911" t="s">
        <v>336</v>
      </c>
    </row>
    <row r="349" spans="30:31">
      <c r="AD349" s="2881"/>
      <c r="AE349" s="2911"/>
    </row>
    <row r="350" spans="30:31">
      <c r="AD350" s="2881"/>
      <c r="AE350" s="2916" t="s">
        <v>2512</v>
      </c>
    </row>
    <row r="351" spans="30:31">
      <c r="AD351" s="2881"/>
      <c r="AE351" s="2911" t="s">
        <v>349</v>
      </c>
    </row>
    <row r="352" spans="30:31">
      <c r="AD352" s="2881"/>
      <c r="AE352" s="2911" t="s">
        <v>350</v>
      </c>
    </row>
    <row r="353" spans="30:31">
      <c r="AD353" s="2881"/>
      <c r="AE353" s="2911"/>
    </row>
    <row r="354" spans="30:31">
      <c r="AD354" s="2881"/>
      <c r="AE354" s="2911"/>
    </row>
    <row r="355" spans="30:31">
      <c r="AD355" s="2881"/>
      <c r="AE355" s="2916" t="s">
        <v>3157</v>
      </c>
    </row>
    <row r="356" spans="30:31">
      <c r="AD356" s="2881"/>
      <c r="AE356" s="2911" t="s">
        <v>3158</v>
      </c>
    </row>
    <row r="357" spans="30:31">
      <c r="AD357" s="2881"/>
      <c r="AE357" s="2911" t="s">
        <v>3159</v>
      </c>
    </row>
    <row r="358" spans="30:31">
      <c r="AD358" s="2881"/>
      <c r="AE358" s="2911" t="s">
        <v>3160</v>
      </c>
    </row>
    <row r="359" spans="30:31">
      <c r="AD359" s="2881"/>
      <c r="AE359" s="2911" t="s">
        <v>3681</v>
      </c>
    </row>
    <row r="360" spans="30:31">
      <c r="AD360" s="2881"/>
      <c r="AE360" s="2911" t="s">
        <v>2767</v>
      </c>
    </row>
    <row r="361" spans="30:31">
      <c r="AD361" s="2865" t="s">
        <v>709</v>
      </c>
      <c r="AE361" s="2916" t="s">
        <v>109</v>
      </c>
    </row>
    <row r="362" spans="30:31">
      <c r="AD362" s="2885" t="s">
        <v>62</v>
      </c>
      <c r="AE362" s="2919" t="s">
        <v>121</v>
      </c>
    </row>
    <row r="363" spans="30:31">
      <c r="AD363" s="2885" t="s">
        <v>64</v>
      </c>
      <c r="AE363" s="2919" t="s">
        <v>122</v>
      </c>
    </row>
    <row r="364" spans="30:31">
      <c r="AD364" s="2885" t="s">
        <v>69</v>
      </c>
      <c r="AE364" s="2919" t="s">
        <v>124</v>
      </c>
    </row>
    <row r="365" spans="30:31">
      <c r="AD365" s="2885" t="s">
        <v>68</v>
      </c>
      <c r="AE365" s="2919" t="s">
        <v>126</v>
      </c>
    </row>
    <row r="366" spans="30:31">
      <c r="AD366" s="2885" t="s">
        <v>65</v>
      </c>
      <c r="AE366" s="2919" t="s">
        <v>65</v>
      </c>
    </row>
    <row r="367" spans="30:31">
      <c r="AD367" s="2885" t="s">
        <v>67</v>
      </c>
      <c r="AE367" s="2919" t="s">
        <v>130</v>
      </c>
    </row>
    <row r="368" spans="30:31">
      <c r="AD368" s="2885" t="s">
        <v>405</v>
      </c>
      <c r="AE368" s="2919" t="s">
        <v>132</v>
      </c>
    </row>
    <row r="369" spans="30:31">
      <c r="AD369" s="2885" t="s">
        <v>72</v>
      </c>
      <c r="AE369" s="2919" t="s">
        <v>134</v>
      </c>
    </row>
    <row r="370" spans="30:31">
      <c r="AD370" s="2885" t="s">
        <v>71</v>
      </c>
      <c r="AE370" s="2919" t="s">
        <v>136</v>
      </c>
    </row>
    <row r="371" spans="30:31">
      <c r="AD371" s="2885" t="s">
        <v>70</v>
      </c>
      <c r="AE371" s="2919" t="s">
        <v>138</v>
      </c>
    </row>
    <row r="372" spans="30:31">
      <c r="AD372" s="2885" t="s">
        <v>66</v>
      </c>
      <c r="AE372" s="2919" t="s">
        <v>140</v>
      </c>
    </row>
    <row r="373" spans="30:31">
      <c r="AD373" s="2885" t="s">
        <v>73</v>
      </c>
      <c r="AE373" s="2919" t="s">
        <v>142</v>
      </c>
    </row>
    <row r="374" spans="30:31">
      <c r="AD374" s="2885" t="s">
        <v>593</v>
      </c>
      <c r="AE374" s="2919" t="s">
        <v>588</v>
      </c>
    </row>
    <row r="375" spans="30:31">
      <c r="AD375" s="2885" t="s">
        <v>362</v>
      </c>
      <c r="AE375" s="2919" t="s">
        <v>2513</v>
      </c>
    </row>
    <row r="376" spans="30:31">
      <c r="AD376" s="2885" t="s">
        <v>395</v>
      </c>
      <c r="AE376" s="2919" t="s">
        <v>589</v>
      </c>
    </row>
    <row r="377" spans="30:31">
      <c r="AD377" s="2885" t="s">
        <v>446</v>
      </c>
      <c r="AE377" s="2919" t="s">
        <v>590</v>
      </c>
    </row>
    <row r="378" spans="30:31">
      <c r="AD378" s="2885" t="s">
        <v>392</v>
      </c>
      <c r="AE378" s="2919" t="s">
        <v>658</v>
      </c>
    </row>
    <row r="379" spans="30:31">
      <c r="AD379" s="2885" t="s">
        <v>370</v>
      </c>
      <c r="AE379" s="2919" t="s">
        <v>591</v>
      </c>
    </row>
    <row r="380" spans="30:31">
      <c r="AD380" s="2885" t="s">
        <v>594</v>
      </c>
      <c r="AE380" s="2919" t="s">
        <v>592</v>
      </c>
    </row>
    <row r="381" spans="30:31">
      <c r="AD381" s="2881" t="s">
        <v>1972</v>
      </c>
      <c r="AE381" s="2911" t="s">
        <v>2514</v>
      </c>
    </row>
    <row r="382" spans="30:31">
      <c r="AD382" s="2881"/>
      <c r="AE382" s="2911"/>
    </row>
    <row r="383" spans="30:31">
      <c r="AD383" s="2865" t="s">
        <v>709</v>
      </c>
      <c r="AE383" s="2920" t="s">
        <v>1294</v>
      </c>
    </row>
    <row r="384" spans="30:31">
      <c r="AD384" s="2887" t="s">
        <v>351</v>
      </c>
      <c r="AE384" s="2921" t="s">
        <v>120</v>
      </c>
    </row>
    <row r="385" spans="30:31">
      <c r="AD385" s="2887" t="s">
        <v>352</v>
      </c>
      <c r="AE385" s="2921" t="s">
        <v>123</v>
      </c>
    </row>
    <row r="386" spans="30:31">
      <c r="AD386" s="2887" t="s">
        <v>595</v>
      </c>
      <c r="AE386" s="2921" t="s">
        <v>125</v>
      </c>
    </row>
    <row r="387" spans="30:31">
      <c r="AD387" s="2887" t="s">
        <v>596</v>
      </c>
      <c r="AE387" s="2921" t="s">
        <v>127</v>
      </c>
    </row>
    <row r="388" spans="30:31">
      <c r="AD388" s="2887" t="s">
        <v>597</v>
      </c>
      <c r="AE388" s="2921" t="s">
        <v>129</v>
      </c>
    </row>
    <row r="389" spans="30:31">
      <c r="AD389" s="2887" t="s">
        <v>598</v>
      </c>
      <c r="AE389" s="2921" t="s">
        <v>131</v>
      </c>
    </row>
    <row r="390" spans="30:31">
      <c r="AD390" s="2887" t="s">
        <v>599</v>
      </c>
      <c r="AE390" s="2921" t="s">
        <v>133</v>
      </c>
    </row>
    <row r="391" spans="30:31">
      <c r="AD391" s="2887" t="s">
        <v>601</v>
      </c>
      <c r="AE391" s="2921" t="s">
        <v>600</v>
      </c>
    </row>
    <row r="392" spans="30:31">
      <c r="AD392" s="2887" t="s">
        <v>602</v>
      </c>
      <c r="AE392" s="2921" t="s">
        <v>135</v>
      </c>
    </row>
    <row r="393" spans="30:31">
      <c r="AD393" s="2887" t="s">
        <v>603</v>
      </c>
      <c r="AE393" s="2921" t="s">
        <v>137</v>
      </c>
    </row>
    <row r="394" spans="30:31">
      <c r="AD394" s="2887" t="s">
        <v>604</v>
      </c>
      <c r="AE394" s="2921" t="s">
        <v>139</v>
      </c>
    </row>
    <row r="395" spans="30:31">
      <c r="AD395" s="2887" t="s">
        <v>605</v>
      </c>
      <c r="AE395" s="2921" t="s">
        <v>141</v>
      </c>
    </row>
    <row r="396" spans="30:31">
      <c r="AD396" s="2887" t="s">
        <v>606</v>
      </c>
      <c r="AE396" s="2921" t="s">
        <v>143</v>
      </c>
    </row>
    <row r="397" spans="30:31">
      <c r="AD397" s="2887" t="s">
        <v>607</v>
      </c>
      <c r="AE397" s="2921" t="s">
        <v>144</v>
      </c>
    </row>
    <row r="398" spans="30:31">
      <c r="AD398" s="2887" t="s">
        <v>608</v>
      </c>
      <c r="AE398" s="2921" t="s">
        <v>145</v>
      </c>
    </row>
    <row r="399" spans="30:31">
      <c r="AD399" s="2887" t="s">
        <v>609</v>
      </c>
      <c r="AE399" s="2921" t="s">
        <v>146</v>
      </c>
    </row>
    <row r="400" spans="30:31">
      <c r="AD400" s="2887" t="s">
        <v>610</v>
      </c>
      <c r="AE400" s="2921" t="s">
        <v>147</v>
      </c>
    </row>
    <row r="401" spans="30:31">
      <c r="AD401" s="2887" t="s">
        <v>611</v>
      </c>
      <c r="AE401" s="2921" t="s">
        <v>148</v>
      </c>
    </row>
    <row r="402" spans="30:31">
      <c r="AD402" s="2887" t="s">
        <v>353</v>
      </c>
      <c r="AE402" s="2921" t="s">
        <v>149</v>
      </c>
    </row>
    <row r="403" spans="30:31">
      <c r="AD403" s="2887" t="s">
        <v>354</v>
      </c>
      <c r="AE403" s="2921" t="s">
        <v>150</v>
      </c>
    </row>
    <row r="404" spans="30:31">
      <c r="AD404" s="2887" t="s">
        <v>355</v>
      </c>
      <c r="AE404" s="2921" t="s">
        <v>151</v>
      </c>
    </row>
    <row r="405" spans="30:31">
      <c r="AD405" s="2887" t="s">
        <v>612</v>
      </c>
      <c r="AE405" s="2921" t="s">
        <v>152</v>
      </c>
    </row>
    <row r="406" spans="30:31">
      <c r="AD406" s="2887" t="s">
        <v>357</v>
      </c>
      <c r="AE406" s="2921" t="s">
        <v>153</v>
      </c>
    </row>
    <row r="407" spans="30:31">
      <c r="AD407" s="2887" t="s">
        <v>358</v>
      </c>
      <c r="AE407" s="2921" t="s">
        <v>154</v>
      </c>
    </row>
    <row r="408" spans="30:31">
      <c r="AD408" s="2887" t="s">
        <v>356</v>
      </c>
      <c r="AE408" s="2921" t="s">
        <v>156</v>
      </c>
    </row>
    <row r="409" spans="30:31">
      <c r="AD409" s="2887" t="s">
        <v>359</v>
      </c>
      <c r="AE409" s="2921" t="s">
        <v>613</v>
      </c>
    </row>
    <row r="410" spans="30:31">
      <c r="AD410" s="2887" t="s">
        <v>360</v>
      </c>
      <c r="AE410" s="2921" t="s">
        <v>157</v>
      </c>
    </row>
    <row r="411" spans="30:31">
      <c r="AD411" s="2887" t="s">
        <v>361</v>
      </c>
      <c r="AE411" s="2921" t="s">
        <v>158</v>
      </c>
    </row>
    <row r="412" spans="30:31">
      <c r="AD412" s="2887" t="s">
        <v>363</v>
      </c>
      <c r="AE412" s="2921" t="s">
        <v>159</v>
      </c>
    </row>
    <row r="413" spans="30:31">
      <c r="AD413" s="2887" t="s">
        <v>364</v>
      </c>
      <c r="AE413" s="2921" t="s">
        <v>614</v>
      </c>
    </row>
    <row r="414" spans="30:31">
      <c r="AD414" s="2887" t="s">
        <v>549</v>
      </c>
      <c r="AE414" s="2921" t="s">
        <v>160</v>
      </c>
    </row>
    <row r="415" spans="30:31">
      <c r="AD415" s="2887" t="s">
        <v>366</v>
      </c>
      <c r="AE415" s="2921" t="s">
        <v>615</v>
      </c>
    </row>
    <row r="416" spans="30:31">
      <c r="AD416" s="2887" t="s">
        <v>367</v>
      </c>
      <c r="AE416" s="2921" t="s">
        <v>161</v>
      </c>
    </row>
    <row r="417" spans="30:31">
      <c r="AD417" s="2887" t="s">
        <v>368</v>
      </c>
      <c r="AE417" s="2921" t="s">
        <v>162</v>
      </c>
    </row>
    <row r="418" spans="30:31">
      <c r="AD418" s="2887" t="s">
        <v>1194</v>
      </c>
      <c r="AE418" s="2921" t="s">
        <v>616</v>
      </c>
    </row>
    <row r="419" spans="30:31">
      <c r="AD419" s="2887" t="s">
        <v>369</v>
      </c>
      <c r="AE419" s="2921" t="s">
        <v>163</v>
      </c>
    </row>
    <row r="420" spans="30:31">
      <c r="AD420" s="2887" t="s">
        <v>371</v>
      </c>
      <c r="AE420" s="2921" t="s">
        <v>164</v>
      </c>
    </row>
    <row r="421" spans="30:31">
      <c r="AD421" s="2887" t="s">
        <v>372</v>
      </c>
      <c r="AE421" s="2921" t="s">
        <v>165</v>
      </c>
    </row>
    <row r="422" spans="30:31">
      <c r="AD422" s="2887" t="s">
        <v>373</v>
      </c>
      <c r="AE422" s="2921" t="s">
        <v>166</v>
      </c>
    </row>
    <row r="423" spans="30:31">
      <c r="AD423" s="2887" t="s">
        <v>374</v>
      </c>
      <c r="AE423" s="2921" t="s">
        <v>167</v>
      </c>
    </row>
    <row r="424" spans="30:31">
      <c r="AD424" s="2887" t="s">
        <v>375</v>
      </c>
      <c r="AE424" s="2921" t="s">
        <v>168</v>
      </c>
    </row>
    <row r="425" spans="30:31">
      <c r="AD425" s="2887" t="s">
        <v>376</v>
      </c>
      <c r="AE425" s="2921" t="s">
        <v>169</v>
      </c>
    </row>
    <row r="426" spans="30:31">
      <c r="AD426" s="2887" t="s">
        <v>377</v>
      </c>
      <c r="AE426" s="2921" t="s">
        <v>170</v>
      </c>
    </row>
    <row r="427" spans="30:31">
      <c r="AD427" s="2887" t="s">
        <v>378</v>
      </c>
      <c r="AE427" s="2921" t="s">
        <v>171</v>
      </c>
    </row>
    <row r="428" spans="30:31">
      <c r="AD428" s="2887" t="s">
        <v>379</v>
      </c>
      <c r="AE428" s="2921" t="s">
        <v>172</v>
      </c>
    </row>
    <row r="429" spans="30:31">
      <c r="AD429" s="2887" t="s">
        <v>380</v>
      </c>
      <c r="AE429" s="2921" t="s">
        <v>617</v>
      </c>
    </row>
    <row r="430" spans="30:31">
      <c r="AD430" s="2887" t="s">
        <v>381</v>
      </c>
      <c r="AE430" s="2921" t="s">
        <v>618</v>
      </c>
    </row>
    <row r="431" spans="30:31">
      <c r="AD431" s="2887" t="s">
        <v>382</v>
      </c>
      <c r="AE431" s="2921" t="s">
        <v>173</v>
      </c>
    </row>
    <row r="432" spans="30:31">
      <c r="AD432" s="2887" t="s">
        <v>383</v>
      </c>
      <c r="AE432" s="2921" t="s">
        <v>174</v>
      </c>
    </row>
    <row r="433" spans="30:31">
      <c r="AD433" s="2887" t="s">
        <v>384</v>
      </c>
      <c r="AE433" s="2921" t="s">
        <v>619</v>
      </c>
    </row>
    <row r="434" spans="30:31">
      <c r="AD434" s="2887" t="s">
        <v>385</v>
      </c>
      <c r="AE434" s="2921" t="s">
        <v>181</v>
      </c>
    </row>
    <row r="435" spans="30:31">
      <c r="AD435" s="2887" t="s">
        <v>386</v>
      </c>
      <c r="AE435" s="2921" t="s">
        <v>175</v>
      </c>
    </row>
    <row r="436" spans="30:31">
      <c r="AD436" s="2892" t="s">
        <v>3639</v>
      </c>
      <c r="AE436" s="2922" t="s">
        <v>176</v>
      </c>
    </row>
    <row r="437" spans="30:31">
      <c r="AD437" s="2887" t="s">
        <v>388</v>
      </c>
      <c r="AE437" s="2921" t="s">
        <v>177</v>
      </c>
    </row>
    <row r="438" spans="30:31">
      <c r="AD438" s="2887" t="s">
        <v>389</v>
      </c>
      <c r="AE438" s="2921" t="s">
        <v>178</v>
      </c>
    </row>
    <row r="439" spans="30:31">
      <c r="AD439" s="2887" t="s">
        <v>390</v>
      </c>
      <c r="AE439" s="2921" t="s">
        <v>179</v>
      </c>
    </row>
    <row r="440" spans="30:31">
      <c r="AD440" s="2887" t="s">
        <v>391</v>
      </c>
      <c r="AE440" s="2921" t="s">
        <v>180</v>
      </c>
    </row>
    <row r="441" spans="30:31">
      <c r="AD441" s="2887" t="s">
        <v>393</v>
      </c>
      <c r="AE441" s="2921" t="s">
        <v>182</v>
      </c>
    </row>
    <row r="442" spans="30:31">
      <c r="AD442" s="2887" t="s">
        <v>394</v>
      </c>
      <c r="AE442" s="2921" t="s">
        <v>183</v>
      </c>
    </row>
    <row r="443" spans="30:31">
      <c r="AD443" s="2887" t="s">
        <v>396</v>
      </c>
      <c r="AE443" s="2921" t="s">
        <v>184</v>
      </c>
    </row>
    <row r="444" spans="30:31">
      <c r="AD444" s="2887" t="s">
        <v>397</v>
      </c>
      <c r="AE444" s="2921" t="s">
        <v>185</v>
      </c>
    </row>
    <row r="445" spans="30:31">
      <c r="AD445" s="2887" t="s">
        <v>620</v>
      </c>
      <c r="AE445" s="2921" t="s">
        <v>311</v>
      </c>
    </row>
    <row r="446" spans="30:31">
      <c r="AD446" s="2887" t="s">
        <v>398</v>
      </c>
      <c r="AE446" s="2921" t="s">
        <v>186</v>
      </c>
    </row>
    <row r="447" spans="30:31">
      <c r="AD447" s="2887" t="s">
        <v>399</v>
      </c>
      <c r="AE447" s="2921" t="s">
        <v>187</v>
      </c>
    </row>
    <row r="448" spans="30:31">
      <c r="AD448" s="2887" t="s">
        <v>400</v>
      </c>
      <c r="AE448" s="2921" t="s">
        <v>188</v>
      </c>
    </row>
    <row r="449" spans="30:31">
      <c r="AD449" s="2887" t="s">
        <v>1195</v>
      </c>
      <c r="AE449" s="2921" t="s">
        <v>189</v>
      </c>
    </row>
    <row r="450" spans="30:31">
      <c r="AD450" s="2887" t="s">
        <v>401</v>
      </c>
      <c r="AE450" s="2921" t="s">
        <v>190</v>
      </c>
    </row>
    <row r="451" spans="30:31">
      <c r="AD451" s="2887" t="s">
        <v>402</v>
      </c>
      <c r="AE451" s="2921" t="s">
        <v>191</v>
      </c>
    </row>
    <row r="452" spans="30:31">
      <c r="AD452" s="2887" t="s">
        <v>403</v>
      </c>
      <c r="AE452" s="2921" t="s">
        <v>192</v>
      </c>
    </row>
    <row r="453" spans="30:31">
      <c r="AD453" s="2887" t="s">
        <v>404</v>
      </c>
      <c r="AE453" s="2921" t="s">
        <v>621</v>
      </c>
    </row>
    <row r="454" spans="30:31">
      <c r="AD454" s="2887" t="s">
        <v>406</v>
      </c>
      <c r="AE454" s="2921" t="s">
        <v>622</v>
      </c>
    </row>
    <row r="455" spans="30:31">
      <c r="AD455" s="2887" t="s">
        <v>407</v>
      </c>
      <c r="AE455" s="2921" t="s">
        <v>193</v>
      </c>
    </row>
    <row r="456" spans="30:31">
      <c r="AD456" s="2887" t="s">
        <v>408</v>
      </c>
      <c r="AE456" s="2921" t="s">
        <v>194</v>
      </c>
    </row>
    <row r="457" spans="30:31">
      <c r="AD457" s="2887" t="s">
        <v>1196</v>
      </c>
      <c r="AE457" s="2921" t="s">
        <v>195</v>
      </c>
    </row>
    <row r="458" spans="30:31">
      <c r="AD458" s="2887" t="s">
        <v>409</v>
      </c>
      <c r="AE458" s="2921" t="s">
        <v>196</v>
      </c>
    </row>
    <row r="459" spans="30:31">
      <c r="AD459" s="2887" t="s">
        <v>410</v>
      </c>
      <c r="AE459" s="2921" t="s">
        <v>197</v>
      </c>
    </row>
    <row r="460" spans="30:31">
      <c r="AD460" s="2887" t="s">
        <v>411</v>
      </c>
      <c r="AE460" s="2921" t="s">
        <v>198</v>
      </c>
    </row>
    <row r="461" spans="30:31">
      <c r="AD461" s="2892" t="s">
        <v>3640</v>
      </c>
      <c r="AE461" s="2922" t="s">
        <v>3603</v>
      </c>
    </row>
    <row r="462" spans="30:31">
      <c r="AD462" s="2887" t="s">
        <v>412</v>
      </c>
      <c r="AE462" s="2921" t="s">
        <v>199</v>
      </c>
    </row>
    <row r="463" spans="30:31">
      <c r="AD463" s="2887" t="s">
        <v>413</v>
      </c>
      <c r="AE463" s="2921" t="s">
        <v>200</v>
      </c>
    </row>
    <row r="464" spans="30:31">
      <c r="AD464" s="2887" t="s">
        <v>414</v>
      </c>
      <c r="AE464" s="2921" t="s">
        <v>201</v>
      </c>
    </row>
    <row r="465" spans="30:31">
      <c r="AD465" s="2887" t="s">
        <v>415</v>
      </c>
      <c r="AE465" s="2921" t="s">
        <v>202</v>
      </c>
    </row>
    <row r="466" spans="30:31">
      <c r="AD466" s="2887" t="s">
        <v>416</v>
      </c>
      <c r="AE466" s="2921" t="s">
        <v>203</v>
      </c>
    </row>
    <row r="467" spans="30:31">
      <c r="AD467" s="2887" t="s">
        <v>417</v>
      </c>
      <c r="AE467" s="2921" t="s">
        <v>204</v>
      </c>
    </row>
    <row r="468" spans="30:31">
      <c r="AD468" s="2887" t="s">
        <v>418</v>
      </c>
      <c r="AE468" s="2921" t="s">
        <v>205</v>
      </c>
    </row>
    <row r="469" spans="30:31">
      <c r="AD469" s="2887" t="s">
        <v>419</v>
      </c>
      <c r="AE469" s="2921" t="s">
        <v>206</v>
      </c>
    </row>
    <row r="470" spans="30:31">
      <c r="AD470" s="2887" t="s">
        <v>1197</v>
      </c>
      <c r="AE470" s="2921" t="s">
        <v>207</v>
      </c>
    </row>
    <row r="471" spans="30:31">
      <c r="AD471" s="2887" t="s">
        <v>420</v>
      </c>
      <c r="AE471" s="2921" t="s">
        <v>208</v>
      </c>
    </row>
    <row r="472" spans="30:31">
      <c r="AD472" s="2887" t="s">
        <v>422</v>
      </c>
      <c r="AE472" s="2921" t="s">
        <v>209</v>
      </c>
    </row>
    <row r="473" spans="30:31">
      <c r="AD473" s="2887" t="s">
        <v>423</v>
      </c>
      <c r="AE473" s="2921" t="s">
        <v>210</v>
      </c>
    </row>
    <row r="474" spans="30:31">
      <c r="AD474" s="2887" t="s">
        <v>424</v>
      </c>
      <c r="AE474" s="2921" t="s">
        <v>211</v>
      </c>
    </row>
    <row r="475" spans="30:31">
      <c r="AD475" s="2887" t="s">
        <v>426</v>
      </c>
      <c r="AE475" s="2921" t="s">
        <v>212</v>
      </c>
    </row>
    <row r="476" spans="30:31">
      <c r="AD476" s="2887" t="s">
        <v>427</v>
      </c>
      <c r="AE476" s="2921" t="s">
        <v>624</v>
      </c>
    </row>
    <row r="477" spans="30:31">
      <c r="AD477" s="2887" t="s">
        <v>428</v>
      </c>
      <c r="AE477" s="2921" t="s">
        <v>213</v>
      </c>
    </row>
    <row r="478" spans="30:31">
      <c r="AD478" s="2892" t="s">
        <v>3641</v>
      </c>
      <c r="AE478" s="2922" t="s">
        <v>214</v>
      </c>
    </row>
    <row r="479" spans="30:31">
      <c r="AD479" s="2887" t="s">
        <v>429</v>
      </c>
      <c r="AE479" s="2921" t="s">
        <v>215</v>
      </c>
    </row>
    <row r="480" spans="30:31">
      <c r="AD480" s="2887" t="s">
        <v>430</v>
      </c>
      <c r="AE480" s="2921" t="s">
        <v>216</v>
      </c>
    </row>
    <row r="481" spans="30:31">
      <c r="AD481" s="2887" t="s">
        <v>431</v>
      </c>
      <c r="AE481" s="2921" t="s">
        <v>626</v>
      </c>
    </row>
    <row r="482" spans="30:31">
      <c r="AD482" s="2887" t="s">
        <v>432</v>
      </c>
      <c r="AE482" s="2921" t="s">
        <v>217</v>
      </c>
    </row>
    <row r="483" spans="30:31">
      <c r="AD483" s="2887" t="s">
        <v>433</v>
      </c>
      <c r="AE483" s="2921" t="s">
        <v>218</v>
      </c>
    </row>
    <row r="484" spans="30:31">
      <c r="AD484" s="2887" t="s">
        <v>1198</v>
      </c>
      <c r="AE484" s="2921" t="s">
        <v>219</v>
      </c>
    </row>
    <row r="485" spans="30:31">
      <c r="AD485" s="2887" t="s">
        <v>434</v>
      </c>
      <c r="AE485" s="2921" t="s">
        <v>220</v>
      </c>
    </row>
    <row r="486" spans="30:31">
      <c r="AD486" s="2887" t="s">
        <v>1199</v>
      </c>
      <c r="AE486" s="2921" t="s">
        <v>221</v>
      </c>
    </row>
    <row r="487" spans="30:31">
      <c r="AD487" s="2887" t="s">
        <v>387</v>
      </c>
      <c r="AE487" s="2921" t="s">
        <v>627</v>
      </c>
    </row>
    <row r="488" spans="30:31">
      <c r="AD488" s="2887" t="s">
        <v>435</v>
      </c>
      <c r="AE488" s="2921" t="s">
        <v>222</v>
      </c>
    </row>
    <row r="489" spans="30:31">
      <c r="AD489" s="2887" t="s">
        <v>436</v>
      </c>
      <c r="AE489" s="2921" t="s">
        <v>223</v>
      </c>
    </row>
    <row r="490" spans="30:31">
      <c r="AD490" s="2887" t="s">
        <v>628</v>
      </c>
      <c r="AE490" s="2921" t="s">
        <v>224</v>
      </c>
    </row>
    <row r="491" spans="30:31">
      <c r="AD491" s="2887" t="s">
        <v>437</v>
      </c>
      <c r="AE491" s="2921" t="s">
        <v>225</v>
      </c>
    </row>
    <row r="492" spans="30:31">
      <c r="AD492" s="2887" t="s">
        <v>1200</v>
      </c>
      <c r="AE492" s="2921" t="s">
        <v>226</v>
      </c>
    </row>
    <row r="493" spans="30:31">
      <c r="AD493" s="2887" t="s">
        <v>438</v>
      </c>
      <c r="AE493" s="2921" t="s">
        <v>227</v>
      </c>
    </row>
    <row r="494" spans="30:31">
      <c r="AD494" s="2887" t="s">
        <v>439</v>
      </c>
      <c r="AE494" s="2921" t="s">
        <v>228</v>
      </c>
    </row>
    <row r="495" spans="30:31">
      <c r="AD495" s="2892" t="s">
        <v>3642</v>
      </c>
      <c r="AE495" s="2922" t="s">
        <v>629</v>
      </c>
    </row>
    <row r="496" spans="30:31">
      <c r="AD496" s="2887" t="s">
        <v>442</v>
      </c>
      <c r="AE496" s="2921" t="s">
        <v>229</v>
      </c>
    </row>
    <row r="497" spans="30:31">
      <c r="AD497" s="2887" t="s">
        <v>443</v>
      </c>
      <c r="AE497" s="2921" t="s">
        <v>230</v>
      </c>
    </row>
    <row r="498" spans="30:31">
      <c r="AD498" s="2887" t="s">
        <v>444</v>
      </c>
      <c r="AE498" s="2921" t="s">
        <v>630</v>
      </c>
    </row>
    <row r="499" spans="30:31">
      <c r="AD499" s="2887" t="s">
        <v>445</v>
      </c>
      <c r="AE499" s="2921" t="s">
        <v>231</v>
      </c>
    </row>
    <row r="500" spans="30:31">
      <c r="AD500" s="2887" t="s">
        <v>447</v>
      </c>
      <c r="AE500" s="2921" t="s">
        <v>232</v>
      </c>
    </row>
    <row r="501" spans="30:31">
      <c r="AD501" s="2887" t="s">
        <v>448</v>
      </c>
      <c r="AE501" s="2921" t="s">
        <v>233</v>
      </c>
    </row>
    <row r="502" spans="30:31">
      <c r="AD502" s="2887" t="s">
        <v>449</v>
      </c>
      <c r="AE502" s="2921" t="s">
        <v>234</v>
      </c>
    </row>
    <row r="503" spans="30:31">
      <c r="AD503" s="2887" t="s">
        <v>450</v>
      </c>
      <c r="AE503" s="2921" t="s">
        <v>235</v>
      </c>
    </row>
    <row r="504" spans="30:31">
      <c r="AD504" s="2887" t="s">
        <v>451</v>
      </c>
      <c r="AE504" s="2921" t="s">
        <v>236</v>
      </c>
    </row>
    <row r="505" spans="30:31">
      <c r="AD505" s="2887" t="s">
        <v>452</v>
      </c>
      <c r="AE505" s="2921" t="s">
        <v>237</v>
      </c>
    </row>
    <row r="506" spans="30:31">
      <c r="AD506" s="2887" t="s">
        <v>453</v>
      </c>
      <c r="AE506" s="2921" t="s">
        <v>238</v>
      </c>
    </row>
    <row r="507" spans="30:31">
      <c r="AD507" s="2887" t="s">
        <v>454</v>
      </c>
      <c r="AE507" s="2921" t="s">
        <v>631</v>
      </c>
    </row>
    <row r="508" spans="30:31">
      <c r="AD508" s="2887" t="s">
        <v>421</v>
      </c>
      <c r="AE508" s="2921" t="s">
        <v>331</v>
      </c>
    </row>
    <row r="509" spans="30:31">
      <c r="AD509" s="2887" t="s">
        <v>455</v>
      </c>
      <c r="AE509" s="2921" t="s">
        <v>239</v>
      </c>
    </row>
    <row r="510" spans="30:31">
      <c r="AD510" s="2887" t="s">
        <v>456</v>
      </c>
      <c r="AE510" s="2921" t="s">
        <v>240</v>
      </c>
    </row>
    <row r="511" spans="30:31">
      <c r="AD511" s="2887" t="s">
        <v>457</v>
      </c>
      <c r="AE511" s="2921" t="s">
        <v>241</v>
      </c>
    </row>
    <row r="512" spans="30:31">
      <c r="AD512" s="2887" t="s">
        <v>458</v>
      </c>
      <c r="AE512" s="2921" t="s">
        <v>242</v>
      </c>
    </row>
    <row r="513" spans="30:31">
      <c r="AD513" s="2887" t="s">
        <v>459</v>
      </c>
      <c r="AE513" s="2921" t="s">
        <v>243</v>
      </c>
    </row>
    <row r="514" spans="30:31">
      <c r="AD514" s="2887" t="s">
        <v>460</v>
      </c>
      <c r="AE514" s="2921" t="s">
        <v>244</v>
      </c>
    </row>
    <row r="515" spans="30:31">
      <c r="AD515" s="2887" t="s">
        <v>461</v>
      </c>
      <c r="AE515" s="2921" t="s">
        <v>245</v>
      </c>
    </row>
    <row r="516" spans="30:31">
      <c r="AD516" s="2887" t="s">
        <v>462</v>
      </c>
      <c r="AE516" s="2921" t="s">
        <v>246</v>
      </c>
    </row>
    <row r="517" spans="30:31">
      <c r="AD517" s="2887" t="s">
        <v>463</v>
      </c>
      <c r="AE517" s="2921" t="s">
        <v>247</v>
      </c>
    </row>
    <row r="518" spans="30:31">
      <c r="AD518" s="2887" t="s">
        <v>464</v>
      </c>
      <c r="AE518" s="2921" t="s">
        <v>248</v>
      </c>
    </row>
    <row r="519" spans="30:31">
      <c r="AD519" s="2887" t="s">
        <v>465</v>
      </c>
      <c r="AE519" s="2921" t="s">
        <v>249</v>
      </c>
    </row>
    <row r="520" spans="30:31">
      <c r="AD520" s="2887" t="s">
        <v>466</v>
      </c>
      <c r="AE520" s="2921" t="s">
        <v>632</v>
      </c>
    </row>
    <row r="521" spans="30:31">
      <c r="AD521" s="2887" t="s">
        <v>467</v>
      </c>
      <c r="AE521" s="2921" t="s">
        <v>633</v>
      </c>
    </row>
    <row r="522" spans="30:31">
      <c r="AD522" s="2887" t="s">
        <v>468</v>
      </c>
      <c r="AE522" s="2921" t="s">
        <v>250</v>
      </c>
    </row>
    <row r="523" spans="30:31">
      <c r="AD523" s="2887" t="s">
        <v>469</v>
      </c>
      <c r="AE523" s="2921" t="s">
        <v>251</v>
      </c>
    </row>
    <row r="524" spans="30:31">
      <c r="AD524" s="2887" t="s">
        <v>470</v>
      </c>
      <c r="AE524" s="2921" t="s">
        <v>252</v>
      </c>
    </row>
    <row r="525" spans="30:31">
      <c r="AD525" s="2887" t="s">
        <v>471</v>
      </c>
      <c r="AE525" s="2921" t="s">
        <v>253</v>
      </c>
    </row>
    <row r="526" spans="30:31">
      <c r="AD526" s="2887" t="s">
        <v>472</v>
      </c>
      <c r="AE526" s="2921" t="s">
        <v>254</v>
      </c>
    </row>
    <row r="527" spans="30:31">
      <c r="AD527" s="2887" t="s">
        <v>473</v>
      </c>
      <c r="AE527" s="2921" t="s">
        <v>255</v>
      </c>
    </row>
    <row r="528" spans="30:31">
      <c r="AD528" s="2887" t="s">
        <v>474</v>
      </c>
      <c r="AE528" s="2921" t="s">
        <v>256</v>
      </c>
    </row>
    <row r="529" spans="30:31">
      <c r="AD529" s="2887" t="s">
        <v>475</v>
      </c>
      <c r="AE529" s="2921" t="s">
        <v>257</v>
      </c>
    </row>
    <row r="530" spans="30:31">
      <c r="AD530" s="2887" t="s">
        <v>476</v>
      </c>
      <c r="AE530" s="2921" t="s">
        <v>258</v>
      </c>
    </row>
    <row r="531" spans="30:31">
      <c r="AD531" s="2887" t="s">
        <v>477</v>
      </c>
      <c r="AE531" s="2921" t="s">
        <v>259</v>
      </c>
    </row>
    <row r="532" spans="30:31">
      <c r="AD532" s="2887" t="s">
        <v>478</v>
      </c>
      <c r="AE532" s="2921" t="s">
        <v>634</v>
      </c>
    </row>
    <row r="533" spans="30:31">
      <c r="AD533" s="2887" t="s">
        <v>479</v>
      </c>
      <c r="AE533" s="2921" t="s">
        <v>260</v>
      </c>
    </row>
    <row r="534" spans="30:31">
      <c r="AD534" s="2887" t="s">
        <v>480</v>
      </c>
      <c r="AE534" s="2921" t="s">
        <v>261</v>
      </c>
    </row>
    <row r="535" spans="30:31">
      <c r="AD535" s="2887" t="s">
        <v>481</v>
      </c>
      <c r="AE535" s="2921" t="s">
        <v>262</v>
      </c>
    </row>
    <row r="536" spans="30:31">
      <c r="AD536" s="2887" t="s">
        <v>482</v>
      </c>
      <c r="AE536" s="2921" t="s">
        <v>263</v>
      </c>
    </row>
    <row r="537" spans="30:31">
      <c r="AD537" s="2887" t="s">
        <v>483</v>
      </c>
      <c r="AE537" s="2921" t="s">
        <v>264</v>
      </c>
    </row>
    <row r="538" spans="30:31">
      <c r="AD538" s="2887" t="s">
        <v>484</v>
      </c>
      <c r="AE538" s="2921" t="s">
        <v>265</v>
      </c>
    </row>
    <row r="539" spans="30:31">
      <c r="AD539" s="2887" t="s">
        <v>485</v>
      </c>
      <c r="AE539" s="2921" t="s">
        <v>266</v>
      </c>
    </row>
    <row r="540" spans="30:31">
      <c r="AD540" s="2887" t="s">
        <v>486</v>
      </c>
      <c r="AE540" s="2921" t="s">
        <v>267</v>
      </c>
    </row>
    <row r="541" spans="30:31">
      <c r="AD541" s="2887" t="s">
        <v>440</v>
      </c>
      <c r="AE541" s="2921" t="s">
        <v>635</v>
      </c>
    </row>
    <row r="542" spans="30:31">
      <c r="AD542" s="2887" t="s">
        <v>487</v>
      </c>
      <c r="AE542" s="2921" t="s">
        <v>268</v>
      </c>
    </row>
    <row r="543" spans="30:31">
      <c r="AD543" s="2887" t="s">
        <v>488</v>
      </c>
      <c r="AE543" s="2921" t="s">
        <v>269</v>
      </c>
    </row>
    <row r="544" spans="30:31">
      <c r="AD544" s="2887" t="s">
        <v>489</v>
      </c>
      <c r="AE544" s="2921" t="s">
        <v>270</v>
      </c>
    </row>
    <row r="545" spans="30:31">
      <c r="AD545" s="2887" t="s">
        <v>490</v>
      </c>
      <c r="AE545" s="2921" t="s">
        <v>271</v>
      </c>
    </row>
    <row r="546" spans="30:31">
      <c r="AD546" s="2887" t="s">
        <v>491</v>
      </c>
      <c r="AE546" s="2921" t="s">
        <v>272</v>
      </c>
    </row>
    <row r="547" spans="30:31">
      <c r="AD547" s="2887" t="s">
        <v>492</v>
      </c>
      <c r="AE547" s="2921" t="s">
        <v>273</v>
      </c>
    </row>
    <row r="548" spans="30:31">
      <c r="AD548" s="2887" t="s">
        <v>493</v>
      </c>
      <c r="AE548" s="2921" t="s">
        <v>274</v>
      </c>
    </row>
    <row r="549" spans="30:31">
      <c r="AD549" s="2887" t="s">
        <v>494</v>
      </c>
      <c r="AE549" s="2921" t="s">
        <v>275</v>
      </c>
    </row>
    <row r="550" spans="30:31">
      <c r="AD550" s="2887" t="s">
        <v>495</v>
      </c>
      <c r="AE550" s="2921" t="s">
        <v>276</v>
      </c>
    </row>
    <row r="551" spans="30:31">
      <c r="AD551" s="2887" t="s">
        <v>496</v>
      </c>
      <c r="AE551" s="2921" t="s">
        <v>636</v>
      </c>
    </row>
    <row r="552" spans="30:31">
      <c r="AD552" s="2887" t="s">
        <v>497</v>
      </c>
      <c r="AE552" s="2921" t="s">
        <v>277</v>
      </c>
    </row>
    <row r="553" spans="30:31">
      <c r="AD553" s="2887" t="s">
        <v>498</v>
      </c>
      <c r="AE553" s="2921" t="s">
        <v>278</v>
      </c>
    </row>
    <row r="554" spans="30:31">
      <c r="AD554" s="2887" t="s">
        <v>499</v>
      </c>
      <c r="AE554" s="2921" t="s">
        <v>279</v>
      </c>
    </row>
    <row r="555" spans="30:31">
      <c r="AD555" s="2887" t="s">
        <v>500</v>
      </c>
      <c r="AE555" s="2921" t="s">
        <v>280</v>
      </c>
    </row>
    <row r="556" spans="30:31">
      <c r="AD556" s="2887" t="s">
        <v>1201</v>
      </c>
      <c r="AE556" s="2921" t="s">
        <v>281</v>
      </c>
    </row>
    <row r="557" spans="30:31">
      <c r="AD557" s="2887" t="s">
        <v>501</v>
      </c>
      <c r="AE557" s="2921" t="s">
        <v>637</v>
      </c>
    </row>
    <row r="558" spans="30:31">
      <c r="AD558" s="2887" t="s">
        <v>502</v>
      </c>
      <c r="AE558" s="2921" t="s">
        <v>282</v>
      </c>
    </row>
    <row r="559" spans="30:31">
      <c r="AD559" s="2887" t="s">
        <v>639</v>
      </c>
      <c r="AE559" s="2921" t="s">
        <v>638</v>
      </c>
    </row>
    <row r="560" spans="30:31">
      <c r="AD560" s="2887" t="s">
        <v>506</v>
      </c>
      <c r="AE560" s="2921" t="s">
        <v>288</v>
      </c>
    </row>
    <row r="561" spans="30:31">
      <c r="AD561" s="2887" t="s">
        <v>507</v>
      </c>
      <c r="AE561" s="2921" t="s">
        <v>289</v>
      </c>
    </row>
    <row r="562" spans="30:31">
      <c r="AD562" s="2887" t="s">
        <v>508</v>
      </c>
      <c r="AE562" s="2921" t="s">
        <v>290</v>
      </c>
    </row>
    <row r="563" spans="30:31">
      <c r="AD563" s="2887" t="s">
        <v>509</v>
      </c>
      <c r="AE563" s="2921" t="s">
        <v>291</v>
      </c>
    </row>
    <row r="564" spans="30:31">
      <c r="AD564" s="2887" t="s">
        <v>510</v>
      </c>
      <c r="AE564" s="2921" t="s">
        <v>292</v>
      </c>
    </row>
    <row r="565" spans="30:31">
      <c r="AD565" s="2887" t="s">
        <v>511</v>
      </c>
      <c r="AE565" s="2921" t="s">
        <v>293</v>
      </c>
    </row>
    <row r="566" spans="30:31">
      <c r="AD566" s="2887" t="s">
        <v>640</v>
      </c>
      <c r="AE566" s="2921" t="s">
        <v>294</v>
      </c>
    </row>
    <row r="567" spans="30:31">
      <c r="AD567" s="2887" t="s">
        <v>1202</v>
      </c>
      <c r="AE567" s="2921" t="s">
        <v>295</v>
      </c>
    </row>
    <row r="568" spans="30:31">
      <c r="AD568" s="2887" t="s">
        <v>512</v>
      </c>
      <c r="AE568" s="2921" t="s">
        <v>296</v>
      </c>
    </row>
    <row r="569" spans="30:31">
      <c r="AD569" s="2887" t="s">
        <v>1203</v>
      </c>
      <c r="AE569" s="2921" t="s">
        <v>297</v>
      </c>
    </row>
    <row r="570" spans="30:31">
      <c r="AD570" s="2887" t="s">
        <v>513</v>
      </c>
      <c r="AE570" s="2921" t="s">
        <v>298</v>
      </c>
    </row>
    <row r="571" spans="30:31">
      <c r="AD571" s="2887" t="s">
        <v>514</v>
      </c>
      <c r="AE571" s="2921" t="s">
        <v>299</v>
      </c>
    </row>
    <row r="572" spans="30:31">
      <c r="AD572" s="2887" t="s">
        <v>515</v>
      </c>
      <c r="AE572" s="2921" t="s">
        <v>300</v>
      </c>
    </row>
    <row r="573" spans="30:31">
      <c r="AD573" s="2887" t="s">
        <v>1204</v>
      </c>
      <c r="AE573" s="2921" t="s">
        <v>301</v>
      </c>
    </row>
    <row r="574" spans="30:31">
      <c r="AD574" s="2887" t="s">
        <v>441</v>
      </c>
      <c r="AE574" s="2921" t="s">
        <v>641</v>
      </c>
    </row>
    <row r="575" spans="30:31">
      <c r="AD575" s="2887" t="s">
        <v>516</v>
      </c>
      <c r="AE575" s="2921" t="s">
        <v>302</v>
      </c>
    </row>
    <row r="576" spans="30:31">
      <c r="AD576" s="2887" t="s">
        <v>517</v>
      </c>
      <c r="AE576" s="2921" t="s">
        <v>303</v>
      </c>
    </row>
    <row r="577" spans="30:31">
      <c r="AD577" s="2887" t="s">
        <v>518</v>
      </c>
      <c r="AE577" s="2921" t="s">
        <v>283</v>
      </c>
    </row>
    <row r="578" spans="30:31">
      <c r="AD578" s="2887" t="s">
        <v>503</v>
      </c>
      <c r="AE578" s="2921" t="s">
        <v>284</v>
      </c>
    </row>
    <row r="579" spans="30:31">
      <c r="AD579" s="2887" t="s">
        <v>504</v>
      </c>
      <c r="AE579" s="2921" t="s">
        <v>285</v>
      </c>
    </row>
    <row r="580" spans="30:31">
      <c r="AD580" s="2887" t="s">
        <v>643</v>
      </c>
      <c r="AE580" s="2921" t="s">
        <v>642</v>
      </c>
    </row>
    <row r="581" spans="30:31">
      <c r="AD581" s="2887" t="s">
        <v>519</v>
      </c>
      <c r="AE581" s="2921" t="s">
        <v>286</v>
      </c>
    </row>
    <row r="582" spans="30:31">
      <c r="AD582" s="2887" t="s">
        <v>505</v>
      </c>
      <c r="AE582" s="2921" t="s">
        <v>287</v>
      </c>
    </row>
    <row r="583" spans="30:31">
      <c r="AD583" s="2887" t="s">
        <v>520</v>
      </c>
      <c r="AE583" s="2921" t="s">
        <v>304</v>
      </c>
    </row>
    <row r="584" spans="30:31">
      <c r="AD584" s="2887" t="s">
        <v>521</v>
      </c>
      <c r="AE584" s="2921" t="s">
        <v>305</v>
      </c>
    </row>
    <row r="585" spans="30:31">
      <c r="AD585" s="2887" t="s">
        <v>522</v>
      </c>
      <c r="AE585" s="2921" t="s">
        <v>644</v>
      </c>
    </row>
    <row r="586" spans="30:31">
      <c r="AD586" s="2887" t="s">
        <v>1205</v>
      </c>
      <c r="AE586" s="2921" t="s">
        <v>306</v>
      </c>
    </row>
    <row r="587" spans="30:31">
      <c r="AD587" s="2887" t="s">
        <v>523</v>
      </c>
      <c r="AE587" s="2921" t="s">
        <v>307</v>
      </c>
    </row>
    <row r="588" spans="30:31">
      <c r="AD588" s="2887" t="s">
        <v>524</v>
      </c>
      <c r="AE588" s="2921" t="s">
        <v>308</v>
      </c>
    </row>
    <row r="589" spans="30:31">
      <c r="AD589" s="2887" t="s">
        <v>525</v>
      </c>
      <c r="AE589" s="2921" t="s">
        <v>645</v>
      </c>
    </row>
    <row r="590" spans="30:31">
      <c r="AD590" s="2887" t="s">
        <v>526</v>
      </c>
      <c r="AE590" s="2921" t="s">
        <v>646</v>
      </c>
    </row>
    <row r="591" spans="30:31">
      <c r="AD591" s="2887" t="s">
        <v>527</v>
      </c>
      <c r="AE591" s="2921" t="s">
        <v>309</v>
      </c>
    </row>
    <row r="592" spans="30:31">
      <c r="AD592" s="2887" t="s">
        <v>528</v>
      </c>
      <c r="AE592" s="2921" t="s">
        <v>647</v>
      </c>
    </row>
    <row r="593" spans="30:31">
      <c r="AD593" s="2887" t="s">
        <v>529</v>
      </c>
      <c r="AE593" s="2921" t="s">
        <v>310</v>
      </c>
    </row>
    <row r="594" spans="30:31">
      <c r="AD594" s="2887" t="s">
        <v>530</v>
      </c>
      <c r="AE594" s="2921" t="s">
        <v>312</v>
      </c>
    </row>
    <row r="595" spans="30:31">
      <c r="AD595" s="2887" t="s">
        <v>531</v>
      </c>
      <c r="AE595" s="2921" t="s">
        <v>313</v>
      </c>
    </row>
    <row r="596" spans="30:31">
      <c r="AD596" s="2887" t="s">
        <v>532</v>
      </c>
      <c r="AE596" s="2921" t="s">
        <v>314</v>
      </c>
    </row>
    <row r="597" spans="30:31">
      <c r="AD597" s="2887" t="s">
        <v>533</v>
      </c>
      <c r="AE597" s="2921" t="s">
        <v>315</v>
      </c>
    </row>
    <row r="598" spans="30:31">
      <c r="AD598" s="2887" t="s">
        <v>534</v>
      </c>
      <c r="AE598" s="2921" t="s">
        <v>316</v>
      </c>
    </row>
    <row r="599" spans="30:31">
      <c r="AD599" s="2887" t="s">
        <v>535</v>
      </c>
      <c r="AE599" s="2921" t="s">
        <v>317</v>
      </c>
    </row>
    <row r="600" spans="30:31">
      <c r="AD600" s="2887" t="s">
        <v>536</v>
      </c>
      <c r="AE600" s="2921" t="s">
        <v>318</v>
      </c>
    </row>
    <row r="601" spans="30:31">
      <c r="AD601" s="2887" t="s">
        <v>537</v>
      </c>
      <c r="AE601" s="2921" t="s">
        <v>319</v>
      </c>
    </row>
    <row r="602" spans="30:31">
      <c r="AD602" s="2887" t="s">
        <v>538</v>
      </c>
      <c r="AE602" s="2921" t="s">
        <v>320</v>
      </c>
    </row>
    <row r="603" spans="30:31">
      <c r="AD603" s="2887" t="s">
        <v>541</v>
      </c>
      <c r="AE603" s="2921" t="s">
        <v>323</v>
      </c>
    </row>
    <row r="604" spans="30:31">
      <c r="AD604" s="2887" t="s">
        <v>539</v>
      </c>
      <c r="AE604" s="2921" t="s">
        <v>321</v>
      </c>
    </row>
    <row r="605" spans="30:31">
      <c r="AD605" s="2887" t="s">
        <v>542</v>
      </c>
      <c r="AE605" s="2921" t="s">
        <v>648</v>
      </c>
    </row>
    <row r="606" spans="30:31">
      <c r="AD606" s="2887" t="s">
        <v>540</v>
      </c>
      <c r="AE606" s="2921" t="s">
        <v>322</v>
      </c>
    </row>
    <row r="607" spans="30:31">
      <c r="AD607" s="2887" t="s">
        <v>544</v>
      </c>
      <c r="AE607" s="2921" t="s">
        <v>324</v>
      </c>
    </row>
    <row r="608" spans="30:31">
      <c r="AD608" s="2887" t="s">
        <v>543</v>
      </c>
      <c r="AE608" s="2921" t="s">
        <v>649</v>
      </c>
    </row>
    <row r="609" spans="30:31">
      <c r="AD609" s="2887" t="s">
        <v>545</v>
      </c>
      <c r="AE609" s="2921" t="s">
        <v>325</v>
      </c>
    </row>
    <row r="610" spans="30:31">
      <c r="AD610" s="2887" t="s">
        <v>546</v>
      </c>
      <c r="AE610" s="2921" t="s">
        <v>326</v>
      </c>
    </row>
    <row r="611" spans="30:31">
      <c r="AD611" s="2887" t="s">
        <v>425</v>
      </c>
      <c r="AE611" s="2921" t="s">
        <v>650</v>
      </c>
    </row>
    <row r="612" spans="30:31">
      <c r="AD612" s="2887" t="s">
        <v>547</v>
      </c>
      <c r="AE612" s="2921" t="s">
        <v>651</v>
      </c>
    </row>
    <row r="613" spans="30:31">
      <c r="AD613" s="2887" t="s">
        <v>548</v>
      </c>
      <c r="AE613" s="2921" t="s">
        <v>652</v>
      </c>
    </row>
    <row r="614" spans="30:31">
      <c r="AD614" s="2887" t="s">
        <v>550</v>
      </c>
      <c r="AE614" s="2921" t="s">
        <v>653</v>
      </c>
    </row>
    <row r="615" spans="30:31">
      <c r="AD615" s="2887" t="s">
        <v>1206</v>
      </c>
      <c r="AE615" s="2921" t="s">
        <v>654</v>
      </c>
    </row>
    <row r="616" spans="30:31">
      <c r="AD616" s="2887" t="s">
        <v>551</v>
      </c>
      <c r="AE616" s="2921" t="s">
        <v>327</v>
      </c>
    </row>
    <row r="617" spans="30:31">
      <c r="AD617" s="2887" t="s">
        <v>552</v>
      </c>
      <c r="AE617" s="2921" t="s">
        <v>328</v>
      </c>
    </row>
    <row r="618" spans="30:31">
      <c r="AD618" s="2887" t="s">
        <v>553</v>
      </c>
      <c r="AE618" s="2921" t="s">
        <v>329</v>
      </c>
    </row>
    <row r="619" spans="30:31">
      <c r="AD619" s="2887" t="s">
        <v>554</v>
      </c>
      <c r="AE619" s="2921" t="s">
        <v>330</v>
      </c>
    </row>
    <row r="620" spans="30:31">
      <c r="AD620" s="2892" t="s">
        <v>3643</v>
      </c>
      <c r="AE620" s="2922" t="s">
        <v>3592</v>
      </c>
    </row>
    <row r="621" spans="30:31">
      <c r="AD621" s="2892" t="s">
        <v>3644</v>
      </c>
      <c r="AE621" s="2922" t="s">
        <v>3593</v>
      </c>
    </row>
    <row r="622" spans="30:31">
      <c r="AD622" s="2892" t="s">
        <v>3645</v>
      </c>
      <c r="AE622" s="2922" t="s">
        <v>3594</v>
      </c>
    </row>
    <row r="623" spans="30:31">
      <c r="AD623" s="2892" t="s">
        <v>3646</v>
      </c>
      <c r="AE623" s="2922" t="s">
        <v>3595</v>
      </c>
    </row>
    <row r="624" spans="30:31">
      <c r="AD624" s="2892" t="s">
        <v>3647</v>
      </c>
      <c r="AE624" s="2922" t="s">
        <v>3596</v>
      </c>
    </row>
    <row r="625" spans="30:31">
      <c r="AD625" s="2892" t="s">
        <v>3648</v>
      </c>
      <c r="AE625" s="2922" t="s">
        <v>3597</v>
      </c>
    </row>
    <row r="626" spans="30:31">
      <c r="AD626" s="2892" t="s">
        <v>3649</v>
      </c>
      <c r="AE626" s="2922" t="s">
        <v>3598</v>
      </c>
    </row>
    <row r="627" spans="30:31">
      <c r="AD627" s="2892" t="s">
        <v>3650</v>
      </c>
      <c r="AE627" s="2922" t="s">
        <v>3599</v>
      </c>
    </row>
    <row r="628" spans="30:31">
      <c r="AD628" s="2892" t="s">
        <v>3601</v>
      </c>
      <c r="AE628" s="2922" t="s">
        <v>3600</v>
      </c>
    </row>
    <row r="629" spans="30:31">
      <c r="AD629" s="2892" t="s">
        <v>3651</v>
      </c>
      <c r="AE629" s="2922" t="s">
        <v>3602</v>
      </c>
    </row>
    <row r="630" spans="30:31">
      <c r="AD630" s="2892" t="s">
        <v>3652</v>
      </c>
      <c r="AE630" s="2922" t="s">
        <v>3604</v>
      </c>
    </row>
    <row r="631" spans="30:31">
      <c r="AD631" s="2892" t="s">
        <v>3653</v>
      </c>
      <c r="AE631" s="2922" t="s">
        <v>3605</v>
      </c>
    </row>
    <row r="632" spans="30:31">
      <c r="AD632" s="2892" t="s">
        <v>3654</v>
      </c>
      <c r="AE632" s="2922" t="s">
        <v>3606</v>
      </c>
    </row>
    <row r="633" spans="30:31">
      <c r="AD633" s="2892" t="s">
        <v>3655</v>
      </c>
      <c r="AE633" s="2922" t="s">
        <v>3607</v>
      </c>
    </row>
    <row r="634" spans="30:31">
      <c r="AD634" s="2892" t="s">
        <v>3656</v>
      </c>
      <c r="AE634" s="2922" t="s">
        <v>3608</v>
      </c>
    </row>
  </sheetData>
  <dataConsolidate/>
  <dataValidations count="22">
    <dataValidation type="list" allowBlank="1" showInputMessage="1" showErrorMessage="1" sqref="B8">
      <formula1>"Ristrukturuar,Ristrukturuar dhe Rikuperuar,"</formula1>
    </dataValidation>
    <dataValidation type="list" allowBlank="1" showInputMessage="1" showErrorMessage="1" sqref="F8 G8">
      <formula1>$Y$9:$Y$12</formula1>
    </dataValidation>
    <dataValidation type="list" allowBlank="1" showInputMessage="1" showErrorMessage="1" sqref="O9:O1048576">
      <formula1>Forma_Rist</formula1>
    </dataValidation>
    <dataValidation type="list" allowBlank="1" showInputMessage="1" showErrorMessage="1" sqref="M9:M1048576">
      <formula1>Klas_pas</formula1>
    </dataValidation>
    <dataValidation type="list" allowBlank="1" showInputMessage="1" showErrorMessage="1" sqref="J9:J1048576">
      <formula1>Sektori</formula1>
    </dataValidation>
    <dataValidation type="list" allowBlank="1" showInputMessage="1" showErrorMessage="1" sqref="H9:H1048576">
      <formula1>Destinacioni</formula1>
    </dataValidation>
    <dataValidation allowBlank="1" showInputMessage="1" showErrorMessage="1" prompt="Lloji i produktit pas ristrukturimit të kredisë" sqref="G7"/>
    <dataValidation allowBlank="1" showInputMessage="1" showErrorMessage="1" prompt="Lloji i produktit përpara ristrukturimit të kredisë" sqref="F7"/>
    <dataValidation type="list" allowBlank="1" showInputMessage="1" showErrorMessage="1" sqref="I9:I1048576">
      <formula1>Subjekti</formula1>
    </dataValidation>
    <dataValidation type="list" allowBlank="1" showInputMessage="1" showErrorMessage="1" sqref="K9:K1048576">
      <formula1>Nr_Kesteve</formula1>
    </dataValidation>
    <dataValidation type="list" allowBlank="1" showInputMessage="1" showErrorMessage="1" sqref="N9:N1048576">
      <formula1>Nisja_Rist</formula1>
    </dataValidation>
    <dataValidation type="list" allowBlank="1" showInputMessage="1" showErrorMessage="1" sqref="E9:E1048576">
      <formula1>Kodi_Monedha</formula1>
    </dataValidation>
    <dataValidation type="list" allowBlank="1" showInputMessage="1" showErrorMessage="1" sqref="E8">
      <formula1>"ALL,USD,AUD,CAD,EUR,CHF,JPY,DKK,NOK,SEK,GBP,TRY,BGN,CNY,HUF,RUB,HRK,CZK,MCD,XAU,"</formula1>
    </dataValidation>
    <dataValidation type="list" allowBlank="1" showInputMessage="1" showErrorMessage="1" sqref="H8">
      <formula1>"Kredi Konsumatore,Kredi hipotekare,Kredi Biznesi,Tjetër"</formula1>
    </dataValidation>
    <dataValidation type="list" allowBlank="1" showInputMessage="1" showErrorMessage="1" sqref="I8">
      <formula1>"Sektori shtetëror,Biznesi i vogël, Biznesi i mesëm,Biznesi i madh,Individë"</formula1>
    </dataValidation>
    <dataValidation type="list" allowBlank="1" showInputMessage="1" showErrorMessage="1" sqref="J8">
      <formula1>$AE$51:$AE$67</formula1>
    </dataValidation>
    <dataValidation type="list" allowBlank="1" showInputMessage="1" showErrorMessage="1" sqref="K8">
      <formula1>$AE$85:$AE$95</formula1>
    </dataValidation>
    <dataValidation type="list" allowBlank="1" showInputMessage="1" showErrorMessage="1" sqref="L8">
      <formula1>$AE$110:$AE$115</formula1>
    </dataValidation>
    <dataValidation type="list" allowBlank="1" showInputMessage="1" showErrorMessage="1" sqref="M8">
      <formula1>$AE$117:$AE$123</formula1>
    </dataValidation>
    <dataValidation type="list" allowBlank="1" showInputMessage="1" showErrorMessage="1" sqref="N8">
      <formula1>$AE$82:$AE$83</formula1>
    </dataValidation>
    <dataValidation type="list" allowBlank="1" showInputMessage="1" showErrorMessage="1" sqref="O8">
      <formula1>$AE$97:$AE$107</formula1>
    </dataValidation>
    <dataValidation type="list" allowBlank="1" showInputMessage="1" showErrorMessage="1" sqref="P8">
      <formula1>$AE$97:$AE$108</formula1>
    </dataValidation>
  </dataValidations>
  <pageMargins left="0.7" right="0.7" top="0.75" bottom="0.75" header="0.3" footer="0.3"/>
  <pageSetup paperSize="9" orientation="portrait" horizontalDpi="4294967295" verticalDpi="4294967295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'[29]Data Types'!#REF!</xm:f>
          </x14:formula1>
          <xm:sqref>P9:P1048576</xm:sqref>
        </x14:dataValidation>
        <x14:dataValidation type="list" allowBlank="1" showInputMessage="1" showErrorMessage="1">
          <x14:formula1>
            <xm:f>'[29]Data Types'!#REF!</xm:f>
          </x14:formula1>
          <xm:sqref>F9:G1048576</xm:sqref>
        </x14:dataValidation>
        <x14:dataValidation type="list" allowBlank="1" showInputMessage="1" showErrorMessage="1">
          <x14:formula1>
            <xm:f>'[29]Data Types'!#REF!</xm:f>
          </x14:formula1>
          <xm:sqref>B9:B1048576</xm:sqref>
        </x14:dataValidation>
        <x14:dataValidation type="list" allowBlank="1" showInputMessage="1" showErrorMessage="1">
          <x14:formula1>
            <xm:f>'[29]Data Types'!#REF!</xm:f>
          </x14:formula1>
          <xm:sqref>L9:L1048576</xm:sqref>
        </x14:dataValidation>
      </x14:dataValidation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"/>
  <sheetViews>
    <sheetView showGridLines="0" topLeftCell="W1" zoomScale="80" zoomScaleNormal="80" workbookViewId="0">
      <selection activeCell="AC8" sqref="AC8"/>
    </sheetView>
  </sheetViews>
  <sheetFormatPr defaultRowHeight="15"/>
  <cols>
    <col min="1" max="1" width="39.140625" style="700" customWidth="1"/>
    <col min="2" max="5" width="30.7109375" style="1613" customWidth="1"/>
    <col min="6" max="6" width="30.7109375" style="700" customWidth="1"/>
    <col min="7" max="10" width="30.7109375" style="1613" customWidth="1"/>
    <col min="11" max="12" width="30.7109375" style="2518" customWidth="1"/>
    <col min="13" max="16" width="30.7109375" style="1613" customWidth="1"/>
    <col min="17" max="20" width="30.7109375" style="691" customWidth="1"/>
    <col min="21" max="21" width="30.7109375" style="1613" customWidth="1"/>
    <col min="22" max="22" width="43.5703125" style="1613" customWidth="1"/>
    <col min="23" max="23" width="30.7109375" style="700" customWidth="1"/>
    <col min="24" max="28" width="30.7109375" style="691" customWidth="1"/>
    <col min="29" max="29" width="30.7109375" style="1613" customWidth="1"/>
    <col min="30" max="30" width="30.7109375" style="691" customWidth="1"/>
    <col min="31" max="31" width="30.7109375" style="1613" customWidth="1"/>
    <col min="32" max="16384" width="9.140625" style="1613"/>
  </cols>
  <sheetData>
    <row r="1" spans="1:31">
      <c r="A1" s="669" t="s">
        <v>2440</v>
      </c>
      <c r="B1" s="2" t="s">
        <v>2841</v>
      </c>
      <c r="F1" s="1613"/>
      <c r="K1" s="1613"/>
      <c r="L1" s="1613"/>
      <c r="Q1" s="1613"/>
      <c r="R1" s="1613"/>
      <c r="S1" s="1613"/>
      <c r="T1" s="1613"/>
      <c r="W1" s="1613"/>
      <c r="X1" s="1613"/>
      <c r="Y1" s="1613"/>
      <c r="Z1" s="1613"/>
      <c r="AA1" s="1613"/>
      <c r="AB1" s="1613"/>
      <c r="AD1" s="1613"/>
    </row>
    <row r="2" spans="1:31">
      <c r="A2" s="669" t="s">
        <v>2441</v>
      </c>
      <c r="B2" s="2" t="s">
        <v>2842</v>
      </c>
      <c r="F2" s="1613"/>
      <c r="K2" s="1613"/>
      <c r="L2" s="1613"/>
      <c r="Q2" s="1613"/>
      <c r="R2" s="1613"/>
      <c r="S2" s="1613"/>
      <c r="T2" s="1613"/>
      <c r="W2" s="1613"/>
      <c r="X2" s="1613"/>
      <c r="Y2" s="1613"/>
      <c r="Z2" s="1613"/>
      <c r="AA2" s="1613"/>
      <c r="AB2" s="1613"/>
      <c r="AD2" s="1613"/>
    </row>
    <row r="3" spans="1:31">
      <c r="A3" s="669" t="s">
        <v>2442</v>
      </c>
      <c r="B3" s="2" t="s">
        <v>2843</v>
      </c>
      <c r="F3" s="1613"/>
      <c r="K3" s="1613"/>
      <c r="L3" s="1613"/>
      <c r="Q3" s="1613"/>
      <c r="R3" s="1613"/>
      <c r="S3" s="1613"/>
      <c r="T3" s="1613"/>
      <c r="W3" s="1613"/>
      <c r="X3" s="1613"/>
      <c r="Y3" s="1613"/>
      <c r="Z3" s="1613"/>
      <c r="AA3" s="1613"/>
      <c r="AB3" s="1613"/>
      <c r="AD3" s="1613"/>
    </row>
    <row r="4" spans="1:31">
      <c r="A4" s="669" t="s">
        <v>2444</v>
      </c>
      <c r="B4" s="2" t="s">
        <v>62</v>
      </c>
      <c r="F4" s="1613"/>
      <c r="K4" s="1613"/>
      <c r="L4" s="1613"/>
      <c r="Q4" s="1613"/>
      <c r="R4" s="1613"/>
      <c r="S4" s="1613"/>
      <c r="T4" s="1613"/>
      <c r="W4" s="1613"/>
      <c r="X4" s="1613"/>
      <c r="Y4" s="1613"/>
      <c r="Z4" s="1613"/>
      <c r="AA4" s="1613"/>
      <c r="AB4" s="1613"/>
      <c r="AD4" s="1613"/>
    </row>
    <row r="5" spans="1:31">
      <c r="A5" s="669" t="s">
        <v>2445</v>
      </c>
      <c r="B5" s="2" t="s">
        <v>1812</v>
      </c>
      <c r="F5" s="1613"/>
      <c r="K5" s="1613"/>
      <c r="L5" s="1613"/>
      <c r="Q5" s="1613"/>
      <c r="R5" s="1613"/>
      <c r="S5" s="1613"/>
      <c r="T5" s="1613"/>
      <c r="W5" s="1613"/>
      <c r="X5" s="1613"/>
      <c r="Y5" s="1613"/>
      <c r="Z5" s="1613"/>
      <c r="AA5" s="1613"/>
      <c r="AB5" s="1613"/>
      <c r="AD5" s="1613"/>
    </row>
    <row r="6" spans="1:31">
      <c r="A6" s="1613"/>
      <c r="F6" s="1613"/>
      <c r="K6" s="1613"/>
      <c r="L6" s="1613"/>
      <c r="Q6" s="1613"/>
      <c r="R6" s="1613"/>
      <c r="S6" s="1613"/>
      <c r="T6" s="1613"/>
      <c r="W6" s="1613"/>
      <c r="X6" s="1613"/>
      <c r="Y6" s="1613"/>
      <c r="Z6" s="1613"/>
      <c r="AA6" s="1613"/>
      <c r="AB6" s="1613"/>
      <c r="AD6" s="1613"/>
    </row>
    <row r="7" spans="1:31" ht="42">
      <c r="A7" s="2519" t="s">
        <v>2896</v>
      </c>
      <c r="B7" s="2519" t="s">
        <v>2897</v>
      </c>
      <c r="C7" s="2519" t="s">
        <v>2898</v>
      </c>
      <c r="D7" s="2519" t="s">
        <v>2899</v>
      </c>
      <c r="E7" s="2519" t="s">
        <v>2900</v>
      </c>
      <c r="F7" s="2519" t="s">
        <v>2901</v>
      </c>
      <c r="G7" s="2519" t="s">
        <v>2902</v>
      </c>
      <c r="H7" s="2519" t="s">
        <v>2903</v>
      </c>
      <c r="I7" s="2519" t="s">
        <v>2904</v>
      </c>
      <c r="J7" s="2519" t="s">
        <v>2905</v>
      </c>
      <c r="K7" s="2519" t="s">
        <v>2906</v>
      </c>
      <c r="L7" s="2519" t="s">
        <v>2907</v>
      </c>
      <c r="M7" s="2519" t="s">
        <v>2908</v>
      </c>
      <c r="N7" s="2519" t="s">
        <v>2909</v>
      </c>
      <c r="O7" s="2519" t="s">
        <v>2910</v>
      </c>
      <c r="P7" s="2519" t="s">
        <v>2911</v>
      </c>
      <c r="Q7" s="2520" t="s">
        <v>2912</v>
      </c>
      <c r="R7" s="2520" t="s">
        <v>2913</v>
      </c>
      <c r="S7" s="2520" t="s">
        <v>2914</v>
      </c>
      <c r="T7" s="2520" t="s">
        <v>2915</v>
      </c>
      <c r="U7" s="2520" t="s">
        <v>2916</v>
      </c>
      <c r="V7" s="2520" t="s">
        <v>2917</v>
      </c>
      <c r="W7" s="2520" t="s">
        <v>2918</v>
      </c>
      <c r="X7" s="2520" t="s">
        <v>2919</v>
      </c>
      <c r="Y7" s="2520" t="s">
        <v>2920</v>
      </c>
      <c r="Z7" s="2520" t="s">
        <v>2921</v>
      </c>
      <c r="AA7" s="2520" t="s">
        <v>2922</v>
      </c>
      <c r="AB7" s="2520" t="s">
        <v>2923</v>
      </c>
      <c r="AC7" s="2520" t="s">
        <v>2924</v>
      </c>
      <c r="AD7" s="2520" t="s">
        <v>2925</v>
      </c>
      <c r="AE7" s="2520" t="s">
        <v>2926</v>
      </c>
    </row>
    <row r="8" spans="1:31" ht="15.75" customHeight="1">
      <c r="A8" s="894"/>
      <c r="B8" s="895"/>
      <c r="C8" s="895"/>
      <c r="D8" s="895"/>
      <c r="E8" s="895"/>
      <c r="F8" s="894"/>
      <c r="G8" s="895"/>
      <c r="H8" s="895"/>
      <c r="I8" s="895"/>
      <c r="J8" s="895"/>
      <c r="K8" s="896"/>
      <c r="L8" s="896"/>
      <c r="M8" s="895"/>
      <c r="N8" s="895"/>
      <c r="O8" s="895"/>
      <c r="P8" s="895"/>
      <c r="Q8" s="897"/>
      <c r="R8" s="898"/>
      <c r="S8" s="897"/>
      <c r="T8" s="897"/>
      <c r="U8" s="895"/>
      <c r="V8" s="895"/>
      <c r="W8" s="894"/>
      <c r="X8" s="897"/>
      <c r="Y8" s="897"/>
      <c r="Z8" s="897"/>
      <c r="AA8" s="897"/>
      <c r="AB8" s="897"/>
      <c r="AC8" s="899"/>
      <c r="AD8" s="900"/>
      <c r="AE8" s="901" t="e">
        <f>AB8/R8</f>
        <v>#DIV/0!</v>
      </c>
    </row>
  </sheetData>
  <dataValidations count="18">
    <dataValidation type="list" allowBlank="1" showInputMessage="1" showErrorMessage="1" error="Të plotësohet vetëm me informacionin nga lista!" prompt="Zgjidh nga lista" sqref="C8">
      <formula1>"Privat,Publik,Në proces"</formula1>
    </dataValidation>
    <dataValidation type="list" allowBlank="1" showInputMessage="1" showErrorMessage="1" sqref="P9:P1048576">
      <formula1>Kodi_Monedha</formula1>
    </dataValidation>
    <dataValidation type="list" allowBlank="1" showInputMessage="1" showErrorMessage="1" sqref="O9:O1048576">
      <formula1>Destinacioni</formula1>
    </dataValidation>
    <dataValidation type="list" allowBlank="1" showInputMessage="1" showErrorMessage="1" sqref="M9:M1048576">
      <formula1>Nr_prod</formula1>
    </dataValidation>
    <dataValidation type="list" allowBlank="1" showInputMessage="1" showErrorMessage="1" sqref="J9:J1048576">
      <formula1>UE</formula1>
    </dataValidation>
    <dataValidation type="list" allowBlank="1" showInputMessage="1" showErrorMessage="1" sqref="I9:I1048576">
      <formula1>Klas_pas</formula1>
    </dataValidation>
    <dataValidation type="list" allowBlank="1" showInputMessage="1" showErrorMessage="1" sqref="H9:H1048576">
      <formula1>Sektori</formula1>
    </dataValidation>
    <dataValidation type="list" allowBlank="1" showInputMessage="1" showErrorMessage="1" sqref="G9:G1048576">
      <formula1>Subjekti</formula1>
    </dataValidation>
    <dataValidation type="list" allowBlank="1" showInputMessage="1" showErrorMessage="1" sqref="E9:E1048576">
      <formula1>afatet</formula1>
    </dataValidation>
    <dataValidation type="list" allowBlank="1" showInputMessage="1" showErrorMessage="1" sqref="D9:D1048576">
      <formula1>Faya</formula1>
    </dataValidation>
    <dataValidation type="list" allowBlank="1" showInputMessage="1" showErrorMessage="1" sqref="C9:C1048576">
      <formula1>Sherbimi</formula1>
    </dataValidation>
    <dataValidation type="list" allowBlank="1" showInputMessage="1" showErrorMessage="1" sqref="B9:B1048576">
      <formula1>Statusi2</formula1>
    </dataValidation>
    <dataValidation allowBlank="1" showErrorMessage="1" error="Të plotësohet vetëm me informacionin nga lista!" prompt="Zgjidh nga lista" sqref="W8"/>
    <dataValidation type="list" allowBlank="1" showInputMessage="1" showErrorMessage="1" error="Të plotësohet vetëm me informacionin nga lista!" prompt="Zgjidh nga lista" sqref="O8">
      <formula1>"Kredi Konsumatore,Kredi hipotekare,Kredi Biznesi,Tjetër"</formula1>
    </dataValidation>
    <dataValidation type="list" allowBlank="1" showInputMessage="1" showErrorMessage="1" error="Të plotësohet vetëm me informacionin nga lista!" prompt="Zgjidh nga lista" sqref="B8">
      <formula1>"Në proces,E Pushuar,E Pezulluar,E Ankimuar"</formula1>
    </dataValidation>
    <dataValidation type="list" allowBlank="1" showInputMessage="1" showErrorMessage="1" error="Të plotësohet vetëm me informacionin nga lista!" prompt="Zgjidh nga lista" sqref="E8">
      <formula1>"Po,Jo"</formula1>
    </dataValidation>
    <dataValidation type="list" allowBlank="1" showInputMessage="1" showErrorMessage="1" error="Të plotësohet vetëm me informacionin nga lista!" prompt="Zgjidh nga lista" sqref="G8">
      <formula1>"Sektori shtetëror,Biznesi i vogël, Biznesi i mesëm,Biznesi i madh,Individë"</formula1>
    </dataValidation>
    <dataValidation type="list" allowBlank="1" showInputMessage="1" showErrorMessage="1" error="Të plotësohet vetëm me informacionin nga lista!" prompt="Zgjidh nga lista" sqref="P8">
      <formula1>"ALL,USD,AUD,CAD,EUR,CHF,JPY,DKK,NOK,SEK,GBP,TRY,BGN,CNY,HUF,RUB,HRK,CZK,MCD,XAU,"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error="Të plotësohet vetëm me informacionin nga lista!" prompt="Zgjidh nga lista">
          <x14:formula1>
            <xm:f>F11.DM!$AE$70:$AE$73</xm:f>
          </x14:formula1>
          <xm:sqref>N8</xm:sqref>
        </x14:dataValidation>
        <x14:dataValidation type="list" allowBlank="1" showInputMessage="1" showErrorMessage="1">
          <x14:formula1>
            <xm:f>'[29]Data Types'!#REF!</xm:f>
          </x14:formula1>
          <xm:sqref>V9:V1048576</xm:sqref>
        </x14:dataValidation>
        <x14:dataValidation type="list" allowBlank="1" showInputMessage="1" showErrorMessage="1">
          <x14:formula1>
            <xm:f>'[29]Data Types'!#REF!</xm:f>
          </x14:formula1>
          <xm:sqref>U9:U1048576</xm:sqref>
        </x14:dataValidation>
        <x14:dataValidation type="list" allowBlank="1" showInputMessage="1" showErrorMessage="1">
          <x14:formula1>
            <xm:f>'[29]Data Types'!#REF!</xm:f>
          </x14:formula1>
          <xm:sqref>N9:N1048576</xm:sqref>
        </x14:dataValidation>
        <x14:dataValidation type="list" allowBlank="1" showInputMessage="1" showErrorMessage="1">
          <x14:formula1>
            <xm:f>'[29]Data Types'!#REF!</xm:f>
          </x14:formula1>
          <xm:sqref>AC9:AC1048576</xm:sqref>
        </x14:dataValidation>
        <x14:dataValidation type="list" allowBlank="1" showInputMessage="1" showErrorMessage="1" error="Të plotësohet vetëm me informacionin nga lista!" prompt="Zgjidh nga lista">
          <x14:formula1>
            <xm:f>F11.DM!$AE$186:$AE$306</xm:f>
          </x14:formula1>
          <xm:sqref>U8</xm:sqref>
        </x14:dataValidation>
        <x14:dataValidation type="list" allowBlank="1" showInputMessage="1" showErrorMessage="1" error="Të plotësohet vetëm me informacionin nga lista!" prompt="Zgjidh nga lista">
          <x14:formula1>
            <xm:f>F11.DM!$AE$310:$AE$322</xm:f>
          </x14:formula1>
          <xm:sqref>V8</xm:sqref>
        </x14:dataValidation>
        <x14:dataValidation type="list" allowBlank="1" showInputMessage="1" showErrorMessage="1" error="Të plotësohet vetëm me informacionin nga lista!" prompt="Zgjidh nga lista">
          <x14:formula1>
            <xm:f>F11.DM!$AE$137:$AE$156</xm:f>
          </x14:formula1>
          <xm:sqref>D8</xm:sqref>
        </x14:dataValidation>
        <x14:dataValidation type="list" allowBlank="1" showInputMessage="1" showErrorMessage="1" error="Të plotësohet vetëm me informacionin nga lista!" prompt="Zgjidh nga lista">
          <x14:formula1>
            <xm:f>F11.DM!$AE$51:$AE$67</xm:f>
          </x14:formula1>
          <xm:sqref>H8</xm:sqref>
        </x14:dataValidation>
        <x14:dataValidation type="list" allowBlank="1" showInputMessage="1" showErrorMessage="1" error="Të plotësohet vetëm me informacionin nga lista!" prompt="Zgjidh nga lista">
          <x14:formula1>
            <xm:f>F11.DM!$AE$117:$AE$123</xm:f>
          </x14:formula1>
          <xm:sqref>I8</xm:sqref>
        </x14:dataValidation>
        <x14:dataValidation type="list" allowBlank="1" showInputMessage="1" showErrorMessage="1" error="Të plotësohet vetëm me informacionin nga lista!" prompt="Zgjidh nga lista">
          <x14:formula1>
            <xm:f>F11.DM!$AE$170:$AE$174</xm:f>
          </x14:formula1>
          <xm:sqref>J8</xm:sqref>
        </x14:dataValidation>
        <x14:dataValidation type="list" allowBlank="1" showInputMessage="1" showErrorMessage="1" error="Të plotësohet vetëm me informacionin nga lista!" prompt="Zgjidh nga lista">
          <x14:formula1>
            <xm:f>F11.DM!$AE$177:$AE$183</xm:f>
          </x14:formula1>
          <xm:sqref>M8</xm:sqref>
        </x14:dataValidation>
        <x14:dataValidation type="list" allowBlank="1" showInputMessage="1" showErrorMessage="1">
          <x14:formula1>
            <xm:f>F11.DM!$AE$356:$AE$359</xm:f>
          </x14:formula1>
          <xm:sqref>AC8</xm:sqref>
        </x14:dataValidation>
      </x14:dataValidation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3"/>
  <sheetViews>
    <sheetView showGridLines="0" topLeftCell="A39" zoomScaleNormal="100" workbookViewId="0">
      <selection activeCell="B7" sqref="B7:C633"/>
    </sheetView>
  </sheetViews>
  <sheetFormatPr defaultRowHeight="15"/>
  <cols>
    <col min="1" max="1" width="10.85546875" style="701" bestFit="1" customWidth="1"/>
    <col min="2" max="2" width="25.5703125" style="701" bestFit="1" customWidth="1"/>
    <col min="3" max="3" width="122.5703125" style="701" bestFit="1" customWidth="1"/>
    <col min="4" max="4" width="54.140625" style="701" bestFit="1" customWidth="1"/>
    <col min="5" max="16384" width="9.140625" style="701"/>
  </cols>
  <sheetData>
    <row r="1" spans="1:3" s="1613" customFormat="1">
      <c r="A1" s="2856" t="s">
        <v>337</v>
      </c>
      <c r="B1" s="2856" t="s">
        <v>338</v>
      </c>
      <c r="C1" s="2856" t="s">
        <v>339</v>
      </c>
    </row>
    <row r="2" spans="1:3" s="1613" customFormat="1">
      <c r="A2" s="2872"/>
      <c r="B2" s="2858" t="s">
        <v>340</v>
      </c>
      <c r="C2" s="2858" t="s">
        <v>341</v>
      </c>
    </row>
    <row r="3" spans="1:3" s="1613" customFormat="1">
      <c r="A3" s="2873"/>
      <c r="B3" s="2858" t="s">
        <v>342</v>
      </c>
      <c r="C3" s="2858" t="s">
        <v>343</v>
      </c>
    </row>
    <row r="4" spans="1:3" s="1613" customFormat="1">
      <c r="A4" s="2874"/>
      <c r="B4" s="2858" t="s">
        <v>344</v>
      </c>
      <c r="C4" s="2858" t="s">
        <v>345</v>
      </c>
    </row>
    <row r="5" spans="1:3" s="1613" customFormat="1">
      <c r="A5" s="2889"/>
      <c r="B5" s="2863" t="s">
        <v>2730</v>
      </c>
      <c r="C5" s="2863" t="s">
        <v>1210</v>
      </c>
    </row>
    <row r="6" spans="1:3" s="1613" customFormat="1">
      <c r="A6" s="2894"/>
      <c r="B6" s="2876" t="s">
        <v>2731</v>
      </c>
      <c r="C6" s="2876" t="s">
        <v>2732</v>
      </c>
    </row>
    <row r="7" spans="1:3" s="1613" customFormat="1">
      <c r="A7" s="701"/>
      <c r="B7" s="2875" t="s">
        <v>2476</v>
      </c>
      <c r="C7" s="2876"/>
    </row>
    <row r="8" spans="1:3" s="1613" customFormat="1">
      <c r="A8" s="701"/>
      <c r="B8" s="2877" t="s">
        <v>2477</v>
      </c>
      <c r="C8" s="2878" t="s">
        <v>2466</v>
      </c>
    </row>
    <row r="9" spans="1:3" s="1613" customFormat="1">
      <c r="A9" s="701"/>
      <c r="B9" s="2879">
        <v>2</v>
      </c>
      <c r="C9" s="2880" t="s">
        <v>2479</v>
      </c>
    </row>
    <row r="10" spans="1:3" s="1613" customFormat="1">
      <c r="A10" s="701"/>
      <c r="B10" s="2879">
        <v>3</v>
      </c>
      <c r="C10" s="2880" t="s">
        <v>2480</v>
      </c>
    </row>
    <row r="11" spans="1:3" s="1613" customFormat="1">
      <c r="A11" s="701"/>
      <c r="B11" s="2879">
        <v>4</v>
      </c>
      <c r="C11" s="2880" t="s">
        <v>2481</v>
      </c>
    </row>
    <row r="12" spans="1:3" s="1613" customFormat="1">
      <c r="A12" s="701"/>
      <c r="B12" s="2879">
        <v>5</v>
      </c>
      <c r="C12" s="2880" t="s">
        <v>2482</v>
      </c>
    </row>
    <row r="13" spans="1:3" s="1613" customFormat="1">
      <c r="A13" s="701"/>
      <c r="B13" s="2879">
        <v>6</v>
      </c>
      <c r="C13" s="2880" t="s">
        <v>2483</v>
      </c>
    </row>
    <row r="14" spans="1:3" s="1613" customFormat="1">
      <c r="A14" s="701"/>
      <c r="B14" s="2879">
        <v>7</v>
      </c>
      <c r="C14" s="2880" t="s">
        <v>2484</v>
      </c>
    </row>
    <row r="15" spans="1:3" s="1613" customFormat="1">
      <c r="A15" s="701"/>
      <c r="B15" s="2879">
        <v>8</v>
      </c>
      <c r="C15" s="2880" t="s">
        <v>2485</v>
      </c>
    </row>
    <row r="16" spans="1:3" s="1613" customFormat="1">
      <c r="A16" s="701"/>
      <c r="B16" s="2879">
        <v>9</v>
      </c>
      <c r="C16" s="2880" t="s">
        <v>2486</v>
      </c>
    </row>
    <row r="17" spans="1:3" s="1613" customFormat="1">
      <c r="A17" s="701"/>
      <c r="B17" s="2879">
        <v>10</v>
      </c>
      <c r="C17" s="2880" t="s">
        <v>2487</v>
      </c>
    </row>
    <row r="18" spans="1:3" s="1613" customFormat="1">
      <c r="A18" s="701"/>
      <c r="B18" s="2879">
        <v>11</v>
      </c>
      <c r="C18" s="2880" t="s">
        <v>2488</v>
      </c>
    </row>
    <row r="19" spans="1:3" s="1613" customFormat="1">
      <c r="A19" s="701"/>
      <c r="B19" s="2879">
        <v>12</v>
      </c>
      <c r="C19" s="2880" t="s">
        <v>2489</v>
      </c>
    </row>
    <row r="20" spans="1:3" s="1613" customFormat="1">
      <c r="A20" s="701"/>
      <c r="B20" s="2881">
        <v>20</v>
      </c>
      <c r="C20" s="2882" t="s">
        <v>2490</v>
      </c>
    </row>
    <row r="21" spans="1:3" s="1613" customFormat="1">
      <c r="A21" s="701"/>
      <c r="B21" s="2881">
        <v>21</v>
      </c>
      <c r="C21" s="2882" t="s">
        <v>2491</v>
      </c>
    </row>
    <row r="22" spans="1:3" s="1613" customFormat="1">
      <c r="A22" s="701"/>
      <c r="B22" s="2881">
        <v>22</v>
      </c>
      <c r="C22" s="2882" t="s">
        <v>2492</v>
      </c>
    </row>
    <row r="23" spans="1:3" s="1613" customFormat="1">
      <c r="A23" s="701"/>
      <c r="B23" s="2881">
        <v>23</v>
      </c>
      <c r="C23" s="2882" t="s">
        <v>2493</v>
      </c>
    </row>
    <row r="24" spans="1:3" s="1613" customFormat="1">
      <c r="A24" s="701"/>
      <c r="B24" s="2881">
        <v>24</v>
      </c>
      <c r="C24" s="2882" t="s">
        <v>2494</v>
      </c>
    </row>
    <row r="25" spans="1:3" s="1613" customFormat="1">
      <c r="A25" s="701"/>
      <c r="B25" s="2881">
        <v>25</v>
      </c>
      <c r="C25" s="2882" t="s">
        <v>2495</v>
      </c>
    </row>
    <row r="26" spans="1:3" s="1613" customFormat="1">
      <c r="A26" s="701"/>
      <c r="B26" s="2881">
        <v>26</v>
      </c>
      <c r="C26" s="2882" t="s">
        <v>1081</v>
      </c>
    </row>
    <row r="27" spans="1:3" s="1613" customFormat="1">
      <c r="A27" s="701"/>
      <c r="B27" s="2881">
        <v>27</v>
      </c>
      <c r="C27" s="2882" t="s">
        <v>1097</v>
      </c>
    </row>
    <row r="28" spans="1:3" s="1613" customFormat="1">
      <c r="A28" s="701"/>
      <c r="B28" s="2881">
        <v>28</v>
      </c>
      <c r="C28" s="2882" t="s">
        <v>2496</v>
      </c>
    </row>
    <row r="29" spans="1:3" s="1613" customFormat="1">
      <c r="A29" s="701"/>
      <c r="B29" s="2881">
        <v>30</v>
      </c>
      <c r="C29" s="2882" t="s">
        <v>2497</v>
      </c>
    </row>
    <row r="30" spans="1:3" s="1613" customFormat="1">
      <c r="A30" s="701"/>
      <c r="B30" s="2879"/>
      <c r="C30" s="2883" t="s">
        <v>2498</v>
      </c>
    </row>
    <row r="31" spans="1:3" s="1613" customFormat="1">
      <c r="A31" s="701"/>
      <c r="B31" s="2879"/>
      <c r="C31" s="2895" t="s">
        <v>587</v>
      </c>
    </row>
    <row r="32" spans="1:3" s="1613" customFormat="1">
      <c r="A32" s="701"/>
      <c r="B32" s="2879"/>
      <c r="C32" s="2896" t="s">
        <v>656</v>
      </c>
    </row>
    <row r="33" spans="1:3" s="1613" customFormat="1">
      <c r="A33" s="701"/>
      <c r="B33" s="2879"/>
      <c r="C33" s="2896" t="s">
        <v>346</v>
      </c>
    </row>
    <row r="34" spans="1:3" s="1613" customFormat="1">
      <c r="A34" s="701"/>
      <c r="B34" s="2881"/>
      <c r="C34" s="2896" t="s">
        <v>1209</v>
      </c>
    </row>
    <row r="35" spans="1:3" s="1613" customFormat="1">
      <c r="A35" s="701"/>
      <c r="B35" s="2881"/>
      <c r="C35" s="2896" t="s">
        <v>657</v>
      </c>
    </row>
    <row r="36" spans="1:3" s="1613" customFormat="1">
      <c r="A36" s="701"/>
      <c r="B36" s="2881"/>
      <c r="C36" s="2897" t="s">
        <v>128</v>
      </c>
    </row>
    <row r="37" spans="1:3" s="1613" customFormat="1">
      <c r="A37" s="701"/>
      <c r="B37" s="2881"/>
      <c r="C37" s="2896" t="s">
        <v>566</v>
      </c>
    </row>
    <row r="38" spans="1:3" s="1613" customFormat="1">
      <c r="A38" s="701"/>
      <c r="B38" s="2881"/>
      <c r="C38" s="2876"/>
    </row>
    <row r="39" spans="1:3" s="1613" customFormat="1">
      <c r="A39" s="701"/>
      <c r="B39" s="2881"/>
      <c r="C39" s="2883" t="s">
        <v>2733</v>
      </c>
    </row>
    <row r="40" spans="1:3" s="1613" customFormat="1">
      <c r="A40" s="701"/>
      <c r="B40" s="2881"/>
      <c r="C40" s="2882" t="s">
        <v>2734</v>
      </c>
    </row>
    <row r="41" spans="1:3" s="1613" customFormat="1">
      <c r="A41" s="701"/>
      <c r="B41" s="2881"/>
      <c r="C41" s="2882" t="s">
        <v>2735</v>
      </c>
    </row>
    <row r="42" spans="1:3" s="1613" customFormat="1">
      <c r="A42" s="701"/>
      <c r="B42" s="2881"/>
      <c r="C42" s="2882"/>
    </row>
    <row r="43" spans="1:3" s="1613" customFormat="1">
      <c r="A43" s="701"/>
      <c r="B43" s="2881"/>
      <c r="C43" s="2883" t="s">
        <v>2499</v>
      </c>
    </row>
    <row r="44" spans="1:3" s="1613" customFormat="1">
      <c r="A44" s="701"/>
      <c r="B44" s="2881"/>
      <c r="C44" s="2882" t="s">
        <v>2500</v>
      </c>
    </row>
    <row r="45" spans="1:3" s="1613" customFormat="1">
      <c r="A45" s="701"/>
      <c r="B45" s="2881"/>
      <c r="C45" s="2882" t="s">
        <v>347</v>
      </c>
    </row>
    <row r="46" spans="1:3" s="1613" customFormat="1">
      <c r="A46" s="701"/>
      <c r="B46" s="2881"/>
      <c r="C46" s="2882" t="s">
        <v>2501</v>
      </c>
    </row>
    <row r="47" spans="1:3" s="1613" customFormat="1">
      <c r="A47" s="701"/>
      <c r="B47" s="2881"/>
      <c r="C47" s="2882" t="s">
        <v>7</v>
      </c>
    </row>
    <row r="48" spans="1:3" s="1613" customFormat="1">
      <c r="A48" s="701"/>
      <c r="B48" s="2881"/>
      <c r="C48" s="2882" t="s">
        <v>2240</v>
      </c>
    </row>
    <row r="49" spans="1:3" s="1613" customFormat="1">
      <c r="A49" s="701"/>
      <c r="B49" s="2881"/>
      <c r="C49" s="2883" t="s">
        <v>2502</v>
      </c>
    </row>
    <row r="50" spans="1:3" s="1613" customFormat="1">
      <c r="A50" s="701"/>
      <c r="B50" s="2881"/>
      <c r="C50" s="2882" t="s">
        <v>22</v>
      </c>
    </row>
    <row r="51" spans="1:3" s="1613" customFormat="1">
      <c r="A51" s="701"/>
      <c r="B51" s="2881"/>
      <c r="C51" s="2882" t="s">
        <v>23</v>
      </c>
    </row>
    <row r="52" spans="1:3" s="1613" customFormat="1">
      <c r="A52" s="701"/>
      <c r="B52" s="2881"/>
      <c r="C52" s="2882" t="s">
        <v>12</v>
      </c>
    </row>
    <row r="53" spans="1:3" s="1613" customFormat="1">
      <c r="A53" s="701"/>
      <c r="B53" s="2881"/>
      <c r="C53" s="2882" t="s">
        <v>19</v>
      </c>
    </row>
    <row r="54" spans="1:3" s="1613" customFormat="1">
      <c r="A54" s="701"/>
      <c r="B54" s="2881"/>
      <c r="C54" s="2882" t="s">
        <v>14</v>
      </c>
    </row>
    <row r="55" spans="1:3" s="1613" customFormat="1">
      <c r="A55" s="701"/>
      <c r="B55" s="2881"/>
      <c r="C55" s="2882" t="s">
        <v>15</v>
      </c>
    </row>
    <row r="56" spans="1:3" s="1613" customFormat="1">
      <c r="A56" s="701"/>
      <c r="B56" s="2881"/>
      <c r="C56" s="2882" t="s">
        <v>21</v>
      </c>
    </row>
    <row r="57" spans="1:3" s="1613" customFormat="1">
      <c r="A57" s="701"/>
      <c r="B57" s="2881"/>
      <c r="C57" s="2882" t="s">
        <v>17</v>
      </c>
    </row>
    <row r="58" spans="1:3" s="1613" customFormat="1">
      <c r="A58" s="701"/>
      <c r="B58" s="2881"/>
      <c r="C58" s="2882" t="s">
        <v>2503</v>
      </c>
    </row>
    <row r="59" spans="1:3" s="1613" customFormat="1">
      <c r="A59" s="701"/>
      <c r="B59" s="2881"/>
      <c r="C59" s="2882" t="s">
        <v>13</v>
      </c>
    </row>
    <row r="60" spans="1:3" s="1613" customFormat="1">
      <c r="A60" s="701"/>
      <c r="B60" s="2881"/>
      <c r="C60" s="2882" t="s">
        <v>16</v>
      </c>
    </row>
    <row r="61" spans="1:3" s="1613" customFormat="1">
      <c r="A61" s="701"/>
      <c r="B61" s="2881"/>
      <c r="C61" s="2882" t="s">
        <v>24</v>
      </c>
    </row>
    <row r="62" spans="1:3" s="1613" customFormat="1">
      <c r="A62" s="701"/>
      <c r="B62" s="2881"/>
      <c r="C62" s="2882" t="s">
        <v>2504</v>
      </c>
    </row>
    <row r="63" spans="1:3" s="1613" customFormat="1">
      <c r="A63" s="701"/>
      <c r="B63" s="2881"/>
      <c r="C63" s="2882" t="s">
        <v>74</v>
      </c>
    </row>
    <row r="64" spans="1:3" s="1613" customFormat="1">
      <c r="A64" s="701"/>
      <c r="B64" s="2881"/>
      <c r="C64" s="2882" t="s">
        <v>20</v>
      </c>
    </row>
    <row r="65" spans="1:3" s="1613" customFormat="1">
      <c r="A65" s="701"/>
      <c r="B65" s="2881"/>
      <c r="C65" s="2882" t="s">
        <v>18</v>
      </c>
    </row>
    <row r="66" spans="1:3" s="1613" customFormat="1">
      <c r="A66" s="701"/>
      <c r="B66" s="2881"/>
      <c r="C66" s="2882" t="s">
        <v>2505</v>
      </c>
    </row>
    <row r="67" spans="1:3" s="1613" customFormat="1">
      <c r="A67" s="701"/>
      <c r="B67" s="2881"/>
      <c r="C67" s="2882"/>
    </row>
    <row r="68" spans="1:3" s="1613" customFormat="1">
      <c r="A68" s="701"/>
      <c r="B68" s="2881"/>
      <c r="C68" s="2883" t="s">
        <v>2736</v>
      </c>
    </row>
    <row r="69" spans="1:3" s="1613" customFormat="1">
      <c r="A69" s="701"/>
      <c r="B69" s="2881"/>
      <c r="C69" s="2882" t="s">
        <v>2737</v>
      </c>
    </row>
    <row r="70" spans="1:3" s="1613" customFormat="1">
      <c r="A70" s="701"/>
      <c r="B70" s="2881"/>
      <c r="C70" s="2882" t="s">
        <v>2738</v>
      </c>
    </row>
    <row r="71" spans="1:3" s="1613" customFormat="1">
      <c r="A71" s="701"/>
      <c r="B71" s="2881"/>
      <c r="C71" s="2882" t="s">
        <v>2739</v>
      </c>
    </row>
    <row r="72" spans="1:3" s="1613" customFormat="1">
      <c r="A72" s="701"/>
      <c r="B72" s="2881"/>
      <c r="C72" s="2882" t="s">
        <v>2740</v>
      </c>
    </row>
    <row r="73" spans="1:3" s="1613" customFormat="1">
      <c r="A73" s="701"/>
      <c r="B73" s="2881"/>
      <c r="C73" s="2882"/>
    </row>
    <row r="74" spans="1:3" s="1613" customFormat="1">
      <c r="A74" s="701"/>
      <c r="B74" s="2881"/>
      <c r="C74" s="2883" t="s">
        <v>2506</v>
      </c>
    </row>
    <row r="75" spans="1:3" s="1613" customFormat="1">
      <c r="A75" s="701"/>
      <c r="B75" s="2881"/>
      <c r="C75" s="2882" t="s">
        <v>2507</v>
      </c>
    </row>
    <row r="76" spans="1:3" s="1613" customFormat="1">
      <c r="A76" s="701"/>
      <c r="B76" s="2881"/>
      <c r="C76" s="2882" t="s">
        <v>2508</v>
      </c>
    </row>
    <row r="77" spans="1:3" s="1613" customFormat="1">
      <c r="A77" s="701"/>
      <c r="B77" s="2881"/>
      <c r="C77" s="2882" t="s">
        <v>2509</v>
      </c>
    </row>
    <row r="78" spans="1:3" s="1613" customFormat="1">
      <c r="A78" s="701"/>
      <c r="B78" s="2881"/>
      <c r="C78" s="2882" t="s">
        <v>2510</v>
      </c>
    </row>
    <row r="79" spans="1:3" s="1613" customFormat="1">
      <c r="A79" s="701"/>
      <c r="B79" s="2881"/>
      <c r="C79" s="2882"/>
    </row>
    <row r="80" spans="1:3" s="1613" customFormat="1">
      <c r="A80" s="701"/>
      <c r="B80" s="2881"/>
      <c r="C80" s="2883" t="s">
        <v>2741</v>
      </c>
    </row>
    <row r="81" spans="1:4" s="1613" customFormat="1">
      <c r="A81" s="701"/>
      <c r="B81" s="2881"/>
      <c r="C81" s="2882" t="s">
        <v>2742</v>
      </c>
    </row>
    <row r="82" spans="1:4" s="1613" customFormat="1">
      <c r="A82" s="701"/>
      <c r="B82" s="2881"/>
      <c r="C82" s="2882" t="s">
        <v>2743</v>
      </c>
    </row>
    <row r="83" spans="1:4" s="1613" customFormat="1">
      <c r="A83" s="701"/>
      <c r="B83" s="2881"/>
      <c r="C83" s="2883" t="s">
        <v>2744</v>
      </c>
    </row>
    <row r="84" spans="1:4" s="1613" customFormat="1">
      <c r="A84" s="701"/>
      <c r="B84" s="2881"/>
      <c r="C84" s="2898">
        <v>0</v>
      </c>
    </row>
    <row r="85" spans="1:4" s="1613" customFormat="1">
      <c r="A85" s="701"/>
      <c r="B85" s="2881"/>
      <c r="C85" s="2898">
        <v>1</v>
      </c>
    </row>
    <row r="86" spans="1:4" s="1613" customFormat="1">
      <c r="A86" s="701"/>
      <c r="B86" s="2881"/>
      <c r="C86" s="2898">
        <v>2</v>
      </c>
    </row>
    <row r="87" spans="1:4" s="1613" customFormat="1">
      <c r="A87" s="701"/>
      <c r="B87" s="2881"/>
      <c r="C87" s="2898">
        <v>3</v>
      </c>
    </row>
    <row r="88" spans="1:4" s="1613" customFormat="1">
      <c r="A88" s="701"/>
      <c r="B88" s="2881"/>
      <c r="C88" s="2898">
        <v>4</v>
      </c>
    </row>
    <row r="89" spans="1:4" s="1613" customFormat="1">
      <c r="A89" s="701"/>
      <c r="B89" s="2881"/>
      <c r="C89" s="2898">
        <v>5</v>
      </c>
    </row>
    <row r="90" spans="1:4" s="1613" customFormat="1">
      <c r="A90" s="701"/>
      <c r="B90" s="2881"/>
      <c r="C90" s="2898">
        <v>6</v>
      </c>
    </row>
    <row r="91" spans="1:4" s="1613" customFormat="1">
      <c r="A91" s="701"/>
      <c r="B91" s="2881"/>
      <c r="C91" s="2898">
        <v>7</v>
      </c>
    </row>
    <row r="92" spans="1:4" s="1613" customFormat="1">
      <c r="A92" s="701"/>
      <c r="B92" s="2881"/>
      <c r="C92" s="2898">
        <v>8</v>
      </c>
    </row>
    <row r="93" spans="1:4" s="1613" customFormat="1">
      <c r="A93" s="701"/>
      <c r="B93" s="2881"/>
      <c r="C93" s="2898">
        <v>9</v>
      </c>
    </row>
    <row r="94" spans="1:4" s="1613" customFormat="1">
      <c r="A94" s="701"/>
      <c r="B94" s="2881"/>
      <c r="C94" s="2882" t="s">
        <v>2745</v>
      </c>
    </row>
    <row r="95" spans="1:4" s="1613" customFormat="1">
      <c r="A95" s="701"/>
      <c r="B95" s="2881"/>
      <c r="C95" s="2883" t="s">
        <v>2746</v>
      </c>
      <c r="D95" s="2883" t="s">
        <v>3657</v>
      </c>
    </row>
    <row r="96" spans="1:4" s="1613" customFormat="1">
      <c r="A96" s="701"/>
      <c r="B96" s="2881"/>
      <c r="C96" s="2882" t="s">
        <v>2747</v>
      </c>
      <c r="D96" s="2882" t="s">
        <v>2747</v>
      </c>
    </row>
    <row r="97" spans="1:4" s="1613" customFormat="1">
      <c r="A97" s="701"/>
      <c r="B97" s="2881"/>
      <c r="C97" s="2882" t="s">
        <v>2748</v>
      </c>
      <c r="D97" s="2882" t="s">
        <v>2748</v>
      </c>
    </row>
    <row r="98" spans="1:4" s="1613" customFormat="1">
      <c r="A98" s="701"/>
      <c r="B98" s="2881"/>
      <c r="C98" s="2882" t="s">
        <v>3658</v>
      </c>
      <c r="D98" s="2882" t="s">
        <v>2749</v>
      </c>
    </row>
    <row r="99" spans="1:4" s="1613" customFormat="1">
      <c r="A99" s="701"/>
      <c r="B99" s="2881"/>
      <c r="C99" s="2882" t="s">
        <v>2750</v>
      </c>
      <c r="D99" s="2882" t="s">
        <v>2750</v>
      </c>
    </row>
    <row r="100" spans="1:4" s="1613" customFormat="1">
      <c r="A100" s="701"/>
      <c r="B100" s="2881"/>
      <c r="C100" s="2882" t="s">
        <v>2751</v>
      </c>
      <c r="D100" s="2882" t="s">
        <v>2751</v>
      </c>
    </row>
    <row r="101" spans="1:4" s="1613" customFormat="1">
      <c r="A101" s="701"/>
      <c r="B101" s="2881"/>
      <c r="C101" s="2882" t="s">
        <v>2752</v>
      </c>
      <c r="D101" s="2882" t="s">
        <v>2752</v>
      </c>
    </row>
    <row r="102" spans="1:4" s="1613" customFormat="1">
      <c r="A102" s="701"/>
      <c r="B102" s="2881"/>
      <c r="C102" s="2882" t="s">
        <v>3659</v>
      </c>
      <c r="D102" s="2882" t="s">
        <v>2753</v>
      </c>
    </row>
    <row r="103" spans="1:4" s="1613" customFormat="1">
      <c r="A103" s="701"/>
      <c r="B103" s="2881"/>
      <c r="C103" s="2882" t="s">
        <v>2754</v>
      </c>
      <c r="D103" s="2882" t="s">
        <v>2754</v>
      </c>
    </row>
    <row r="104" spans="1:4" s="1613" customFormat="1">
      <c r="A104" s="701"/>
      <c r="B104" s="2881"/>
      <c r="C104" s="2882" t="s">
        <v>2755</v>
      </c>
      <c r="D104" s="2882" t="s">
        <v>2755</v>
      </c>
    </row>
    <row r="105" spans="1:4" s="1613" customFormat="1">
      <c r="A105" s="701"/>
      <c r="B105" s="2881"/>
      <c r="C105" s="2882" t="s">
        <v>2756</v>
      </c>
      <c r="D105" s="2882" t="s">
        <v>2756</v>
      </c>
    </row>
    <row r="106" spans="1:4" s="1613" customFormat="1">
      <c r="A106" s="701"/>
      <c r="B106" s="2881"/>
      <c r="C106" s="2882" t="s">
        <v>74</v>
      </c>
      <c r="D106" s="2882" t="s">
        <v>74</v>
      </c>
    </row>
    <row r="107" spans="1:4" s="1613" customFormat="1">
      <c r="A107" s="701"/>
      <c r="B107" s="2881"/>
      <c r="C107" s="2882"/>
      <c r="D107" s="2899" t="s">
        <v>667</v>
      </c>
    </row>
    <row r="108" spans="1:4" s="1613" customFormat="1">
      <c r="A108" s="701"/>
      <c r="B108" s="2881"/>
      <c r="C108" s="2883" t="s">
        <v>2757</v>
      </c>
    </row>
    <row r="109" spans="1:4" s="1613" customFormat="1">
      <c r="A109" s="701"/>
      <c r="B109" s="2881"/>
      <c r="C109" s="2882" t="s">
        <v>2758</v>
      </c>
    </row>
    <row r="110" spans="1:4" s="1613" customFormat="1">
      <c r="A110" s="701"/>
      <c r="B110" s="2881"/>
      <c r="C110" s="2882" t="s">
        <v>2759</v>
      </c>
    </row>
    <row r="111" spans="1:4" s="1613" customFormat="1">
      <c r="A111" s="701"/>
      <c r="B111" s="2881"/>
      <c r="C111" s="2882" t="s">
        <v>2760</v>
      </c>
    </row>
    <row r="112" spans="1:4" s="1613" customFormat="1">
      <c r="A112" s="701"/>
      <c r="B112" s="2881"/>
      <c r="C112" s="2882" t="s">
        <v>2761</v>
      </c>
    </row>
    <row r="113" spans="1:5" s="1613" customFormat="1">
      <c r="A113" s="701"/>
      <c r="B113" s="2881"/>
      <c r="C113" s="2882" t="s">
        <v>2762</v>
      </c>
    </row>
    <row r="114" spans="1:5" s="657" customFormat="1">
      <c r="A114" s="71"/>
      <c r="B114" s="2900"/>
      <c r="C114" s="2882" t="s">
        <v>2764</v>
      </c>
      <c r="E114" s="1613"/>
    </row>
    <row r="115" spans="1:5" s="1613" customFormat="1">
      <c r="A115" s="701"/>
      <c r="B115" s="2881"/>
      <c r="C115" s="2883" t="s">
        <v>2763</v>
      </c>
    </row>
    <row r="116" spans="1:5" s="1613" customFormat="1">
      <c r="A116" s="701"/>
      <c r="B116" s="2881"/>
      <c r="C116" s="2882" t="s">
        <v>2758</v>
      </c>
    </row>
    <row r="117" spans="1:5" s="1613" customFormat="1">
      <c r="A117" s="701"/>
      <c r="B117" s="2881"/>
      <c r="C117" s="2882" t="s">
        <v>2759</v>
      </c>
    </row>
    <row r="118" spans="1:5" s="1613" customFormat="1">
      <c r="A118" s="701"/>
      <c r="B118" s="2881"/>
      <c r="C118" s="2882" t="s">
        <v>2760</v>
      </c>
    </row>
    <row r="119" spans="1:5" s="1613" customFormat="1">
      <c r="A119" s="701"/>
      <c r="B119" s="2881"/>
      <c r="C119" s="2882" t="s">
        <v>2761</v>
      </c>
    </row>
    <row r="120" spans="1:5" s="1613" customFormat="1">
      <c r="A120" s="701"/>
      <c r="B120" s="2881"/>
      <c r="C120" s="2882" t="s">
        <v>2762</v>
      </c>
    </row>
    <row r="121" spans="1:5" s="1613" customFormat="1">
      <c r="A121" s="701"/>
      <c r="B121" s="2881"/>
      <c r="C121" s="2882" t="s">
        <v>2764</v>
      </c>
    </row>
    <row r="122" spans="1:5" s="1613" customFormat="1">
      <c r="A122" s="701"/>
      <c r="B122" s="2881"/>
      <c r="C122" s="2882" t="s">
        <v>2765</v>
      </c>
    </row>
    <row r="123" spans="1:5" s="1613" customFormat="1">
      <c r="A123" s="701"/>
      <c r="B123" s="2881"/>
      <c r="C123" s="2882"/>
    </row>
    <row r="124" spans="1:5" s="1613" customFormat="1">
      <c r="A124" s="701"/>
      <c r="B124" s="2881"/>
      <c r="C124" s="2901" t="s">
        <v>2766</v>
      </c>
    </row>
    <row r="125" spans="1:5" s="1613" customFormat="1">
      <c r="A125" s="701"/>
      <c r="B125" s="2881"/>
      <c r="C125" s="2902" t="s">
        <v>2767</v>
      </c>
    </row>
    <row r="126" spans="1:5" s="1613" customFormat="1">
      <c r="A126" s="701"/>
      <c r="B126" s="2881"/>
      <c r="C126" s="2902" t="s">
        <v>2768</v>
      </c>
    </row>
    <row r="127" spans="1:5" s="1613" customFormat="1">
      <c r="A127" s="701"/>
      <c r="B127" s="2881"/>
      <c r="C127" s="2902" t="s">
        <v>2769</v>
      </c>
    </row>
    <row r="128" spans="1:5" s="1613" customFormat="1">
      <c r="A128" s="701"/>
      <c r="B128" s="2881"/>
      <c r="C128" s="2902" t="s">
        <v>2770</v>
      </c>
    </row>
    <row r="129" spans="1:3" s="1613" customFormat="1">
      <c r="A129" s="701"/>
      <c r="B129" s="2881"/>
      <c r="C129" s="2876"/>
    </row>
    <row r="130" spans="1:3" s="1613" customFormat="1">
      <c r="A130" s="701"/>
      <c r="B130" s="2881"/>
      <c r="C130" s="2901" t="s">
        <v>2771</v>
      </c>
    </row>
    <row r="131" spans="1:3" s="1613" customFormat="1">
      <c r="A131" s="701"/>
      <c r="B131" s="2881"/>
      <c r="C131" s="2899" t="s">
        <v>2772</v>
      </c>
    </row>
    <row r="132" spans="1:3" s="1613" customFormat="1">
      <c r="A132" s="701"/>
      <c r="B132" s="2881"/>
      <c r="C132" s="2899" t="s">
        <v>2773</v>
      </c>
    </row>
    <row r="133" spans="1:3" s="1613" customFormat="1">
      <c r="A133" s="701"/>
      <c r="B133" s="2881"/>
      <c r="C133" s="2899" t="s">
        <v>2767</v>
      </c>
    </row>
    <row r="134" spans="1:3" s="1613" customFormat="1">
      <c r="A134" s="701"/>
      <c r="B134" s="2881"/>
      <c r="C134" s="2876"/>
    </row>
    <row r="135" spans="1:3" s="1613" customFormat="1">
      <c r="A135" s="701"/>
      <c r="B135" s="2881"/>
      <c r="C135" s="2901" t="s">
        <v>2774</v>
      </c>
    </row>
    <row r="136" spans="1:3" s="1613" customFormat="1">
      <c r="A136" s="701"/>
      <c r="B136" s="2881"/>
      <c r="C136" s="2902" t="s">
        <v>2775</v>
      </c>
    </row>
    <row r="137" spans="1:3" s="1613" customFormat="1">
      <c r="A137" s="701"/>
      <c r="B137" s="2881"/>
      <c r="C137" s="2902" t="s">
        <v>2776</v>
      </c>
    </row>
    <row r="138" spans="1:3" s="1613" customFormat="1">
      <c r="A138" s="701"/>
      <c r="B138" s="2881"/>
      <c r="C138" s="2902" t="s">
        <v>2777</v>
      </c>
    </row>
    <row r="139" spans="1:3" s="1613" customFormat="1">
      <c r="A139" s="701"/>
      <c r="B139" s="2881"/>
      <c r="C139" s="2902" t="s">
        <v>2778</v>
      </c>
    </row>
    <row r="140" spans="1:3" s="1613" customFormat="1">
      <c r="A140" s="701"/>
      <c r="B140" s="2881"/>
      <c r="C140" s="2902" t="s">
        <v>2779</v>
      </c>
    </row>
    <row r="141" spans="1:3" s="1613" customFormat="1">
      <c r="A141" s="701"/>
      <c r="B141" s="2881"/>
      <c r="C141" s="2902" t="s">
        <v>2780</v>
      </c>
    </row>
    <row r="142" spans="1:3" s="1613" customFormat="1">
      <c r="A142" s="701"/>
      <c r="B142" s="2881"/>
      <c r="C142" s="2902" t="s">
        <v>2781</v>
      </c>
    </row>
    <row r="143" spans="1:3" s="1613" customFormat="1">
      <c r="A143" s="701"/>
      <c r="B143" s="2881"/>
      <c r="C143" s="2902" t="s">
        <v>2782</v>
      </c>
    </row>
    <row r="144" spans="1:3" s="1613" customFormat="1">
      <c r="A144" s="701"/>
      <c r="B144" s="2881"/>
      <c r="C144" s="2902" t="s">
        <v>2783</v>
      </c>
    </row>
    <row r="145" spans="1:3" s="1613" customFormat="1">
      <c r="A145" s="701"/>
      <c r="B145" s="2881"/>
      <c r="C145" s="2902" t="s">
        <v>2784</v>
      </c>
    </row>
    <row r="146" spans="1:3" s="1613" customFormat="1">
      <c r="A146" s="701"/>
      <c r="B146" s="2881"/>
      <c r="C146" s="2902" t="s">
        <v>2785</v>
      </c>
    </row>
    <row r="147" spans="1:3" s="1613" customFormat="1">
      <c r="A147" s="701"/>
      <c r="B147" s="2881"/>
      <c r="C147" s="2902" t="s">
        <v>2786</v>
      </c>
    </row>
    <row r="148" spans="1:3" s="1613" customFormat="1">
      <c r="A148" s="701"/>
      <c r="B148" s="2881"/>
      <c r="C148" s="2902" t="s">
        <v>2787</v>
      </c>
    </row>
    <row r="149" spans="1:3" s="1613" customFormat="1">
      <c r="A149" s="701"/>
      <c r="B149" s="2881"/>
      <c r="C149" s="2902" t="s">
        <v>2788</v>
      </c>
    </row>
    <row r="150" spans="1:3" s="1613" customFormat="1">
      <c r="A150" s="701"/>
      <c r="B150" s="2881"/>
      <c r="C150" s="2902" t="s">
        <v>2789</v>
      </c>
    </row>
    <row r="151" spans="1:3" s="1613" customFormat="1">
      <c r="A151" s="701"/>
      <c r="B151" s="2881"/>
      <c r="C151" s="2902" t="s">
        <v>2790</v>
      </c>
    </row>
    <row r="152" spans="1:3" s="1613" customFormat="1">
      <c r="A152" s="701"/>
      <c r="B152" s="2881"/>
      <c r="C152" s="2902" t="s">
        <v>2791</v>
      </c>
    </row>
    <row r="153" spans="1:3" s="1613" customFormat="1">
      <c r="A153" s="701"/>
      <c r="B153" s="2881"/>
      <c r="C153" s="2902" t="s">
        <v>2792</v>
      </c>
    </row>
    <row r="154" spans="1:3" s="1613" customFormat="1">
      <c r="A154" s="701"/>
      <c r="B154" s="2881"/>
      <c r="C154" s="2902" t="s">
        <v>2793</v>
      </c>
    </row>
    <row r="155" spans="1:3" s="1613" customFormat="1">
      <c r="A155" s="701"/>
      <c r="B155" s="2881"/>
      <c r="C155" s="2902" t="s">
        <v>74</v>
      </c>
    </row>
    <row r="156" spans="1:3" s="1613" customFormat="1">
      <c r="A156" s="701"/>
      <c r="B156" s="2881"/>
      <c r="C156" s="2876"/>
    </row>
    <row r="157" spans="1:3" s="1613" customFormat="1">
      <c r="A157" s="701"/>
      <c r="B157" s="2881"/>
      <c r="C157" s="2901" t="s">
        <v>2794</v>
      </c>
    </row>
    <row r="158" spans="1:3" s="1613" customFormat="1">
      <c r="A158" s="701"/>
      <c r="B158" s="2881"/>
      <c r="C158" s="2902" t="s">
        <v>2795</v>
      </c>
    </row>
    <row r="159" spans="1:3" s="1613" customFormat="1">
      <c r="A159" s="701"/>
      <c r="B159" s="2881"/>
      <c r="C159" s="2902" t="s">
        <v>2796</v>
      </c>
    </row>
    <row r="160" spans="1:3" s="1613" customFormat="1">
      <c r="A160" s="701"/>
      <c r="B160" s="2881"/>
      <c r="C160" s="2876"/>
    </row>
    <row r="161" spans="1:3" s="1613" customFormat="1">
      <c r="A161" s="701"/>
      <c r="B161" s="2881"/>
      <c r="C161" s="2901" t="s">
        <v>2797</v>
      </c>
    </row>
    <row r="162" spans="1:3" s="1613" customFormat="1">
      <c r="A162" s="701"/>
      <c r="B162" s="2881"/>
      <c r="C162" s="2903" t="s">
        <v>2760</v>
      </c>
    </row>
    <row r="163" spans="1:3" s="1613" customFormat="1">
      <c r="A163" s="701"/>
      <c r="B163" s="2881"/>
      <c r="C163" s="2903" t="s">
        <v>2761</v>
      </c>
    </row>
    <row r="164" spans="1:3" s="1613" customFormat="1">
      <c r="A164" s="701"/>
      <c r="B164" s="2881"/>
      <c r="C164" s="2903" t="s">
        <v>2762</v>
      </c>
    </row>
    <row r="165" spans="1:3" s="1613" customFormat="1">
      <c r="A165" s="701"/>
      <c r="B165" s="2881"/>
      <c r="C165" s="2903" t="s">
        <v>2764</v>
      </c>
    </row>
    <row r="166" spans="1:3" s="1613" customFormat="1">
      <c r="A166" s="701"/>
      <c r="B166" s="2881"/>
      <c r="C166" s="2903" t="s">
        <v>2765</v>
      </c>
    </row>
    <row r="167" spans="1:3" s="1613" customFormat="1">
      <c r="A167" s="701"/>
      <c r="B167" s="2881"/>
      <c r="C167" s="2902"/>
    </row>
    <row r="168" spans="1:3" s="1613" customFormat="1">
      <c r="A168" s="701"/>
      <c r="B168" s="2881"/>
      <c r="C168" s="2901" t="s">
        <v>2798</v>
      </c>
    </row>
    <row r="169" spans="1:3" s="1613" customFormat="1">
      <c r="A169" s="701"/>
      <c r="B169" s="2881"/>
      <c r="C169" s="2903" t="s">
        <v>2799</v>
      </c>
    </row>
    <row r="170" spans="1:3" s="1613" customFormat="1">
      <c r="A170" s="701"/>
      <c r="B170" s="2881"/>
      <c r="C170" s="2903" t="s">
        <v>2800</v>
      </c>
    </row>
    <row r="171" spans="1:3" s="1613" customFormat="1">
      <c r="A171" s="701"/>
      <c r="B171" s="2881"/>
      <c r="C171" s="2903" t="s">
        <v>2801</v>
      </c>
    </row>
    <row r="172" spans="1:3" s="1613" customFormat="1">
      <c r="A172" s="701"/>
      <c r="B172" s="2881"/>
      <c r="C172" s="2903" t="s">
        <v>2802</v>
      </c>
    </row>
    <row r="173" spans="1:3" s="1613" customFormat="1">
      <c r="A173" s="701"/>
      <c r="B173" s="2881"/>
      <c r="C173" s="2903" t="s">
        <v>2803</v>
      </c>
    </row>
    <row r="174" spans="1:3" s="1613" customFormat="1">
      <c r="A174" s="701"/>
      <c r="B174" s="2881"/>
      <c r="C174" s="2903"/>
    </row>
    <row r="175" spans="1:3" s="1613" customFormat="1">
      <c r="A175" s="701"/>
      <c r="B175" s="2881"/>
      <c r="C175" s="2904" t="s">
        <v>2804</v>
      </c>
    </row>
    <row r="176" spans="1:3" s="1613" customFormat="1">
      <c r="A176" s="701"/>
      <c r="B176" s="2881"/>
      <c r="C176" s="2905" t="s">
        <v>2805</v>
      </c>
    </row>
    <row r="177" spans="1:3" s="1613" customFormat="1">
      <c r="A177" s="701"/>
      <c r="B177" s="2881"/>
      <c r="C177" s="2905" t="s">
        <v>2806</v>
      </c>
    </row>
    <row r="178" spans="1:3" s="1613" customFormat="1">
      <c r="A178" s="701"/>
      <c r="B178" s="2881"/>
      <c r="C178" s="2905" t="s">
        <v>2807</v>
      </c>
    </row>
    <row r="179" spans="1:3" s="1613" customFormat="1">
      <c r="A179" s="701"/>
      <c r="B179" s="2881"/>
      <c r="C179" s="2905" t="s">
        <v>2808</v>
      </c>
    </row>
    <row r="180" spans="1:3" s="1613" customFormat="1">
      <c r="A180" s="701"/>
      <c r="B180" s="2881"/>
      <c r="C180" s="2905" t="s">
        <v>2809</v>
      </c>
    </row>
    <row r="181" spans="1:3" s="1613" customFormat="1">
      <c r="A181" s="701"/>
      <c r="B181" s="2881"/>
      <c r="C181" s="2905" t="s">
        <v>2810</v>
      </c>
    </row>
    <row r="182" spans="1:3" s="1613" customFormat="1">
      <c r="A182" s="701"/>
      <c r="B182" s="2881"/>
      <c r="C182" s="2905" t="s">
        <v>2811</v>
      </c>
    </row>
    <row r="183" spans="1:3" s="1613" customFormat="1">
      <c r="A183" s="701"/>
      <c r="B183" s="2881"/>
      <c r="C183" s="2905"/>
    </row>
    <row r="184" spans="1:3" s="1613" customFormat="1">
      <c r="A184" s="701"/>
      <c r="B184" s="2881"/>
      <c r="C184" s="2904" t="s">
        <v>2812</v>
      </c>
    </row>
    <row r="185" spans="1:3" s="1613" customFormat="1">
      <c r="A185" s="701"/>
      <c r="B185" s="2881"/>
      <c r="C185" s="2906" t="s">
        <v>3660</v>
      </c>
    </row>
    <row r="186" spans="1:3" s="1613" customFormat="1">
      <c r="A186" s="701"/>
      <c r="B186" s="2881"/>
      <c r="C186" s="2905" t="s">
        <v>2813</v>
      </c>
    </row>
    <row r="187" spans="1:3" s="1613" customFormat="1">
      <c r="A187" s="701"/>
      <c r="B187" s="2881"/>
      <c r="C187" s="2905" t="s">
        <v>2814</v>
      </c>
    </row>
    <row r="188" spans="1:3" s="1613" customFormat="1">
      <c r="A188" s="701"/>
      <c r="B188" s="2881"/>
      <c r="C188" s="2905" t="s">
        <v>2815</v>
      </c>
    </row>
    <row r="189" spans="1:3" s="1613" customFormat="1">
      <c r="A189" s="701"/>
      <c r="B189" s="2881"/>
      <c r="C189" s="2905" t="s">
        <v>2816</v>
      </c>
    </row>
    <row r="190" spans="1:3" s="1613" customFormat="1">
      <c r="A190" s="701"/>
      <c r="B190" s="2881"/>
      <c r="C190" s="2905" t="s">
        <v>2817</v>
      </c>
    </row>
    <row r="191" spans="1:3" s="1613" customFormat="1">
      <c r="A191" s="701"/>
      <c r="B191" s="2881"/>
      <c r="C191" s="2905" t="s">
        <v>2818</v>
      </c>
    </row>
    <row r="192" spans="1:3" s="1613" customFormat="1">
      <c r="A192" s="701"/>
      <c r="B192" s="2881"/>
      <c r="C192" s="2905" t="s">
        <v>2819</v>
      </c>
    </row>
    <row r="193" spans="1:3" s="1613" customFormat="1">
      <c r="A193" s="701"/>
      <c r="B193" s="2881"/>
      <c r="C193" s="2905" t="s">
        <v>3064</v>
      </c>
    </row>
    <row r="194" spans="1:3" s="1613" customFormat="1">
      <c r="A194" s="701"/>
      <c r="B194" s="2881"/>
      <c r="C194" s="2905" t="s">
        <v>3065</v>
      </c>
    </row>
    <row r="195" spans="1:3" s="1613" customFormat="1">
      <c r="A195" s="701"/>
      <c r="B195" s="2881"/>
      <c r="C195" s="2905" t="s">
        <v>3066</v>
      </c>
    </row>
    <row r="196" spans="1:3" s="1613" customFormat="1">
      <c r="A196" s="701"/>
      <c r="B196" s="2881"/>
      <c r="C196" s="2905" t="s">
        <v>3067</v>
      </c>
    </row>
    <row r="197" spans="1:3" s="1613" customFormat="1">
      <c r="A197" s="701"/>
      <c r="B197" s="2881"/>
      <c r="C197" s="2905" t="s">
        <v>3068</v>
      </c>
    </row>
    <row r="198" spans="1:3" s="1613" customFormat="1">
      <c r="A198" s="701"/>
      <c r="B198" s="2881"/>
      <c r="C198" s="2905" t="s">
        <v>3069</v>
      </c>
    </row>
    <row r="199" spans="1:3" s="1613" customFormat="1">
      <c r="A199" s="701"/>
      <c r="B199" s="2881"/>
      <c r="C199" s="2905" t="s">
        <v>3070</v>
      </c>
    </row>
    <row r="200" spans="1:3" s="1613" customFormat="1">
      <c r="A200" s="701"/>
      <c r="B200" s="2881"/>
      <c r="C200" s="2905" t="s">
        <v>3071</v>
      </c>
    </row>
    <row r="201" spans="1:3" s="1613" customFormat="1">
      <c r="A201" s="701"/>
      <c r="B201" s="2881"/>
      <c r="C201" s="2905" t="s">
        <v>3072</v>
      </c>
    </row>
    <row r="202" spans="1:3" s="1613" customFormat="1">
      <c r="A202" s="701"/>
      <c r="B202" s="2881"/>
      <c r="C202" s="2905" t="s">
        <v>3073</v>
      </c>
    </row>
    <row r="203" spans="1:3" s="1613" customFormat="1">
      <c r="A203" s="701"/>
      <c r="B203" s="2881"/>
      <c r="C203" s="2905" t="s">
        <v>3074</v>
      </c>
    </row>
    <row r="204" spans="1:3" s="1613" customFormat="1">
      <c r="A204" s="701"/>
      <c r="B204" s="2881"/>
      <c r="C204" s="2905" t="s">
        <v>3075</v>
      </c>
    </row>
    <row r="205" spans="1:3" s="1613" customFormat="1">
      <c r="A205" s="701"/>
      <c r="B205" s="2881"/>
      <c r="C205" s="2905" t="s">
        <v>3076</v>
      </c>
    </row>
    <row r="206" spans="1:3" s="1613" customFormat="1">
      <c r="A206" s="701"/>
      <c r="B206" s="2881"/>
      <c r="C206" s="2905" t="s">
        <v>3077</v>
      </c>
    </row>
    <row r="207" spans="1:3" s="1613" customFormat="1">
      <c r="A207" s="701"/>
      <c r="B207" s="2881"/>
      <c r="C207" s="2905" t="s">
        <v>3078</v>
      </c>
    </row>
    <row r="208" spans="1:3" s="1613" customFormat="1">
      <c r="A208" s="701"/>
      <c r="B208" s="2881"/>
      <c r="C208" s="2905" t="s">
        <v>3079</v>
      </c>
    </row>
    <row r="209" spans="1:3" s="1613" customFormat="1">
      <c r="A209" s="701"/>
      <c r="B209" s="2881"/>
      <c r="C209" s="2905" t="s">
        <v>3080</v>
      </c>
    </row>
    <row r="210" spans="1:3" s="1613" customFormat="1">
      <c r="A210" s="701"/>
      <c r="B210" s="2881"/>
      <c r="C210" s="2905" t="s">
        <v>3081</v>
      </c>
    </row>
    <row r="211" spans="1:3" s="1613" customFormat="1">
      <c r="A211" s="701"/>
      <c r="B211" s="2881"/>
      <c r="C211" s="2905" t="s">
        <v>3082</v>
      </c>
    </row>
    <row r="212" spans="1:3" s="1613" customFormat="1">
      <c r="A212" s="701"/>
      <c r="B212" s="2881"/>
      <c r="C212" s="2905" t="s">
        <v>3083</v>
      </c>
    </row>
    <row r="213" spans="1:3" s="1613" customFormat="1">
      <c r="A213" s="701"/>
      <c r="B213" s="2881"/>
      <c r="C213" s="2905" t="s">
        <v>3084</v>
      </c>
    </row>
    <row r="214" spans="1:3" s="1613" customFormat="1">
      <c r="A214" s="701"/>
      <c r="B214" s="2881"/>
      <c r="C214" s="2905" t="s">
        <v>3085</v>
      </c>
    </row>
    <row r="215" spans="1:3" s="1613" customFormat="1">
      <c r="A215" s="701"/>
      <c r="B215" s="2881"/>
      <c r="C215" s="2905" t="s">
        <v>3086</v>
      </c>
    </row>
    <row r="216" spans="1:3" s="1613" customFormat="1">
      <c r="A216" s="701"/>
      <c r="B216" s="2881"/>
      <c r="C216" s="2905" t="s">
        <v>3087</v>
      </c>
    </row>
    <row r="217" spans="1:3" s="1613" customFormat="1">
      <c r="A217" s="701"/>
      <c r="B217" s="2881"/>
      <c r="C217" s="2905" t="s">
        <v>3088</v>
      </c>
    </row>
    <row r="218" spans="1:3" s="1613" customFormat="1">
      <c r="A218" s="701"/>
      <c r="B218" s="2881"/>
      <c r="C218" s="2905" t="s">
        <v>3089</v>
      </c>
    </row>
    <row r="219" spans="1:3" s="1613" customFormat="1">
      <c r="A219" s="701"/>
      <c r="B219" s="2881"/>
      <c r="C219" s="2905" t="s">
        <v>3090</v>
      </c>
    </row>
    <row r="220" spans="1:3" s="1613" customFormat="1">
      <c r="A220" s="701"/>
      <c r="B220" s="2881"/>
      <c r="C220" s="2905" t="s">
        <v>3091</v>
      </c>
    </row>
    <row r="221" spans="1:3" s="1613" customFormat="1">
      <c r="A221" s="701"/>
      <c r="B221" s="2881"/>
      <c r="C221" s="2905" t="s">
        <v>3092</v>
      </c>
    </row>
    <row r="222" spans="1:3" s="1613" customFormat="1">
      <c r="A222" s="701"/>
      <c r="B222" s="2881"/>
      <c r="C222" s="2905" t="s">
        <v>3093</v>
      </c>
    </row>
    <row r="223" spans="1:3" s="1613" customFormat="1">
      <c r="A223" s="701"/>
      <c r="B223" s="2881"/>
      <c r="C223" s="2905" t="s">
        <v>3094</v>
      </c>
    </row>
    <row r="224" spans="1:3" s="1613" customFormat="1">
      <c r="A224" s="701"/>
      <c r="B224" s="2881"/>
      <c r="C224" s="2905" t="s">
        <v>3095</v>
      </c>
    </row>
    <row r="225" spans="1:3" s="1613" customFormat="1">
      <c r="A225" s="701"/>
      <c r="B225" s="2881"/>
      <c r="C225" s="2905" t="s">
        <v>3096</v>
      </c>
    </row>
    <row r="226" spans="1:3" s="1613" customFormat="1">
      <c r="A226" s="701"/>
      <c r="B226" s="2881"/>
      <c r="C226" s="2905" t="s">
        <v>3097</v>
      </c>
    </row>
    <row r="227" spans="1:3" s="1613" customFormat="1">
      <c r="A227" s="701"/>
      <c r="B227" s="2881"/>
      <c r="C227" s="2905" t="s">
        <v>3098</v>
      </c>
    </row>
    <row r="228" spans="1:3" s="1613" customFormat="1">
      <c r="A228" s="701"/>
      <c r="B228" s="2881"/>
      <c r="C228" s="2905" t="s">
        <v>3099</v>
      </c>
    </row>
    <row r="229" spans="1:3" s="1613" customFormat="1">
      <c r="A229" s="701"/>
      <c r="B229" s="2881"/>
      <c r="C229" s="2905" t="s">
        <v>3100</v>
      </c>
    </row>
    <row r="230" spans="1:3" s="1613" customFormat="1">
      <c r="A230" s="701"/>
      <c r="B230" s="2881"/>
      <c r="C230" s="2905" t="s">
        <v>3101</v>
      </c>
    </row>
    <row r="231" spans="1:3" s="1613" customFormat="1">
      <c r="A231" s="701"/>
      <c r="B231" s="2881"/>
      <c r="C231" s="2905" t="s">
        <v>3102</v>
      </c>
    </row>
    <row r="232" spans="1:3" s="1613" customFormat="1">
      <c r="A232" s="701"/>
      <c r="B232" s="2881"/>
      <c r="C232" s="2905" t="s">
        <v>3103</v>
      </c>
    </row>
    <row r="233" spans="1:3" s="1613" customFormat="1">
      <c r="A233" s="701"/>
      <c r="B233" s="2881"/>
      <c r="C233" s="2905" t="s">
        <v>3104</v>
      </c>
    </row>
    <row r="234" spans="1:3" s="1613" customFormat="1">
      <c r="A234" s="701"/>
      <c r="B234" s="2881"/>
      <c r="C234" s="2905" t="s">
        <v>3105</v>
      </c>
    </row>
    <row r="235" spans="1:3" s="1613" customFormat="1">
      <c r="A235" s="701"/>
      <c r="B235" s="2881"/>
      <c r="C235" s="2905" t="s">
        <v>3106</v>
      </c>
    </row>
    <row r="236" spans="1:3" s="1613" customFormat="1">
      <c r="A236" s="701"/>
      <c r="B236" s="2881"/>
      <c r="C236" s="2905" t="s">
        <v>3107</v>
      </c>
    </row>
    <row r="237" spans="1:3" s="1613" customFormat="1">
      <c r="A237" s="701"/>
      <c r="B237" s="2881"/>
      <c r="C237" s="2905" t="s">
        <v>3108</v>
      </c>
    </row>
    <row r="238" spans="1:3" s="1613" customFormat="1">
      <c r="A238" s="701"/>
      <c r="B238" s="2881"/>
      <c r="C238" s="2905" t="s">
        <v>3109</v>
      </c>
    </row>
    <row r="239" spans="1:3" s="1613" customFormat="1">
      <c r="A239" s="701"/>
      <c r="B239" s="2881"/>
      <c r="C239" s="2905" t="s">
        <v>3110</v>
      </c>
    </row>
    <row r="240" spans="1:3" s="1613" customFormat="1">
      <c r="A240" s="701"/>
      <c r="B240" s="2881"/>
      <c r="C240" s="2905" t="s">
        <v>3111</v>
      </c>
    </row>
    <row r="241" spans="1:3" s="1613" customFormat="1">
      <c r="A241" s="701"/>
      <c r="B241" s="2881"/>
      <c r="C241" s="2905" t="s">
        <v>3112</v>
      </c>
    </row>
    <row r="242" spans="1:3" s="1613" customFormat="1">
      <c r="A242" s="701"/>
      <c r="B242" s="2881"/>
      <c r="C242" s="2905" t="s">
        <v>3113</v>
      </c>
    </row>
    <row r="243" spans="1:3" s="1613" customFormat="1">
      <c r="A243" s="701"/>
      <c r="B243" s="2881"/>
      <c r="C243" s="2905" t="s">
        <v>3114</v>
      </c>
    </row>
    <row r="244" spans="1:3" s="1613" customFormat="1">
      <c r="A244" s="701"/>
      <c r="B244" s="2881"/>
      <c r="C244" s="2905" t="s">
        <v>3115</v>
      </c>
    </row>
    <row r="245" spans="1:3" s="1613" customFormat="1">
      <c r="A245" s="701"/>
      <c r="B245" s="2881"/>
      <c r="C245" s="2905" t="s">
        <v>3116</v>
      </c>
    </row>
    <row r="246" spans="1:3" s="1613" customFormat="1">
      <c r="A246" s="701"/>
      <c r="B246" s="2881"/>
      <c r="C246" s="2905" t="s">
        <v>3117</v>
      </c>
    </row>
    <row r="247" spans="1:3" s="1613" customFormat="1">
      <c r="A247" s="701"/>
      <c r="B247" s="2881"/>
      <c r="C247" s="2905" t="s">
        <v>3118</v>
      </c>
    </row>
    <row r="248" spans="1:3" s="1613" customFormat="1">
      <c r="A248" s="701"/>
      <c r="B248" s="2881"/>
      <c r="C248" s="2905" t="s">
        <v>3119</v>
      </c>
    </row>
    <row r="249" spans="1:3" s="1613" customFormat="1">
      <c r="A249" s="701"/>
      <c r="B249" s="2881"/>
      <c r="C249" s="2905" t="s">
        <v>3120</v>
      </c>
    </row>
    <row r="250" spans="1:3" s="1613" customFormat="1">
      <c r="A250" s="701"/>
      <c r="B250" s="2881"/>
      <c r="C250" s="2905" t="s">
        <v>3121</v>
      </c>
    </row>
    <row r="251" spans="1:3" s="1613" customFormat="1">
      <c r="A251" s="701"/>
      <c r="B251" s="2881"/>
      <c r="C251" s="2905" t="s">
        <v>3122</v>
      </c>
    </row>
    <row r="252" spans="1:3" s="1613" customFormat="1">
      <c r="A252" s="701"/>
      <c r="B252" s="2881"/>
      <c r="C252" s="2905" t="s">
        <v>3123</v>
      </c>
    </row>
    <row r="253" spans="1:3" s="1613" customFormat="1">
      <c r="A253" s="701"/>
      <c r="B253" s="2881"/>
      <c r="C253" s="2905" t="s">
        <v>3124</v>
      </c>
    </row>
    <row r="254" spans="1:3" s="1613" customFormat="1">
      <c r="A254" s="701"/>
      <c r="B254" s="2881"/>
      <c r="C254" s="2905" t="s">
        <v>3125</v>
      </c>
    </row>
    <row r="255" spans="1:3" s="1613" customFormat="1">
      <c r="A255" s="701"/>
      <c r="B255" s="2881"/>
      <c r="C255" s="2905" t="s">
        <v>3126</v>
      </c>
    </row>
    <row r="256" spans="1:3" s="1613" customFormat="1">
      <c r="A256" s="701"/>
      <c r="B256" s="2881"/>
      <c r="C256" s="2905" t="s">
        <v>3127</v>
      </c>
    </row>
    <row r="257" spans="1:3" s="1613" customFormat="1">
      <c r="A257" s="701"/>
      <c r="B257" s="2881"/>
      <c r="C257" s="2905" t="s">
        <v>3128</v>
      </c>
    </row>
    <row r="258" spans="1:3" s="1613" customFormat="1">
      <c r="A258" s="701"/>
      <c r="B258" s="2881"/>
      <c r="C258" s="2905" t="s">
        <v>3129</v>
      </c>
    </row>
    <row r="259" spans="1:3" s="1613" customFormat="1">
      <c r="A259" s="701"/>
      <c r="B259" s="2881"/>
      <c r="C259" s="2905" t="s">
        <v>3130</v>
      </c>
    </row>
    <row r="260" spans="1:3" s="1613" customFormat="1">
      <c r="A260" s="701"/>
      <c r="B260" s="2881"/>
      <c r="C260" s="2905" t="s">
        <v>3131</v>
      </c>
    </row>
    <row r="261" spans="1:3" s="1613" customFormat="1">
      <c r="A261" s="701"/>
      <c r="B261" s="2881"/>
      <c r="C261" s="2905" t="s">
        <v>3132</v>
      </c>
    </row>
    <row r="262" spans="1:3" s="1613" customFormat="1">
      <c r="A262" s="701"/>
      <c r="B262" s="2881"/>
      <c r="C262" s="2905" t="s">
        <v>3133</v>
      </c>
    </row>
    <row r="263" spans="1:3" s="1613" customFormat="1">
      <c r="A263" s="701"/>
      <c r="B263" s="2881"/>
      <c r="C263" s="2905" t="s">
        <v>3134</v>
      </c>
    </row>
    <row r="264" spans="1:3" s="1613" customFormat="1">
      <c r="A264" s="701"/>
      <c r="B264" s="2881"/>
      <c r="C264" s="2905" t="s">
        <v>3135</v>
      </c>
    </row>
    <row r="265" spans="1:3" s="1613" customFormat="1">
      <c r="A265" s="701"/>
      <c r="B265" s="2881"/>
      <c r="C265" s="2905" t="s">
        <v>3136</v>
      </c>
    </row>
    <row r="266" spans="1:3" s="1613" customFormat="1">
      <c r="A266" s="701"/>
      <c r="B266" s="2881"/>
      <c r="C266" s="2905" t="s">
        <v>3137</v>
      </c>
    </row>
    <row r="267" spans="1:3" s="1613" customFormat="1">
      <c r="A267" s="701"/>
      <c r="B267" s="2881"/>
      <c r="C267" s="2905" t="s">
        <v>3138</v>
      </c>
    </row>
    <row r="268" spans="1:3" s="1613" customFormat="1">
      <c r="A268" s="701"/>
      <c r="B268" s="2881"/>
      <c r="C268" s="2905" t="s">
        <v>3139</v>
      </c>
    </row>
    <row r="269" spans="1:3" s="1613" customFormat="1">
      <c r="A269" s="701"/>
      <c r="B269" s="2881"/>
      <c r="C269" s="2905" t="s">
        <v>3140</v>
      </c>
    </row>
    <row r="270" spans="1:3" s="1613" customFormat="1">
      <c r="A270" s="701"/>
      <c r="B270" s="2881"/>
      <c r="C270" s="2905" t="s">
        <v>3141</v>
      </c>
    </row>
    <row r="271" spans="1:3" s="1613" customFormat="1">
      <c r="A271" s="701"/>
      <c r="B271" s="2881"/>
      <c r="C271" s="2905" t="s">
        <v>3142</v>
      </c>
    </row>
    <row r="272" spans="1:3" s="1613" customFormat="1">
      <c r="A272" s="701"/>
      <c r="B272" s="2881"/>
      <c r="C272" s="2905" t="s">
        <v>3143</v>
      </c>
    </row>
    <row r="273" spans="1:3" s="1613" customFormat="1">
      <c r="A273" s="701"/>
      <c r="B273" s="2881"/>
      <c r="C273" s="2905" t="s">
        <v>3144</v>
      </c>
    </row>
    <row r="274" spans="1:3" s="1613" customFormat="1">
      <c r="A274" s="701"/>
      <c r="B274" s="2881"/>
      <c r="C274" s="2905" t="s">
        <v>3145</v>
      </c>
    </row>
    <row r="275" spans="1:3" s="1613" customFormat="1">
      <c r="A275" s="701"/>
      <c r="B275" s="2881"/>
      <c r="C275" s="2905" t="s">
        <v>3146</v>
      </c>
    </row>
    <row r="276" spans="1:3" s="1613" customFormat="1">
      <c r="A276" s="701"/>
      <c r="B276" s="2881"/>
      <c r="C276" s="2905" t="s">
        <v>3147</v>
      </c>
    </row>
    <row r="277" spans="1:3" s="1613" customFormat="1">
      <c r="A277" s="701"/>
      <c r="B277" s="2881"/>
      <c r="C277" s="2905" t="s">
        <v>3148</v>
      </c>
    </row>
    <row r="278" spans="1:3" s="1613" customFormat="1">
      <c r="A278" s="701"/>
      <c r="B278" s="2881"/>
      <c r="C278" s="2905" t="s">
        <v>3149</v>
      </c>
    </row>
    <row r="279" spans="1:3" s="1613" customFormat="1">
      <c r="A279" s="701"/>
      <c r="B279" s="2881"/>
      <c r="C279" s="2905" t="s">
        <v>3150</v>
      </c>
    </row>
    <row r="280" spans="1:3" s="1613" customFormat="1">
      <c r="A280" s="701"/>
      <c r="B280" s="2881"/>
      <c r="C280" s="2905" t="s">
        <v>3151</v>
      </c>
    </row>
    <row r="281" spans="1:3" s="1613" customFormat="1">
      <c r="A281" s="701"/>
      <c r="B281" s="2881"/>
      <c r="C281" s="2905" t="s">
        <v>3152</v>
      </c>
    </row>
    <row r="282" spans="1:3" s="1613" customFormat="1">
      <c r="A282" s="701"/>
      <c r="B282" s="2881"/>
      <c r="C282" s="2905" t="s">
        <v>3153</v>
      </c>
    </row>
    <row r="283" spans="1:3" s="1613" customFormat="1">
      <c r="A283" s="701"/>
      <c r="B283" s="2881"/>
      <c r="C283" s="2905" t="s">
        <v>3154</v>
      </c>
    </row>
    <row r="284" spans="1:3" s="1613" customFormat="1">
      <c r="A284" s="701"/>
      <c r="B284" s="2881"/>
      <c r="C284" s="2905" t="s">
        <v>3155</v>
      </c>
    </row>
    <row r="285" spans="1:3" s="1613" customFormat="1">
      <c r="A285" s="701"/>
      <c r="B285" s="2881"/>
      <c r="C285" s="2905" t="s">
        <v>3156</v>
      </c>
    </row>
    <row r="286" spans="1:3" s="1613" customFormat="1">
      <c r="A286" s="701"/>
      <c r="B286" s="2881"/>
      <c r="C286" s="2905" t="s">
        <v>3661</v>
      </c>
    </row>
    <row r="287" spans="1:3" s="1613" customFormat="1">
      <c r="A287" s="701"/>
      <c r="B287" s="2881"/>
      <c r="C287" s="2905" t="s">
        <v>3662</v>
      </c>
    </row>
    <row r="288" spans="1:3" s="1613" customFormat="1">
      <c r="A288" s="701"/>
      <c r="B288" s="2881"/>
      <c r="C288" s="2905" t="s">
        <v>3663</v>
      </c>
    </row>
    <row r="289" spans="1:3" s="1613" customFormat="1">
      <c r="A289" s="701"/>
      <c r="B289" s="2881"/>
      <c r="C289" s="2905" t="s">
        <v>3664</v>
      </c>
    </row>
    <row r="290" spans="1:3" s="1613" customFormat="1">
      <c r="A290" s="701"/>
      <c r="B290" s="2881"/>
      <c r="C290" s="2905" t="s">
        <v>3665</v>
      </c>
    </row>
    <row r="291" spans="1:3" s="1613" customFormat="1">
      <c r="A291" s="701"/>
      <c r="B291" s="2881"/>
      <c r="C291" s="2905" t="s">
        <v>3666</v>
      </c>
    </row>
    <row r="292" spans="1:3" s="1613" customFormat="1">
      <c r="A292" s="701"/>
      <c r="B292" s="2881"/>
      <c r="C292" s="2905" t="s">
        <v>3667</v>
      </c>
    </row>
    <row r="293" spans="1:3" s="1613" customFormat="1">
      <c r="A293" s="701"/>
      <c r="B293" s="2881"/>
      <c r="C293" s="2905" t="s">
        <v>3668</v>
      </c>
    </row>
    <row r="294" spans="1:3" s="1613" customFormat="1">
      <c r="A294" s="701"/>
      <c r="B294" s="2881"/>
      <c r="C294" s="2905" t="s">
        <v>3669</v>
      </c>
    </row>
    <row r="295" spans="1:3" s="1613" customFormat="1">
      <c r="A295" s="701"/>
      <c r="B295" s="2881"/>
      <c r="C295" s="2905" t="s">
        <v>3670</v>
      </c>
    </row>
    <row r="296" spans="1:3" s="1613" customFormat="1">
      <c r="A296" s="701"/>
      <c r="B296" s="2881"/>
      <c r="C296" s="2905" t="s">
        <v>3671</v>
      </c>
    </row>
    <row r="297" spans="1:3" s="1613" customFormat="1">
      <c r="A297" s="701"/>
      <c r="B297" s="2881"/>
      <c r="C297" s="2905" t="s">
        <v>3672</v>
      </c>
    </row>
    <row r="298" spans="1:3" s="1613" customFormat="1">
      <c r="A298" s="701"/>
      <c r="B298" s="2881"/>
      <c r="C298" s="2905" t="s">
        <v>3673</v>
      </c>
    </row>
    <row r="299" spans="1:3" s="1613" customFormat="1">
      <c r="A299" s="701"/>
      <c r="B299" s="2881"/>
      <c r="C299" s="2905" t="s">
        <v>3674</v>
      </c>
    </row>
    <row r="300" spans="1:3" s="1613" customFormat="1">
      <c r="A300" s="701"/>
      <c r="B300" s="2881"/>
      <c r="C300" s="2905" t="s">
        <v>3675</v>
      </c>
    </row>
    <row r="301" spans="1:3" s="1613" customFormat="1">
      <c r="A301" s="701"/>
      <c r="B301" s="2881"/>
      <c r="C301" s="2905" t="s">
        <v>3676</v>
      </c>
    </row>
    <row r="302" spans="1:3" s="1613" customFormat="1">
      <c r="A302" s="701"/>
      <c r="B302" s="2881"/>
      <c r="C302" s="2905" t="s">
        <v>3677</v>
      </c>
    </row>
    <row r="303" spans="1:3" s="1613" customFormat="1">
      <c r="A303" s="701"/>
      <c r="B303" s="2881"/>
      <c r="C303" s="2905" t="s">
        <v>3678</v>
      </c>
    </row>
    <row r="304" spans="1:3" s="1613" customFormat="1">
      <c r="A304" s="701"/>
      <c r="B304" s="2881"/>
      <c r="C304" s="2905" t="s">
        <v>3679</v>
      </c>
    </row>
    <row r="305" spans="1:3" s="1613" customFormat="1">
      <c r="A305" s="701"/>
      <c r="B305" s="2881"/>
      <c r="C305" s="2905" t="s">
        <v>3680</v>
      </c>
    </row>
    <row r="306" spans="1:3" s="1613" customFormat="1">
      <c r="A306" s="701"/>
      <c r="B306" s="2881"/>
      <c r="C306" s="2905"/>
    </row>
    <row r="307" spans="1:3" s="1613" customFormat="1">
      <c r="A307" s="701"/>
      <c r="B307" s="2881"/>
      <c r="C307" s="2905"/>
    </row>
    <row r="308" spans="1:3" s="1613" customFormat="1">
      <c r="A308" s="701"/>
      <c r="B308" s="2881"/>
      <c r="C308" s="2904" t="s">
        <v>2820</v>
      </c>
    </row>
    <row r="309" spans="1:3" s="1613" customFormat="1">
      <c r="A309" s="701"/>
      <c r="B309" s="2881"/>
      <c r="C309" s="2907" t="s">
        <v>2821</v>
      </c>
    </row>
    <row r="310" spans="1:3" s="1613" customFormat="1">
      <c r="A310" s="701"/>
      <c r="B310" s="2881"/>
      <c r="C310" s="2907" t="s">
        <v>2822</v>
      </c>
    </row>
    <row r="311" spans="1:3" s="1613" customFormat="1">
      <c r="A311" s="701"/>
      <c r="B311" s="2881"/>
      <c r="C311" s="2907" t="s">
        <v>2823</v>
      </c>
    </row>
    <row r="312" spans="1:3" s="1613" customFormat="1">
      <c r="A312" s="701"/>
      <c r="B312" s="2881"/>
      <c r="C312" s="2907" t="s">
        <v>2824</v>
      </c>
    </row>
    <row r="313" spans="1:3" s="1613" customFormat="1">
      <c r="A313" s="701"/>
      <c r="B313" s="2881"/>
      <c r="C313" s="2907" t="s">
        <v>2825</v>
      </c>
    </row>
    <row r="314" spans="1:3" s="1613" customFormat="1">
      <c r="A314" s="701"/>
      <c r="B314" s="2881"/>
      <c r="C314" s="2907" t="s">
        <v>2826</v>
      </c>
    </row>
    <row r="315" spans="1:3" s="1613" customFormat="1">
      <c r="A315" s="701"/>
      <c r="B315" s="2881"/>
      <c r="C315" s="2907" t="s">
        <v>2827</v>
      </c>
    </row>
    <row r="316" spans="1:3" s="1613" customFormat="1">
      <c r="A316" s="701"/>
      <c r="B316" s="2881"/>
      <c r="C316" s="2907" t="s">
        <v>2828</v>
      </c>
    </row>
    <row r="317" spans="1:3" s="1613" customFormat="1">
      <c r="A317" s="701"/>
      <c r="B317" s="2881"/>
      <c r="C317" s="2907" t="s">
        <v>2829</v>
      </c>
    </row>
    <row r="318" spans="1:3" s="1613" customFormat="1">
      <c r="A318" s="701"/>
      <c r="B318" s="2881"/>
      <c r="C318" s="2907" t="s">
        <v>2830</v>
      </c>
    </row>
    <row r="319" spans="1:3" s="1613" customFormat="1" ht="12" customHeight="1">
      <c r="A319" s="701"/>
      <c r="B319" s="2881"/>
      <c r="C319" s="2907" t="s">
        <v>2831</v>
      </c>
    </row>
    <row r="320" spans="1:3" s="1613" customFormat="1" ht="12" customHeight="1">
      <c r="A320" s="701"/>
      <c r="B320" s="2881"/>
      <c r="C320" s="2905" t="s">
        <v>2832</v>
      </c>
    </row>
    <row r="321" spans="1:3" s="1613" customFormat="1">
      <c r="A321" s="701"/>
      <c r="B321" s="2881"/>
      <c r="C321" s="2876" t="s">
        <v>3660</v>
      </c>
    </row>
    <row r="322" spans="1:3" s="1613" customFormat="1">
      <c r="A322" s="701"/>
      <c r="B322" s="2881"/>
      <c r="C322" s="2876"/>
    </row>
    <row r="323" spans="1:3" s="1613" customFormat="1">
      <c r="A323" s="701"/>
      <c r="B323" s="2881"/>
      <c r="C323" s="2884" t="s">
        <v>103</v>
      </c>
    </row>
    <row r="324" spans="1:3" s="1613" customFormat="1">
      <c r="A324" s="701"/>
      <c r="B324" s="2881"/>
      <c r="C324" s="2908" t="s">
        <v>1</v>
      </c>
    </row>
    <row r="325" spans="1:3" s="1613" customFormat="1">
      <c r="A325" s="701"/>
      <c r="B325" s="2881"/>
      <c r="C325" s="2908" t="s">
        <v>920</v>
      </c>
    </row>
    <row r="326" spans="1:3" s="1613" customFormat="1">
      <c r="A326" s="701"/>
      <c r="B326" s="2881"/>
      <c r="C326" s="2908" t="s">
        <v>659</v>
      </c>
    </row>
    <row r="327" spans="1:3" s="1613" customFormat="1">
      <c r="A327" s="701"/>
      <c r="B327" s="2881"/>
      <c r="C327" s="2908" t="s">
        <v>3</v>
      </c>
    </row>
    <row r="328" spans="1:3" s="1613" customFormat="1">
      <c r="A328" s="701"/>
      <c r="B328" s="2881"/>
      <c r="C328" s="2908" t="s">
        <v>4</v>
      </c>
    </row>
    <row r="329" spans="1:3" s="1613" customFormat="1">
      <c r="A329" s="701"/>
      <c r="B329" s="2881"/>
      <c r="C329" s="2909" t="s">
        <v>669</v>
      </c>
    </row>
    <row r="330" spans="1:3" s="1613" customFormat="1">
      <c r="A330" s="701"/>
      <c r="B330" s="2881"/>
      <c r="C330" s="2908" t="s">
        <v>684</v>
      </c>
    </row>
    <row r="331" spans="1:3" s="1613" customFormat="1">
      <c r="A331" s="701"/>
      <c r="B331" s="2881"/>
      <c r="C331" s="2909" t="s">
        <v>1211</v>
      </c>
    </row>
    <row r="332" spans="1:3" s="1613" customFormat="1">
      <c r="A332" s="701"/>
      <c r="B332" s="2881"/>
      <c r="C332" s="2908" t="s">
        <v>1212</v>
      </c>
    </row>
    <row r="333" spans="1:3" s="1613" customFormat="1">
      <c r="A333" s="701"/>
      <c r="B333" s="2881"/>
      <c r="C333" s="2908" t="s">
        <v>671</v>
      </c>
    </row>
    <row r="334" spans="1:3" s="1613" customFormat="1">
      <c r="A334" s="701"/>
      <c r="B334" s="2881"/>
      <c r="C334" s="2908" t="s">
        <v>5</v>
      </c>
    </row>
    <row r="335" spans="1:3" s="1613" customFormat="1">
      <c r="A335" s="701"/>
      <c r="B335" s="2881"/>
      <c r="C335" s="2908" t="s">
        <v>9</v>
      </c>
    </row>
    <row r="336" spans="1:3" s="1613" customFormat="1">
      <c r="A336" s="701"/>
      <c r="B336" s="2881"/>
      <c r="C336" s="2908" t="s">
        <v>155</v>
      </c>
    </row>
    <row r="337" spans="1:3" s="1613" customFormat="1" ht="12" customHeight="1">
      <c r="A337" s="701"/>
      <c r="B337" s="2881"/>
      <c r="C337" s="2908" t="s">
        <v>0</v>
      </c>
    </row>
    <row r="338" spans="1:3" s="1613" customFormat="1">
      <c r="A338" s="701"/>
      <c r="B338" s="2881"/>
      <c r="C338" s="2908" t="s">
        <v>584</v>
      </c>
    </row>
    <row r="339" spans="1:3" s="1613" customFormat="1">
      <c r="A339" s="701"/>
      <c r="B339" s="2881"/>
      <c r="C339" s="2876"/>
    </row>
    <row r="340" spans="1:3" s="1613" customFormat="1">
      <c r="A340" s="701"/>
      <c r="B340" s="2881"/>
      <c r="C340" s="2884" t="s">
        <v>2511</v>
      </c>
    </row>
    <row r="341" spans="1:3" s="1613" customFormat="1">
      <c r="A341" s="701"/>
      <c r="B341" s="2881"/>
      <c r="C341" s="2876" t="s">
        <v>660</v>
      </c>
    </row>
    <row r="342" spans="1:3" s="1613" customFormat="1" ht="12" customHeight="1">
      <c r="A342" s="701"/>
      <c r="B342" s="2881"/>
      <c r="C342" s="2876" t="s">
        <v>661</v>
      </c>
    </row>
    <row r="343" spans="1:3" s="1613" customFormat="1">
      <c r="A343" s="701"/>
      <c r="B343" s="2881"/>
      <c r="C343" s="2876" t="s">
        <v>662</v>
      </c>
    </row>
    <row r="344" spans="1:3" s="1613" customFormat="1">
      <c r="A344" s="701"/>
      <c r="B344" s="2881"/>
      <c r="C344" s="2876"/>
    </row>
    <row r="345" spans="1:3" s="1613" customFormat="1">
      <c r="A345" s="701"/>
      <c r="B345" s="2881"/>
      <c r="C345" s="2884" t="s">
        <v>104</v>
      </c>
    </row>
    <row r="346" spans="1:3" s="1613" customFormat="1" ht="12" customHeight="1">
      <c r="A346" s="701"/>
      <c r="B346" s="2881"/>
      <c r="C346" s="2876" t="s">
        <v>348</v>
      </c>
    </row>
    <row r="347" spans="1:3" s="1613" customFormat="1">
      <c r="A347" s="701"/>
      <c r="B347" s="2881"/>
      <c r="C347" s="2876" t="s">
        <v>336</v>
      </c>
    </row>
    <row r="348" spans="1:3" s="1613" customFormat="1">
      <c r="A348" s="701"/>
      <c r="B348" s="2881"/>
      <c r="C348" s="2876"/>
    </row>
    <row r="349" spans="1:3" s="1613" customFormat="1">
      <c r="A349" s="701"/>
      <c r="B349" s="2881"/>
      <c r="C349" s="2884" t="s">
        <v>2512</v>
      </c>
    </row>
    <row r="350" spans="1:3" s="1613" customFormat="1">
      <c r="A350" s="701"/>
      <c r="B350" s="2881"/>
      <c r="C350" s="2876" t="s">
        <v>349</v>
      </c>
    </row>
    <row r="351" spans="1:3" s="1613" customFormat="1" ht="17.25" customHeight="1">
      <c r="A351" s="701"/>
      <c r="B351" s="2881"/>
      <c r="C351" s="2876" t="s">
        <v>350</v>
      </c>
    </row>
    <row r="352" spans="1:3" s="1613" customFormat="1">
      <c r="A352" s="701"/>
      <c r="B352" s="2881"/>
      <c r="C352" s="2876"/>
    </row>
    <row r="353" spans="1:3" s="1613" customFormat="1">
      <c r="A353" s="701"/>
      <c r="B353" s="2881"/>
      <c r="C353" s="2876"/>
    </row>
    <row r="354" spans="1:3" s="1613" customFormat="1">
      <c r="A354" s="701"/>
      <c r="B354" s="2881"/>
      <c r="C354" s="2884" t="s">
        <v>3157</v>
      </c>
    </row>
    <row r="355" spans="1:3" s="1613" customFormat="1">
      <c r="A355" s="701"/>
      <c r="B355" s="2881"/>
      <c r="C355" s="2876" t="s">
        <v>3158</v>
      </c>
    </row>
    <row r="356" spans="1:3" s="1613" customFormat="1">
      <c r="A356" s="701"/>
      <c r="B356" s="2881"/>
      <c r="C356" s="2876" t="s">
        <v>3159</v>
      </c>
    </row>
    <row r="357" spans="1:3" s="1613" customFormat="1">
      <c r="A357" s="701"/>
      <c r="B357" s="2881"/>
      <c r="C357" s="2876" t="s">
        <v>3160</v>
      </c>
    </row>
    <row r="358" spans="1:3" s="1613" customFormat="1">
      <c r="A358" s="701"/>
      <c r="B358" s="2881"/>
      <c r="C358" s="2876" t="s">
        <v>3681</v>
      </c>
    </row>
    <row r="359" spans="1:3" s="1613" customFormat="1">
      <c r="A359" s="701"/>
      <c r="B359" s="2881"/>
      <c r="C359" s="2876" t="s">
        <v>2767</v>
      </c>
    </row>
    <row r="360" spans="1:3" s="1613" customFormat="1">
      <c r="A360" s="701"/>
      <c r="B360" s="2865" t="s">
        <v>709</v>
      </c>
      <c r="C360" s="2884" t="s">
        <v>109</v>
      </c>
    </row>
    <row r="361" spans="1:3" s="1613" customFormat="1">
      <c r="A361" s="701"/>
      <c r="B361" s="2885" t="s">
        <v>62</v>
      </c>
      <c r="C361" s="2886" t="s">
        <v>121</v>
      </c>
    </row>
    <row r="362" spans="1:3" s="1613" customFormat="1">
      <c r="A362" s="701"/>
      <c r="B362" s="2885" t="s">
        <v>64</v>
      </c>
      <c r="C362" s="2886" t="s">
        <v>122</v>
      </c>
    </row>
    <row r="363" spans="1:3" s="1613" customFormat="1">
      <c r="A363" s="701"/>
      <c r="B363" s="2885" t="s">
        <v>69</v>
      </c>
      <c r="C363" s="2886" t="s">
        <v>124</v>
      </c>
    </row>
    <row r="364" spans="1:3" s="1613" customFormat="1">
      <c r="A364" s="701"/>
      <c r="B364" s="2885" t="s">
        <v>68</v>
      </c>
      <c r="C364" s="2886" t="s">
        <v>126</v>
      </c>
    </row>
    <row r="365" spans="1:3" s="1613" customFormat="1">
      <c r="A365" s="701"/>
      <c r="B365" s="2885" t="s">
        <v>65</v>
      </c>
      <c r="C365" s="2886" t="s">
        <v>65</v>
      </c>
    </row>
    <row r="366" spans="1:3" s="1613" customFormat="1">
      <c r="A366" s="701"/>
      <c r="B366" s="2885" t="s">
        <v>67</v>
      </c>
      <c r="C366" s="2886" t="s">
        <v>130</v>
      </c>
    </row>
    <row r="367" spans="1:3" s="1613" customFormat="1">
      <c r="A367" s="701"/>
      <c r="B367" s="2885" t="s">
        <v>405</v>
      </c>
      <c r="C367" s="2886" t="s">
        <v>132</v>
      </c>
    </row>
    <row r="368" spans="1:3" s="1613" customFormat="1">
      <c r="A368" s="701"/>
      <c r="B368" s="2885" t="s">
        <v>72</v>
      </c>
      <c r="C368" s="2886" t="s">
        <v>134</v>
      </c>
    </row>
    <row r="369" spans="1:3" s="1613" customFormat="1">
      <c r="A369" s="701"/>
      <c r="B369" s="2885" t="s">
        <v>71</v>
      </c>
      <c r="C369" s="2886" t="s">
        <v>136</v>
      </c>
    </row>
    <row r="370" spans="1:3" s="1613" customFormat="1">
      <c r="A370" s="701"/>
      <c r="B370" s="2885" t="s">
        <v>70</v>
      </c>
      <c r="C370" s="2886" t="s">
        <v>138</v>
      </c>
    </row>
    <row r="371" spans="1:3" s="1613" customFormat="1">
      <c r="A371" s="701"/>
      <c r="B371" s="2885" t="s">
        <v>66</v>
      </c>
      <c r="C371" s="2886" t="s">
        <v>140</v>
      </c>
    </row>
    <row r="372" spans="1:3" s="1613" customFormat="1">
      <c r="A372" s="701"/>
      <c r="B372" s="2885" t="s">
        <v>73</v>
      </c>
      <c r="C372" s="2886" t="s">
        <v>142</v>
      </c>
    </row>
    <row r="373" spans="1:3" s="1613" customFormat="1">
      <c r="A373" s="701"/>
      <c r="B373" s="2885" t="s">
        <v>593</v>
      </c>
      <c r="C373" s="2886" t="s">
        <v>588</v>
      </c>
    </row>
    <row r="374" spans="1:3" s="1613" customFormat="1">
      <c r="A374" s="701"/>
      <c r="B374" s="2885" t="s">
        <v>362</v>
      </c>
      <c r="C374" s="2886" t="s">
        <v>2513</v>
      </c>
    </row>
    <row r="375" spans="1:3" s="1613" customFormat="1">
      <c r="A375" s="701"/>
      <c r="B375" s="2885" t="s">
        <v>395</v>
      </c>
      <c r="C375" s="2886" t="s">
        <v>589</v>
      </c>
    </row>
    <row r="376" spans="1:3" s="1613" customFormat="1">
      <c r="A376" s="701"/>
      <c r="B376" s="2885" t="s">
        <v>446</v>
      </c>
      <c r="C376" s="2886" t="s">
        <v>590</v>
      </c>
    </row>
    <row r="377" spans="1:3" s="1613" customFormat="1">
      <c r="A377" s="701"/>
      <c r="B377" s="2885" t="s">
        <v>392</v>
      </c>
      <c r="C377" s="2886" t="s">
        <v>658</v>
      </c>
    </row>
    <row r="378" spans="1:3" s="1613" customFormat="1" ht="18.75" customHeight="1">
      <c r="A378" s="701"/>
      <c r="B378" s="2885" t="s">
        <v>370</v>
      </c>
      <c r="C378" s="2886" t="s">
        <v>591</v>
      </c>
    </row>
    <row r="379" spans="1:3" s="1613" customFormat="1" ht="16.5" customHeight="1">
      <c r="A379" s="701"/>
      <c r="B379" s="2885" t="s">
        <v>594</v>
      </c>
      <c r="C379" s="2886" t="s">
        <v>592</v>
      </c>
    </row>
    <row r="380" spans="1:3" s="1613" customFormat="1">
      <c r="A380" s="701"/>
      <c r="B380" s="2881" t="s">
        <v>1972</v>
      </c>
      <c r="C380" s="2876" t="s">
        <v>2514</v>
      </c>
    </row>
    <row r="381" spans="1:3" s="1613" customFormat="1">
      <c r="A381" s="701"/>
      <c r="B381" s="2881"/>
      <c r="C381" s="2876"/>
    </row>
    <row r="382" spans="1:3" s="1613" customFormat="1">
      <c r="A382" s="701"/>
      <c r="B382" s="2865" t="s">
        <v>709</v>
      </c>
      <c r="C382" s="2866" t="s">
        <v>1294</v>
      </c>
    </row>
    <row r="383" spans="1:3" s="1613" customFormat="1">
      <c r="A383" s="701"/>
      <c r="B383" s="2887" t="s">
        <v>351</v>
      </c>
      <c r="C383" s="2888" t="s">
        <v>120</v>
      </c>
    </row>
    <row r="384" spans="1:3" s="1613" customFormat="1">
      <c r="A384" s="701"/>
      <c r="B384" s="2887" t="s">
        <v>352</v>
      </c>
      <c r="C384" s="2888" t="s">
        <v>123</v>
      </c>
    </row>
    <row r="385" spans="1:3" s="1613" customFormat="1">
      <c r="A385" s="701"/>
      <c r="B385" s="2887" t="s">
        <v>595</v>
      </c>
      <c r="C385" s="2888" t="s">
        <v>125</v>
      </c>
    </row>
    <row r="386" spans="1:3" s="1613" customFormat="1">
      <c r="A386" s="701"/>
      <c r="B386" s="2887" t="s">
        <v>596</v>
      </c>
      <c r="C386" s="2888" t="s">
        <v>127</v>
      </c>
    </row>
    <row r="387" spans="1:3" s="1613" customFormat="1">
      <c r="A387" s="701"/>
      <c r="B387" s="2887" t="s">
        <v>597</v>
      </c>
      <c r="C387" s="2888" t="s">
        <v>129</v>
      </c>
    </row>
    <row r="388" spans="1:3" s="1613" customFormat="1">
      <c r="A388" s="701"/>
      <c r="B388" s="2887" t="s">
        <v>598</v>
      </c>
      <c r="C388" s="2888" t="s">
        <v>131</v>
      </c>
    </row>
    <row r="389" spans="1:3" s="1613" customFormat="1">
      <c r="A389" s="701"/>
      <c r="B389" s="2887" t="s">
        <v>599</v>
      </c>
      <c r="C389" s="2888" t="s">
        <v>133</v>
      </c>
    </row>
    <row r="390" spans="1:3" s="1613" customFormat="1">
      <c r="A390" s="701"/>
      <c r="B390" s="2887" t="s">
        <v>601</v>
      </c>
      <c r="C390" s="2888" t="s">
        <v>600</v>
      </c>
    </row>
    <row r="391" spans="1:3" s="1613" customFormat="1">
      <c r="A391" s="701"/>
      <c r="B391" s="2887" t="s">
        <v>602</v>
      </c>
      <c r="C391" s="2888" t="s">
        <v>135</v>
      </c>
    </row>
    <row r="392" spans="1:3" s="1613" customFormat="1">
      <c r="A392" s="701"/>
      <c r="B392" s="2887" t="s">
        <v>603</v>
      </c>
      <c r="C392" s="2888" t="s">
        <v>137</v>
      </c>
    </row>
    <row r="393" spans="1:3" s="1613" customFormat="1">
      <c r="A393" s="701"/>
      <c r="B393" s="2887" t="s">
        <v>604</v>
      </c>
      <c r="C393" s="2888" t="s">
        <v>139</v>
      </c>
    </row>
    <row r="394" spans="1:3" s="1613" customFormat="1">
      <c r="A394" s="701"/>
      <c r="B394" s="2887" t="s">
        <v>605</v>
      </c>
      <c r="C394" s="2888" t="s">
        <v>141</v>
      </c>
    </row>
    <row r="395" spans="1:3" s="1613" customFormat="1">
      <c r="A395" s="701"/>
      <c r="B395" s="2887" t="s">
        <v>606</v>
      </c>
      <c r="C395" s="2888" t="s">
        <v>143</v>
      </c>
    </row>
    <row r="396" spans="1:3" s="1613" customFormat="1">
      <c r="A396" s="701"/>
      <c r="B396" s="2887" t="s">
        <v>607</v>
      </c>
      <c r="C396" s="2888" t="s">
        <v>144</v>
      </c>
    </row>
    <row r="397" spans="1:3" s="1613" customFormat="1">
      <c r="A397" s="701"/>
      <c r="B397" s="2887" t="s">
        <v>608</v>
      </c>
      <c r="C397" s="2888" t="s">
        <v>145</v>
      </c>
    </row>
    <row r="398" spans="1:3" s="1613" customFormat="1">
      <c r="A398" s="701"/>
      <c r="B398" s="2887" t="s">
        <v>609</v>
      </c>
      <c r="C398" s="2888" t="s">
        <v>146</v>
      </c>
    </row>
    <row r="399" spans="1:3" s="1613" customFormat="1">
      <c r="A399" s="701"/>
      <c r="B399" s="2887" t="s">
        <v>610</v>
      </c>
      <c r="C399" s="2888" t="s">
        <v>147</v>
      </c>
    </row>
    <row r="400" spans="1:3" s="1613" customFormat="1">
      <c r="A400" s="701"/>
      <c r="B400" s="2887" t="s">
        <v>611</v>
      </c>
      <c r="C400" s="2888" t="s">
        <v>148</v>
      </c>
    </row>
    <row r="401" spans="1:3" s="1613" customFormat="1">
      <c r="A401" s="701"/>
      <c r="B401" s="2887" t="s">
        <v>353</v>
      </c>
      <c r="C401" s="2888" t="s">
        <v>149</v>
      </c>
    </row>
    <row r="402" spans="1:3" s="1613" customFormat="1">
      <c r="A402" s="701"/>
      <c r="B402" s="2887" t="s">
        <v>354</v>
      </c>
      <c r="C402" s="2888" t="s">
        <v>150</v>
      </c>
    </row>
    <row r="403" spans="1:3" s="1613" customFormat="1">
      <c r="A403" s="701"/>
      <c r="B403" s="2887" t="s">
        <v>355</v>
      </c>
      <c r="C403" s="2888" t="s">
        <v>151</v>
      </c>
    </row>
    <row r="404" spans="1:3" s="1613" customFormat="1">
      <c r="A404" s="701"/>
      <c r="B404" s="2887" t="s">
        <v>612</v>
      </c>
      <c r="C404" s="2888" t="s">
        <v>152</v>
      </c>
    </row>
    <row r="405" spans="1:3" s="1613" customFormat="1">
      <c r="A405" s="701"/>
      <c r="B405" s="2887" t="s">
        <v>357</v>
      </c>
      <c r="C405" s="2888" t="s">
        <v>153</v>
      </c>
    </row>
    <row r="406" spans="1:3" s="1613" customFormat="1">
      <c r="A406" s="701"/>
      <c r="B406" s="2887" t="s">
        <v>358</v>
      </c>
      <c r="C406" s="2888" t="s">
        <v>154</v>
      </c>
    </row>
    <row r="407" spans="1:3" s="1613" customFormat="1">
      <c r="A407" s="701"/>
      <c r="B407" s="2887" t="s">
        <v>356</v>
      </c>
      <c r="C407" s="2888" t="s">
        <v>156</v>
      </c>
    </row>
    <row r="408" spans="1:3" s="1613" customFormat="1">
      <c r="A408" s="701"/>
      <c r="B408" s="2887" t="s">
        <v>359</v>
      </c>
      <c r="C408" s="2888" t="s">
        <v>613</v>
      </c>
    </row>
    <row r="409" spans="1:3" s="1613" customFormat="1">
      <c r="A409" s="701"/>
      <c r="B409" s="2887" t="s">
        <v>360</v>
      </c>
      <c r="C409" s="2888" t="s">
        <v>157</v>
      </c>
    </row>
    <row r="410" spans="1:3" s="1613" customFormat="1">
      <c r="A410" s="701"/>
      <c r="B410" s="2887" t="s">
        <v>361</v>
      </c>
      <c r="C410" s="2888" t="s">
        <v>158</v>
      </c>
    </row>
    <row r="411" spans="1:3" s="1613" customFormat="1">
      <c r="A411" s="701"/>
      <c r="B411" s="2887" t="s">
        <v>363</v>
      </c>
      <c r="C411" s="2888" t="s">
        <v>159</v>
      </c>
    </row>
    <row r="412" spans="1:3" s="1613" customFormat="1">
      <c r="A412" s="701"/>
      <c r="B412" s="2887" t="s">
        <v>364</v>
      </c>
      <c r="C412" s="2888" t="s">
        <v>614</v>
      </c>
    </row>
    <row r="413" spans="1:3" s="1613" customFormat="1">
      <c r="A413" s="701"/>
      <c r="B413" s="2887" t="s">
        <v>549</v>
      </c>
      <c r="C413" s="2888" t="s">
        <v>160</v>
      </c>
    </row>
    <row r="414" spans="1:3" s="1613" customFormat="1">
      <c r="A414" s="701"/>
      <c r="B414" s="2887" t="s">
        <v>366</v>
      </c>
      <c r="C414" s="2888" t="s">
        <v>615</v>
      </c>
    </row>
    <row r="415" spans="1:3" s="1613" customFormat="1">
      <c r="A415" s="701"/>
      <c r="B415" s="2887" t="s">
        <v>367</v>
      </c>
      <c r="C415" s="2888" t="s">
        <v>161</v>
      </c>
    </row>
    <row r="416" spans="1:3" s="1613" customFormat="1">
      <c r="A416" s="701"/>
      <c r="B416" s="2887" t="s">
        <v>368</v>
      </c>
      <c r="C416" s="2888" t="s">
        <v>162</v>
      </c>
    </row>
    <row r="417" spans="1:3" s="1613" customFormat="1">
      <c r="A417" s="701"/>
      <c r="B417" s="2887" t="s">
        <v>1194</v>
      </c>
      <c r="C417" s="2888" t="s">
        <v>616</v>
      </c>
    </row>
    <row r="418" spans="1:3" s="1613" customFormat="1">
      <c r="A418" s="701"/>
      <c r="B418" s="2887" t="s">
        <v>369</v>
      </c>
      <c r="C418" s="2888" t="s">
        <v>163</v>
      </c>
    </row>
    <row r="419" spans="1:3" s="1613" customFormat="1">
      <c r="A419" s="701"/>
      <c r="B419" s="2887" t="s">
        <v>371</v>
      </c>
      <c r="C419" s="2888" t="s">
        <v>164</v>
      </c>
    </row>
    <row r="420" spans="1:3" s="1613" customFormat="1">
      <c r="A420" s="701"/>
      <c r="B420" s="2887" t="s">
        <v>372</v>
      </c>
      <c r="C420" s="2888" t="s">
        <v>165</v>
      </c>
    </row>
    <row r="421" spans="1:3" s="1613" customFormat="1">
      <c r="A421" s="701"/>
      <c r="B421" s="2887" t="s">
        <v>373</v>
      </c>
      <c r="C421" s="2888" t="s">
        <v>166</v>
      </c>
    </row>
    <row r="422" spans="1:3" s="1613" customFormat="1">
      <c r="A422" s="701"/>
      <c r="B422" s="2887" t="s">
        <v>374</v>
      </c>
      <c r="C422" s="2888" t="s">
        <v>167</v>
      </c>
    </row>
    <row r="423" spans="1:3" s="1613" customFormat="1">
      <c r="A423" s="701"/>
      <c r="B423" s="2887" t="s">
        <v>375</v>
      </c>
      <c r="C423" s="2888" t="s">
        <v>168</v>
      </c>
    </row>
    <row r="424" spans="1:3" s="1613" customFormat="1">
      <c r="A424" s="701"/>
      <c r="B424" s="2887" t="s">
        <v>376</v>
      </c>
      <c r="C424" s="2888" t="s">
        <v>169</v>
      </c>
    </row>
    <row r="425" spans="1:3" s="1613" customFormat="1">
      <c r="A425" s="701"/>
      <c r="B425" s="2887" t="s">
        <v>377</v>
      </c>
      <c r="C425" s="2888" t="s">
        <v>170</v>
      </c>
    </row>
    <row r="426" spans="1:3" s="1613" customFormat="1">
      <c r="A426" s="701"/>
      <c r="B426" s="2887" t="s">
        <v>378</v>
      </c>
      <c r="C426" s="2888" t="s">
        <v>171</v>
      </c>
    </row>
    <row r="427" spans="1:3" s="1613" customFormat="1">
      <c r="A427" s="701"/>
      <c r="B427" s="2887" t="s">
        <v>379</v>
      </c>
      <c r="C427" s="2888" t="s">
        <v>172</v>
      </c>
    </row>
    <row r="428" spans="1:3" s="1613" customFormat="1">
      <c r="A428" s="701"/>
      <c r="B428" s="2887" t="s">
        <v>380</v>
      </c>
      <c r="C428" s="2888" t="s">
        <v>617</v>
      </c>
    </row>
    <row r="429" spans="1:3" s="1613" customFormat="1">
      <c r="A429" s="701"/>
      <c r="B429" s="2887" t="s">
        <v>381</v>
      </c>
      <c r="C429" s="2888" t="s">
        <v>618</v>
      </c>
    </row>
    <row r="430" spans="1:3" s="1613" customFormat="1">
      <c r="A430" s="701"/>
      <c r="B430" s="2887" t="s">
        <v>382</v>
      </c>
      <c r="C430" s="2888" t="s">
        <v>173</v>
      </c>
    </row>
    <row r="431" spans="1:3" s="1613" customFormat="1">
      <c r="A431" s="701"/>
      <c r="B431" s="2887" t="s">
        <v>383</v>
      </c>
      <c r="C431" s="2888" t="s">
        <v>174</v>
      </c>
    </row>
    <row r="432" spans="1:3" s="1613" customFormat="1">
      <c r="A432" s="701"/>
      <c r="B432" s="2887" t="s">
        <v>384</v>
      </c>
      <c r="C432" s="2888" t="s">
        <v>619</v>
      </c>
    </row>
    <row r="433" spans="1:3" s="1613" customFormat="1">
      <c r="A433" s="701"/>
      <c r="B433" s="2887" t="s">
        <v>385</v>
      </c>
      <c r="C433" s="2888" t="s">
        <v>181</v>
      </c>
    </row>
    <row r="434" spans="1:3" s="1613" customFormat="1">
      <c r="A434" s="701"/>
      <c r="B434" s="2887" t="s">
        <v>386</v>
      </c>
      <c r="C434" s="2888" t="s">
        <v>175</v>
      </c>
    </row>
    <row r="435" spans="1:3" s="1613" customFormat="1">
      <c r="A435" s="701"/>
      <c r="B435" s="2892" t="s">
        <v>3639</v>
      </c>
      <c r="C435" s="2893" t="s">
        <v>176</v>
      </c>
    </row>
    <row r="436" spans="1:3" s="1613" customFormat="1">
      <c r="A436" s="701"/>
      <c r="B436" s="2887" t="s">
        <v>388</v>
      </c>
      <c r="C436" s="2888" t="s">
        <v>177</v>
      </c>
    </row>
    <row r="437" spans="1:3" s="1613" customFormat="1">
      <c r="A437" s="701"/>
      <c r="B437" s="2887" t="s">
        <v>389</v>
      </c>
      <c r="C437" s="2888" t="s">
        <v>178</v>
      </c>
    </row>
    <row r="438" spans="1:3" s="1613" customFormat="1">
      <c r="A438" s="701"/>
      <c r="B438" s="2887" t="s">
        <v>390</v>
      </c>
      <c r="C438" s="2888" t="s">
        <v>179</v>
      </c>
    </row>
    <row r="439" spans="1:3" s="1613" customFormat="1">
      <c r="A439" s="701"/>
      <c r="B439" s="2887" t="s">
        <v>391</v>
      </c>
      <c r="C439" s="2888" t="s">
        <v>180</v>
      </c>
    </row>
    <row r="440" spans="1:3" s="1613" customFormat="1">
      <c r="A440" s="701"/>
      <c r="B440" s="2887" t="s">
        <v>393</v>
      </c>
      <c r="C440" s="2888" t="s">
        <v>182</v>
      </c>
    </row>
    <row r="441" spans="1:3" s="1613" customFormat="1">
      <c r="A441" s="701"/>
      <c r="B441" s="2887" t="s">
        <v>394</v>
      </c>
      <c r="C441" s="2888" t="s">
        <v>183</v>
      </c>
    </row>
    <row r="442" spans="1:3" s="1613" customFormat="1">
      <c r="A442" s="701"/>
      <c r="B442" s="2887" t="s">
        <v>396</v>
      </c>
      <c r="C442" s="2888" t="s">
        <v>184</v>
      </c>
    </row>
    <row r="443" spans="1:3" s="1613" customFormat="1">
      <c r="A443" s="701"/>
      <c r="B443" s="2887" t="s">
        <v>397</v>
      </c>
      <c r="C443" s="2888" t="s">
        <v>185</v>
      </c>
    </row>
    <row r="444" spans="1:3" s="1613" customFormat="1">
      <c r="A444" s="701"/>
      <c r="B444" s="2887" t="s">
        <v>620</v>
      </c>
      <c r="C444" s="2888" t="s">
        <v>311</v>
      </c>
    </row>
    <row r="445" spans="1:3" s="1613" customFormat="1">
      <c r="A445" s="701"/>
      <c r="B445" s="2887" t="s">
        <v>398</v>
      </c>
      <c r="C445" s="2888" t="s">
        <v>186</v>
      </c>
    </row>
    <row r="446" spans="1:3" s="1613" customFormat="1">
      <c r="A446" s="701"/>
      <c r="B446" s="2887" t="s">
        <v>399</v>
      </c>
      <c r="C446" s="2888" t="s">
        <v>187</v>
      </c>
    </row>
    <row r="447" spans="1:3" s="1613" customFormat="1">
      <c r="A447" s="701"/>
      <c r="B447" s="2887" t="s">
        <v>400</v>
      </c>
      <c r="C447" s="2888" t="s">
        <v>188</v>
      </c>
    </row>
    <row r="448" spans="1:3" s="1613" customFormat="1">
      <c r="A448" s="701"/>
      <c r="B448" s="2887" t="s">
        <v>1195</v>
      </c>
      <c r="C448" s="2888" t="s">
        <v>189</v>
      </c>
    </row>
    <row r="449" spans="1:3" s="1613" customFormat="1">
      <c r="A449" s="701"/>
      <c r="B449" s="2887" t="s">
        <v>401</v>
      </c>
      <c r="C449" s="2888" t="s">
        <v>190</v>
      </c>
    </row>
    <row r="450" spans="1:3" s="1613" customFormat="1">
      <c r="A450" s="701"/>
      <c r="B450" s="2887" t="s">
        <v>402</v>
      </c>
      <c r="C450" s="2888" t="s">
        <v>191</v>
      </c>
    </row>
    <row r="451" spans="1:3" s="1613" customFormat="1">
      <c r="A451" s="701"/>
      <c r="B451" s="2887" t="s">
        <v>403</v>
      </c>
      <c r="C451" s="2888" t="s">
        <v>192</v>
      </c>
    </row>
    <row r="452" spans="1:3" s="1613" customFormat="1">
      <c r="A452" s="701"/>
      <c r="B452" s="2887" t="s">
        <v>404</v>
      </c>
      <c r="C452" s="2888" t="s">
        <v>621</v>
      </c>
    </row>
    <row r="453" spans="1:3" s="1613" customFormat="1">
      <c r="A453" s="701"/>
      <c r="B453" s="2887" t="s">
        <v>406</v>
      </c>
      <c r="C453" s="2888" t="s">
        <v>622</v>
      </c>
    </row>
    <row r="454" spans="1:3" s="1613" customFormat="1">
      <c r="A454" s="701"/>
      <c r="B454" s="2887" t="s">
        <v>407</v>
      </c>
      <c r="C454" s="2888" t="s">
        <v>193</v>
      </c>
    </row>
    <row r="455" spans="1:3" s="1613" customFormat="1">
      <c r="A455" s="701"/>
      <c r="B455" s="2887" t="s">
        <v>408</v>
      </c>
      <c r="C455" s="2888" t="s">
        <v>194</v>
      </c>
    </row>
    <row r="456" spans="1:3" s="1613" customFormat="1">
      <c r="A456" s="701"/>
      <c r="B456" s="2887" t="s">
        <v>1196</v>
      </c>
      <c r="C456" s="2888" t="s">
        <v>195</v>
      </c>
    </row>
    <row r="457" spans="1:3" s="1613" customFormat="1">
      <c r="A457" s="701"/>
      <c r="B457" s="2887" t="s">
        <v>409</v>
      </c>
      <c r="C457" s="2888" t="s">
        <v>196</v>
      </c>
    </row>
    <row r="458" spans="1:3" s="1613" customFormat="1">
      <c r="A458" s="701"/>
      <c r="B458" s="2887" t="s">
        <v>410</v>
      </c>
      <c r="C458" s="2888" t="s">
        <v>197</v>
      </c>
    </row>
    <row r="459" spans="1:3" s="1613" customFormat="1">
      <c r="A459" s="701"/>
      <c r="B459" s="2887" t="s">
        <v>411</v>
      </c>
      <c r="C459" s="2888" t="s">
        <v>198</v>
      </c>
    </row>
    <row r="460" spans="1:3" s="1613" customFormat="1">
      <c r="A460" s="701"/>
      <c r="B460" s="2892" t="s">
        <v>3640</v>
      </c>
      <c r="C460" s="2893" t="s">
        <v>3603</v>
      </c>
    </row>
    <row r="461" spans="1:3" s="1613" customFormat="1">
      <c r="A461" s="701"/>
      <c r="B461" s="2887" t="s">
        <v>412</v>
      </c>
      <c r="C461" s="2888" t="s">
        <v>199</v>
      </c>
    </row>
    <row r="462" spans="1:3" s="1613" customFormat="1">
      <c r="A462" s="701"/>
      <c r="B462" s="2887" t="s">
        <v>413</v>
      </c>
      <c r="C462" s="2888" t="s">
        <v>200</v>
      </c>
    </row>
    <row r="463" spans="1:3" s="1613" customFormat="1">
      <c r="A463" s="701"/>
      <c r="B463" s="2887" t="s">
        <v>414</v>
      </c>
      <c r="C463" s="2888" t="s">
        <v>201</v>
      </c>
    </row>
    <row r="464" spans="1:3" s="1613" customFormat="1">
      <c r="A464" s="701"/>
      <c r="B464" s="2887" t="s">
        <v>415</v>
      </c>
      <c r="C464" s="2888" t="s">
        <v>202</v>
      </c>
    </row>
    <row r="465" spans="1:3" s="1613" customFormat="1">
      <c r="A465" s="701"/>
      <c r="B465" s="2887" t="s">
        <v>416</v>
      </c>
      <c r="C465" s="2888" t="s">
        <v>203</v>
      </c>
    </row>
    <row r="466" spans="1:3" s="1613" customFormat="1">
      <c r="A466" s="701"/>
      <c r="B466" s="2887" t="s">
        <v>417</v>
      </c>
      <c r="C466" s="2888" t="s">
        <v>204</v>
      </c>
    </row>
    <row r="467" spans="1:3" s="1613" customFormat="1">
      <c r="A467" s="701"/>
      <c r="B467" s="2887" t="s">
        <v>418</v>
      </c>
      <c r="C467" s="2888" t="s">
        <v>205</v>
      </c>
    </row>
    <row r="468" spans="1:3" s="1613" customFormat="1">
      <c r="A468" s="701"/>
      <c r="B468" s="2887" t="s">
        <v>419</v>
      </c>
      <c r="C468" s="2888" t="s">
        <v>206</v>
      </c>
    </row>
    <row r="469" spans="1:3" s="1613" customFormat="1">
      <c r="A469" s="701"/>
      <c r="B469" s="2887" t="s">
        <v>1197</v>
      </c>
      <c r="C469" s="2888" t="s">
        <v>207</v>
      </c>
    </row>
    <row r="470" spans="1:3" s="1613" customFormat="1">
      <c r="A470" s="701"/>
      <c r="B470" s="2887" t="s">
        <v>420</v>
      </c>
      <c r="C470" s="2888" t="s">
        <v>208</v>
      </c>
    </row>
    <row r="471" spans="1:3" s="1613" customFormat="1">
      <c r="A471" s="701"/>
      <c r="B471" s="2887" t="s">
        <v>422</v>
      </c>
      <c r="C471" s="2888" t="s">
        <v>209</v>
      </c>
    </row>
    <row r="472" spans="1:3" s="1613" customFormat="1">
      <c r="A472" s="701"/>
      <c r="B472" s="2887" t="s">
        <v>423</v>
      </c>
      <c r="C472" s="2888" t="s">
        <v>210</v>
      </c>
    </row>
    <row r="473" spans="1:3" s="1613" customFormat="1">
      <c r="A473" s="701"/>
      <c r="B473" s="2887" t="s">
        <v>424</v>
      </c>
      <c r="C473" s="2888" t="s">
        <v>211</v>
      </c>
    </row>
    <row r="474" spans="1:3" s="1613" customFormat="1">
      <c r="A474" s="701"/>
      <c r="B474" s="2887" t="s">
        <v>426</v>
      </c>
      <c r="C474" s="2888" t="s">
        <v>212</v>
      </c>
    </row>
    <row r="475" spans="1:3" s="1613" customFormat="1">
      <c r="A475" s="701"/>
      <c r="B475" s="2887" t="s">
        <v>427</v>
      </c>
      <c r="C475" s="2888" t="s">
        <v>624</v>
      </c>
    </row>
    <row r="476" spans="1:3" s="1613" customFormat="1">
      <c r="A476" s="701"/>
      <c r="B476" s="2887" t="s">
        <v>428</v>
      </c>
      <c r="C476" s="2888" t="s">
        <v>213</v>
      </c>
    </row>
    <row r="477" spans="1:3" s="1613" customFormat="1">
      <c r="A477" s="701"/>
      <c r="B477" s="2892" t="s">
        <v>3641</v>
      </c>
      <c r="C477" s="2893" t="s">
        <v>214</v>
      </c>
    </row>
    <row r="478" spans="1:3" s="1613" customFormat="1">
      <c r="A478" s="701"/>
      <c r="B478" s="2887" t="s">
        <v>429</v>
      </c>
      <c r="C478" s="2888" t="s">
        <v>215</v>
      </c>
    </row>
    <row r="479" spans="1:3" s="1613" customFormat="1">
      <c r="A479" s="701"/>
      <c r="B479" s="2887" t="s">
        <v>430</v>
      </c>
      <c r="C479" s="2888" t="s">
        <v>216</v>
      </c>
    </row>
    <row r="480" spans="1:3" s="1613" customFormat="1">
      <c r="A480" s="701"/>
      <c r="B480" s="2887" t="s">
        <v>431</v>
      </c>
      <c r="C480" s="2888" t="s">
        <v>626</v>
      </c>
    </row>
    <row r="481" spans="1:3" s="1613" customFormat="1">
      <c r="A481" s="701"/>
      <c r="B481" s="2887" t="s">
        <v>432</v>
      </c>
      <c r="C481" s="2888" t="s">
        <v>217</v>
      </c>
    </row>
    <row r="482" spans="1:3" s="1613" customFormat="1">
      <c r="A482" s="701"/>
      <c r="B482" s="2887" t="s">
        <v>433</v>
      </c>
      <c r="C482" s="2888" t="s">
        <v>218</v>
      </c>
    </row>
    <row r="483" spans="1:3" s="1613" customFormat="1">
      <c r="A483" s="701"/>
      <c r="B483" s="2887" t="s">
        <v>1198</v>
      </c>
      <c r="C483" s="2888" t="s">
        <v>219</v>
      </c>
    </row>
    <row r="484" spans="1:3" s="1613" customFormat="1">
      <c r="A484" s="701"/>
      <c r="B484" s="2887" t="s">
        <v>434</v>
      </c>
      <c r="C484" s="2888" t="s">
        <v>220</v>
      </c>
    </row>
    <row r="485" spans="1:3" s="1613" customFormat="1">
      <c r="A485" s="701"/>
      <c r="B485" s="2887" t="s">
        <v>1199</v>
      </c>
      <c r="C485" s="2888" t="s">
        <v>221</v>
      </c>
    </row>
    <row r="486" spans="1:3" s="1613" customFormat="1">
      <c r="A486" s="701"/>
      <c r="B486" s="2887" t="s">
        <v>387</v>
      </c>
      <c r="C486" s="2888" t="s">
        <v>627</v>
      </c>
    </row>
    <row r="487" spans="1:3" s="1613" customFormat="1">
      <c r="A487" s="701"/>
      <c r="B487" s="2887" t="s">
        <v>435</v>
      </c>
      <c r="C487" s="2888" t="s">
        <v>222</v>
      </c>
    </row>
    <row r="488" spans="1:3" s="1613" customFormat="1">
      <c r="A488" s="701"/>
      <c r="B488" s="2887" t="s">
        <v>436</v>
      </c>
      <c r="C488" s="2888" t="s">
        <v>223</v>
      </c>
    </row>
    <row r="489" spans="1:3" s="1613" customFormat="1">
      <c r="A489" s="701"/>
      <c r="B489" s="2887" t="s">
        <v>628</v>
      </c>
      <c r="C489" s="2888" t="s">
        <v>224</v>
      </c>
    </row>
    <row r="490" spans="1:3" s="1613" customFormat="1">
      <c r="A490" s="701"/>
      <c r="B490" s="2887" t="s">
        <v>437</v>
      </c>
      <c r="C490" s="2888" t="s">
        <v>225</v>
      </c>
    </row>
    <row r="491" spans="1:3" s="1613" customFormat="1">
      <c r="A491" s="701"/>
      <c r="B491" s="2887" t="s">
        <v>1200</v>
      </c>
      <c r="C491" s="2888" t="s">
        <v>226</v>
      </c>
    </row>
    <row r="492" spans="1:3" s="1613" customFormat="1">
      <c r="A492" s="701"/>
      <c r="B492" s="2887" t="s">
        <v>438</v>
      </c>
      <c r="C492" s="2888" t="s">
        <v>227</v>
      </c>
    </row>
    <row r="493" spans="1:3" s="1613" customFormat="1">
      <c r="A493" s="701"/>
      <c r="B493" s="2887" t="s">
        <v>439</v>
      </c>
      <c r="C493" s="2888" t="s">
        <v>228</v>
      </c>
    </row>
    <row r="494" spans="1:3" s="1613" customFormat="1">
      <c r="A494" s="701"/>
      <c r="B494" s="2892" t="s">
        <v>3642</v>
      </c>
      <c r="C494" s="2893" t="s">
        <v>629</v>
      </c>
    </row>
    <row r="495" spans="1:3" s="1613" customFormat="1">
      <c r="A495" s="701"/>
      <c r="B495" s="2887" t="s">
        <v>442</v>
      </c>
      <c r="C495" s="2888" t="s">
        <v>229</v>
      </c>
    </row>
    <row r="496" spans="1:3" s="1613" customFormat="1">
      <c r="A496" s="701"/>
      <c r="B496" s="2887" t="s">
        <v>443</v>
      </c>
      <c r="C496" s="2888" t="s">
        <v>230</v>
      </c>
    </row>
    <row r="497" spans="1:3" s="1613" customFormat="1">
      <c r="A497" s="701"/>
      <c r="B497" s="2887" t="s">
        <v>444</v>
      </c>
      <c r="C497" s="2888" t="s">
        <v>630</v>
      </c>
    </row>
    <row r="498" spans="1:3" s="1613" customFormat="1">
      <c r="A498" s="701"/>
      <c r="B498" s="2887" t="s">
        <v>445</v>
      </c>
      <c r="C498" s="2888" t="s">
        <v>231</v>
      </c>
    </row>
    <row r="499" spans="1:3" s="1613" customFormat="1">
      <c r="A499" s="701"/>
      <c r="B499" s="2887" t="s">
        <v>447</v>
      </c>
      <c r="C499" s="2888" t="s">
        <v>232</v>
      </c>
    </row>
    <row r="500" spans="1:3" s="1613" customFormat="1">
      <c r="A500" s="701"/>
      <c r="B500" s="2887" t="s">
        <v>448</v>
      </c>
      <c r="C500" s="2888" t="s">
        <v>233</v>
      </c>
    </row>
    <row r="501" spans="1:3" s="1613" customFormat="1">
      <c r="A501" s="701"/>
      <c r="B501" s="2887" t="s">
        <v>449</v>
      </c>
      <c r="C501" s="2888" t="s">
        <v>234</v>
      </c>
    </row>
    <row r="502" spans="1:3" s="1613" customFormat="1">
      <c r="A502" s="701"/>
      <c r="B502" s="2887" t="s">
        <v>450</v>
      </c>
      <c r="C502" s="2888" t="s">
        <v>235</v>
      </c>
    </row>
    <row r="503" spans="1:3" s="1613" customFormat="1">
      <c r="A503" s="701"/>
      <c r="B503" s="2887" t="s">
        <v>451</v>
      </c>
      <c r="C503" s="2888" t="s">
        <v>236</v>
      </c>
    </row>
    <row r="504" spans="1:3" s="1613" customFormat="1">
      <c r="A504" s="701"/>
      <c r="B504" s="2887" t="s">
        <v>452</v>
      </c>
      <c r="C504" s="2888" t="s">
        <v>237</v>
      </c>
    </row>
    <row r="505" spans="1:3" s="1613" customFormat="1">
      <c r="A505" s="701"/>
      <c r="B505" s="2887" t="s">
        <v>453</v>
      </c>
      <c r="C505" s="2888" t="s">
        <v>238</v>
      </c>
    </row>
    <row r="506" spans="1:3" s="1613" customFormat="1">
      <c r="A506" s="701"/>
      <c r="B506" s="2887" t="s">
        <v>454</v>
      </c>
      <c r="C506" s="2888" t="s">
        <v>631</v>
      </c>
    </row>
    <row r="507" spans="1:3" s="1613" customFormat="1">
      <c r="A507" s="701"/>
      <c r="B507" s="2887" t="s">
        <v>421</v>
      </c>
      <c r="C507" s="2888" t="s">
        <v>331</v>
      </c>
    </row>
    <row r="508" spans="1:3" s="1613" customFormat="1">
      <c r="A508" s="701"/>
      <c r="B508" s="2887" t="s">
        <v>455</v>
      </c>
      <c r="C508" s="2888" t="s">
        <v>239</v>
      </c>
    </row>
    <row r="509" spans="1:3" s="1613" customFormat="1">
      <c r="A509" s="701"/>
      <c r="B509" s="2887" t="s">
        <v>456</v>
      </c>
      <c r="C509" s="2888" t="s">
        <v>240</v>
      </c>
    </row>
    <row r="510" spans="1:3" s="1613" customFormat="1">
      <c r="A510" s="701"/>
      <c r="B510" s="2887" t="s">
        <v>457</v>
      </c>
      <c r="C510" s="2888" t="s">
        <v>241</v>
      </c>
    </row>
    <row r="511" spans="1:3" s="1613" customFormat="1">
      <c r="A511" s="701"/>
      <c r="B511" s="2887" t="s">
        <v>458</v>
      </c>
      <c r="C511" s="2888" t="s">
        <v>242</v>
      </c>
    </row>
    <row r="512" spans="1:3" s="1613" customFormat="1">
      <c r="A512" s="701"/>
      <c r="B512" s="2887" t="s">
        <v>459</v>
      </c>
      <c r="C512" s="2888" t="s">
        <v>243</v>
      </c>
    </row>
    <row r="513" spans="1:3" s="1613" customFormat="1">
      <c r="A513" s="701"/>
      <c r="B513" s="2887" t="s">
        <v>460</v>
      </c>
      <c r="C513" s="2888" t="s">
        <v>244</v>
      </c>
    </row>
    <row r="514" spans="1:3" s="1613" customFormat="1">
      <c r="A514" s="701"/>
      <c r="B514" s="2887" t="s">
        <v>461</v>
      </c>
      <c r="C514" s="2888" t="s">
        <v>245</v>
      </c>
    </row>
    <row r="515" spans="1:3" s="1613" customFormat="1">
      <c r="A515" s="701"/>
      <c r="B515" s="2887" t="s">
        <v>462</v>
      </c>
      <c r="C515" s="2888" t="s">
        <v>246</v>
      </c>
    </row>
    <row r="516" spans="1:3" s="1613" customFormat="1">
      <c r="A516" s="701"/>
      <c r="B516" s="2887" t="s">
        <v>463</v>
      </c>
      <c r="C516" s="2888" t="s">
        <v>247</v>
      </c>
    </row>
    <row r="517" spans="1:3" s="1613" customFormat="1">
      <c r="A517" s="701"/>
      <c r="B517" s="2887" t="s">
        <v>464</v>
      </c>
      <c r="C517" s="2888" t="s">
        <v>248</v>
      </c>
    </row>
    <row r="518" spans="1:3" s="1613" customFormat="1">
      <c r="A518" s="701"/>
      <c r="B518" s="2887" t="s">
        <v>465</v>
      </c>
      <c r="C518" s="2888" t="s">
        <v>249</v>
      </c>
    </row>
    <row r="519" spans="1:3" s="1613" customFormat="1">
      <c r="A519" s="701"/>
      <c r="B519" s="2887" t="s">
        <v>466</v>
      </c>
      <c r="C519" s="2888" t="s">
        <v>632</v>
      </c>
    </row>
    <row r="520" spans="1:3" s="1613" customFormat="1">
      <c r="A520" s="701"/>
      <c r="B520" s="2887" t="s">
        <v>467</v>
      </c>
      <c r="C520" s="2888" t="s">
        <v>633</v>
      </c>
    </row>
    <row r="521" spans="1:3" s="1613" customFormat="1">
      <c r="A521" s="701"/>
      <c r="B521" s="2887" t="s">
        <v>468</v>
      </c>
      <c r="C521" s="2888" t="s">
        <v>250</v>
      </c>
    </row>
    <row r="522" spans="1:3" s="1613" customFormat="1">
      <c r="A522" s="701"/>
      <c r="B522" s="2887" t="s">
        <v>469</v>
      </c>
      <c r="C522" s="2888" t="s">
        <v>251</v>
      </c>
    </row>
    <row r="523" spans="1:3" s="1613" customFormat="1">
      <c r="A523" s="701"/>
      <c r="B523" s="2887" t="s">
        <v>470</v>
      </c>
      <c r="C523" s="2888" t="s">
        <v>252</v>
      </c>
    </row>
    <row r="524" spans="1:3" s="1613" customFormat="1">
      <c r="A524" s="701"/>
      <c r="B524" s="2887" t="s">
        <v>471</v>
      </c>
      <c r="C524" s="2888" t="s">
        <v>253</v>
      </c>
    </row>
    <row r="525" spans="1:3" s="1613" customFormat="1">
      <c r="A525" s="701"/>
      <c r="B525" s="2887" t="s">
        <v>472</v>
      </c>
      <c r="C525" s="2888" t="s">
        <v>254</v>
      </c>
    </row>
    <row r="526" spans="1:3" s="1613" customFormat="1">
      <c r="A526" s="701"/>
      <c r="B526" s="2887" t="s">
        <v>473</v>
      </c>
      <c r="C526" s="2888" t="s">
        <v>255</v>
      </c>
    </row>
    <row r="527" spans="1:3" s="1613" customFormat="1">
      <c r="A527" s="701"/>
      <c r="B527" s="2887" t="s">
        <v>474</v>
      </c>
      <c r="C527" s="2888" t="s">
        <v>256</v>
      </c>
    </row>
    <row r="528" spans="1:3" s="1613" customFormat="1">
      <c r="A528" s="701"/>
      <c r="B528" s="2887" t="s">
        <v>475</v>
      </c>
      <c r="C528" s="2888" t="s">
        <v>257</v>
      </c>
    </row>
    <row r="529" spans="1:3" s="1613" customFormat="1">
      <c r="A529" s="701"/>
      <c r="B529" s="2887" t="s">
        <v>476</v>
      </c>
      <c r="C529" s="2888" t="s">
        <v>258</v>
      </c>
    </row>
    <row r="530" spans="1:3" s="1613" customFormat="1">
      <c r="A530" s="701"/>
      <c r="B530" s="2887" t="s">
        <v>477</v>
      </c>
      <c r="C530" s="2888" t="s">
        <v>259</v>
      </c>
    </row>
    <row r="531" spans="1:3" s="1613" customFormat="1">
      <c r="A531" s="701"/>
      <c r="B531" s="2887" t="s">
        <v>478</v>
      </c>
      <c r="C531" s="2888" t="s">
        <v>634</v>
      </c>
    </row>
    <row r="532" spans="1:3" s="1613" customFormat="1">
      <c r="A532" s="701"/>
      <c r="B532" s="2887" t="s">
        <v>479</v>
      </c>
      <c r="C532" s="2888" t="s">
        <v>260</v>
      </c>
    </row>
    <row r="533" spans="1:3" s="1613" customFormat="1">
      <c r="A533" s="701"/>
      <c r="B533" s="2887" t="s">
        <v>480</v>
      </c>
      <c r="C533" s="2888" t="s">
        <v>261</v>
      </c>
    </row>
    <row r="534" spans="1:3" s="1613" customFormat="1">
      <c r="A534" s="701"/>
      <c r="B534" s="2887" t="s">
        <v>481</v>
      </c>
      <c r="C534" s="2888" t="s">
        <v>262</v>
      </c>
    </row>
    <row r="535" spans="1:3" s="1613" customFormat="1">
      <c r="A535" s="701"/>
      <c r="B535" s="2887" t="s">
        <v>482</v>
      </c>
      <c r="C535" s="2888" t="s">
        <v>263</v>
      </c>
    </row>
    <row r="536" spans="1:3" s="1613" customFormat="1">
      <c r="A536" s="701"/>
      <c r="B536" s="2887" t="s">
        <v>483</v>
      </c>
      <c r="C536" s="2888" t="s">
        <v>264</v>
      </c>
    </row>
    <row r="537" spans="1:3" s="1613" customFormat="1">
      <c r="A537" s="701"/>
      <c r="B537" s="2887" t="s">
        <v>484</v>
      </c>
      <c r="C537" s="2888" t="s">
        <v>265</v>
      </c>
    </row>
    <row r="538" spans="1:3" s="1613" customFormat="1">
      <c r="A538" s="701"/>
      <c r="B538" s="2887" t="s">
        <v>485</v>
      </c>
      <c r="C538" s="2888" t="s">
        <v>266</v>
      </c>
    </row>
    <row r="539" spans="1:3" s="1613" customFormat="1">
      <c r="A539" s="701"/>
      <c r="B539" s="2887" t="s">
        <v>486</v>
      </c>
      <c r="C539" s="2888" t="s">
        <v>267</v>
      </c>
    </row>
    <row r="540" spans="1:3" s="1613" customFormat="1">
      <c r="A540" s="701"/>
      <c r="B540" s="2887" t="s">
        <v>440</v>
      </c>
      <c r="C540" s="2888" t="s">
        <v>635</v>
      </c>
    </row>
    <row r="541" spans="1:3" s="1613" customFormat="1">
      <c r="A541" s="701"/>
      <c r="B541" s="2887" t="s">
        <v>487</v>
      </c>
      <c r="C541" s="2888" t="s">
        <v>268</v>
      </c>
    </row>
    <row r="542" spans="1:3" s="1613" customFormat="1">
      <c r="A542" s="701"/>
      <c r="B542" s="2887" t="s">
        <v>488</v>
      </c>
      <c r="C542" s="2888" t="s">
        <v>269</v>
      </c>
    </row>
    <row r="543" spans="1:3" s="1613" customFormat="1">
      <c r="A543" s="701"/>
      <c r="B543" s="2887" t="s">
        <v>489</v>
      </c>
      <c r="C543" s="2888" t="s">
        <v>270</v>
      </c>
    </row>
    <row r="544" spans="1:3" s="1613" customFormat="1">
      <c r="A544" s="701"/>
      <c r="B544" s="2887" t="s">
        <v>490</v>
      </c>
      <c r="C544" s="2888" t="s">
        <v>271</v>
      </c>
    </row>
    <row r="545" spans="1:3" s="1613" customFormat="1">
      <c r="A545" s="701"/>
      <c r="B545" s="2887" t="s">
        <v>491</v>
      </c>
      <c r="C545" s="2888" t="s">
        <v>272</v>
      </c>
    </row>
    <row r="546" spans="1:3" s="1613" customFormat="1">
      <c r="A546" s="701"/>
      <c r="B546" s="2887" t="s">
        <v>492</v>
      </c>
      <c r="C546" s="2888" t="s">
        <v>273</v>
      </c>
    </row>
    <row r="547" spans="1:3" s="1613" customFormat="1">
      <c r="A547" s="701"/>
      <c r="B547" s="2887" t="s">
        <v>493</v>
      </c>
      <c r="C547" s="2888" t="s">
        <v>274</v>
      </c>
    </row>
    <row r="548" spans="1:3" s="1613" customFormat="1">
      <c r="A548" s="701"/>
      <c r="B548" s="2887" t="s">
        <v>494</v>
      </c>
      <c r="C548" s="2888" t="s">
        <v>275</v>
      </c>
    </row>
    <row r="549" spans="1:3" s="1613" customFormat="1">
      <c r="A549" s="701"/>
      <c r="B549" s="2887" t="s">
        <v>495</v>
      </c>
      <c r="C549" s="2888" t="s">
        <v>276</v>
      </c>
    </row>
    <row r="550" spans="1:3" s="1613" customFormat="1">
      <c r="A550" s="701"/>
      <c r="B550" s="2887" t="s">
        <v>496</v>
      </c>
      <c r="C550" s="2888" t="s">
        <v>636</v>
      </c>
    </row>
    <row r="551" spans="1:3" s="1613" customFormat="1">
      <c r="A551" s="701"/>
      <c r="B551" s="2887" t="s">
        <v>497</v>
      </c>
      <c r="C551" s="2888" t="s">
        <v>277</v>
      </c>
    </row>
    <row r="552" spans="1:3" s="1613" customFormat="1">
      <c r="A552" s="701"/>
      <c r="B552" s="2887" t="s">
        <v>498</v>
      </c>
      <c r="C552" s="2888" t="s">
        <v>278</v>
      </c>
    </row>
    <row r="553" spans="1:3" s="1613" customFormat="1">
      <c r="A553" s="701"/>
      <c r="B553" s="2887" t="s">
        <v>499</v>
      </c>
      <c r="C553" s="2888" t="s">
        <v>279</v>
      </c>
    </row>
    <row r="554" spans="1:3" s="1613" customFormat="1">
      <c r="A554" s="701"/>
      <c r="B554" s="2887" t="s">
        <v>500</v>
      </c>
      <c r="C554" s="2888" t="s">
        <v>280</v>
      </c>
    </row>
    <row r="555" spans="1:3" s="1613" customFormat="1">
      <c r="A555" s="701"/>
      <c r="B555" s="2887" t="s">
        <v>1201</v>
      </c>
      <c r="C555" s="2888" t="s">
        <v>281</v>
      </c>
    </row>
    <row r="556" spans="1:3" s="1613" customFormat="1">
      <c r="A556" s="701"/>
      <c r="B556" s="2887" t="s">
        <v>501</v>
      </c>
      <c r="C556" s="2888" t="s">
        <v>637</v>
      </c>
    </row>
    <row r="557" spans="1:3" s="1613" customFormat="1">
      <c r="A557" s="701"/>
      <c r="B557" s="2887" t="s">
        <v>502</v>
      </c>
      <c r="C557" s="2888" t="s">
        <v>282</v>
      </c>
    </row>
    <row r="558" spans="1:3" s="1613" customFormat="1">
      <c r="A558" s="701"/>
      <c r="B558" s="2887" t="s">
        <v>639</v>
      </c>
      <c r="C558" s="2888" t="s">
        <v>638</v>
      </c>
    </row>
    <row r="559" spans="1:3" s="1613" customFormat="1">
      <c r="A559" s="701"/>
      <c r="B559" s="2887" t="s">
        <v>506</v>
      </c>
      <c r="C559" s="2888" t="s">
        <v>288</v>
      </c>
    </row>
    <row r="560" spans="1:3" s="1613" customFormat="1">
      <c r="A560" s="701"/>
      <c r="B560" s="2887" t="s">
        <v>507</v>
      </c>
      <c r="C560" s="2888" t="s">
        <v>289</v>
      </c>
    </row>
    <row r="561" spans="1:3" s="1613" customFormat="1">
      <c r="A561" s="701"/>
      <c r="B561" s="2887" t="s">
        <v>508</v>
      </c>
      <c r="C561" s="2888" t="s">
        <v>290</v>
      </c>
    </row>
    <row r="562" spans="1:3" s="1613" customFormat="1">
      <c r="A562" s="701"/>
      <c r="B562" s="2887" t="s">
        <v>509</v>
      </c>
      <c r="C562" s="2888" t="s">
        <v>291</v>
      </c>
    </row>
    <row r="563" spans="1:3" s="1613" customFormat="1">
      <c r="A563" s="701"/>
      <c r="B563" s="2887" t="s">
        <v>510</v>
      </c>
      <c r="C563" s="2888" t="s">
        <v>292</v>
      </c>
    </row>
    <row r="564" spans="1:3" s="1613" customFormat="1">
      <c r="A564" s="701"/>
      <c r="B564" s="2887" t="s">
        <v>511</v>
      </c>
      <c r="C564" s="2888" t="s">
        <v>293</v>
      </c>
    </row>
    <row r="565" spans="1:3" s="1613" customFormat="1">
      <c r="A565" s="701"/>
      <c r="B565" s="2887" t="s">
        <v>640</v>
      </c>
      <c r="C565" s="2888" t="s">
        <v>294</v>
      </c>
    </row>
    <row r="566" spans="1:3" s="1613" customFormat="1">
      <c r="A566" s="701"/>
      <c r="B566" s="2887" t="s">
        <v>1202</v>
      </c>
      <c r="C566" s="2888" t="s">
        <v>295</v>
      </c>
    </row>
    <row r="567" spans="1:3" s="1613" customFormat="1">
      <c r="A567" s="701"/>
      <c r="B567" s="2887" t="s">
        <v>512</v>
      </c>
      <c r="C567" s="2888" t="s">
        <v>296</v>
      </c>
    </row>
    <row r="568" spans="1:3" s="1613" customFormat="1">
      <c r="A568" s="701"/>
      <c r="B568" s="2887" t="s">
        <v>1203</v>
      </c>
      <c r="C568" s="2888" t="s">
        <v>297</v>
      </c>
    </row>
    <row r="569" spans="1:3" s="1613" customFormat="1">
      <c r="A569" s="701"/>
      <c r="B569" s="2887" t="s">
        <v>513</v>
      </c>
      <c r="C569" s="2888" t="s">
        <v>298</v>
      </c>
    </row>
    <row r="570" spans="1:3" s="1613" customFormat="1">
      <c r="A570" s="701"/>
      <c r="B570" s="2887" t="s">
        <v>514</v>
      </c>
      <c r="C570" s="2888" t="s">
        <v>299</v>
      </c>
    </row>
    <row r="571" spans="1:3" s="1613" customFormat="1">
      <c r="A571" s="701"/>
      <c r="B571" s="2887" t="s">
        <v>515</v>
      </c>
      <c r="C571" s="2888" t="s">
        <v>300</v>
      </c>
    </row>
    <row r="572" spans="1:3" s="1613" customFormat="1">
      <c r="A572" s="701"/>
      <c r="B572" s="2887" t="s">
        <v>1204</v>
      </c>
      <c r="C572" s="2888" t="s">
        <v>301</v>
      </c>
    </row>
    <row r="573" spans="1:3" s="1613" customFormat="1">
      <c r="A573" s="701"/>
      <c r="B573" s="2887" t="s">
        <v>441</v>
      </c>
      <c r="C573" s="2888" t="s">
        <v>641</v>
      </c>
    </row>
    <row r="574" spans="1:3" s="1613" customFormat="1">
      <c r="A574" s="701"/>
      <c r="B574" s="2887" t="s">
        <v>516</v>
      </c>
      <c r="C574" s="2888" t="s">
        <v>302</v>
      </c>
    </row>
    <row r="575" spans="1:3" s="1613" customFormat="1">
      <c r="A575" s="701"/>
      <c r="B575" s="2887" t="s">
        <v>517</v>
      </c>
      <c r="C575" s="2888" t="s">
        <v>303</v>
      </c>
    </row>
    <row r="576" spans="1:3" s="1613" customFormat="1">
      <c r="A576" s="701"/>
      <c r="B576" s="2887" t="s">
        <v>518</v>
      </c>
      <c r="C576" s="2888" t="s">
        <v>283</v>
      </c>
    </row>
    <row r="577" spans="1:3" s="1613" customFormat="1">
      <c r="A577" s="701"/>
      <c r="B577" s="2887" t="s">
        <v>503</v>
      </c>
      <c r="C577" s="2888" t="s">
        <v>284</v>
      </c>
    </row>
    <row r="578" spans="1:3" s="1613" customFormat="1">
      <c r="A578" s="701"/>
      <c r="B578" s="2887" t="s">
        <v>504</v>
      </c>
      <c r="C578" s="2888" t="s">
        <v>285</v>
      </c>
    </row>
    <row r="579" spans="1:3" s="1613" customFormat="1">
      <c r="A579" s="701"/>
      <c r="B579" s="2887" t="s">
        <v>643</v>
      </c>
      <c r="C579" s="2888" t="s">
        <v>642</v>
      </c>
    </row>
    <row r="580" spans="1:3" s="1613" customFormat="1">
      <c r="A580" s="701"/>
      <c r="B580" s="2887" t="s">
        <v>519</v>
      </c>
      <c r="C580" s="2888" t="s">
        <v>286</v>
      </c>
    </row>
    <row r="581" spans="1:3" s="1613" customFormat="1">
      <c r="A581" s="701"/>
      <c r="B581" s="2887" t="s">
        <v>505</v>
      </c>
      <c r="C581" s="2888" t="s">
        <v>287</v>
      </c>
    </row>
    <row r="582" spans="1:3" s="1613" customFormat="1">
      <c r="A582" s="701"/>
      <c r="B582" s="2887" t="s">
        <v>520</v>
      </c>
      <c r="C582" s="2888" t="s">
        <v>304</v>
      </c>
    </row>
    <row r="583" spans="1:3" s="1613" customFormat="1">
      <c r="A583" s="701"/>
      <c r="B583" s="2887" t="s">
        <v>521</v>
      </c>
      <c r="C583" s="2888" t="s">
        <v>305</v>
      </c>
    </row>
    <row r="584" spans="1:3" s="1613" customFormat="1">
      <c r="A584" s="701"/>
      <c r="B584" s="2887" t="s">
        <v>522</v>
      </c>
      <c r="C584" s="2888" t="s">
        <v>644</v>
      </c>
    </row>
    <row r="585" spans="1:3" s="1613" customFormat="1">
      <c r="A585" s="701"/>
      <c r="B585" s="2887" t="s">
        <v>1205</v>
      </c>
      <c r="C585" s="2888" t="s">
        <v>306</v>
      </c>
    </row>
    <row r="586" spans="1:3" s="1613" customFormat="1">
      <c r="A586" s="701"/>
      <c r="B586" s="2887" t="s">
        <v>523</v>
      </c>
      <c r="C586" s="2888" t="s">
        <v>307</v>
      </c>
    </row>
    <row r="587" spans="1:3" s="1613" customFormat="1">
      <c r="A587" s="701"/>
      <c r="B587" s="2887" t="s">
        <v>524</v>
      </c>
      <c r="C587" s="2888" t="s">
        <v>308</v>
      </c>
    </row>
    <row r="588" spans="1:3" s="1613" customFormat="1">
      <c r="A588" s="701"/>
      <c r="B588" s="2887" t="s">
        <v>525</v>
      </c>
      <c r="C588" s="2888" t="s">
        <v>645</v>
      </c>
    </row>
    <row r="589" spans="1:3" s="1613" customFormat="1">
      <c r="A589" s="701"/>
      <c r="B589" s="2887" t="s">
        <v>526</v>
      </c>
      <c r="C589" s="2888" t="s">
        <v>646</v>
      </c>
    </row>
    <row r="590" spans="1:3" s="1613" customFormat="1">
      <c r="A590" s="701"/>
      <c r="B590" s="2887" t="s">
        <v>527</v>
      </c>
      <c r="C590" s="2888" t="s">
        <v>309</v>
      </c>
    </row>
    <row r="591" spans="1:3" s="1613" customFormat="1">
      <c r="A591" s="701"/>
      <c r="B591" s="2887" t="s">
        <v>528</v>
      </c>
      <c r="C591" s="2888" t="s">
        <v>647</v>
      </c>
    </row>
    <row r="592" spans="1:3" s="1613" customFormat="1">
      <c r="A592" s="701"/>
      <c r="B592" s="2887" t="s">
        <v>529</v>
      </c>
      <c r="C592" s="2888" t="s">
        <v>310</v>
      </c>
    </row>
    <row r="593" spans="1:3" s="1613" customFormat="1">
      <c r="A593" s="701"/>
      <c r="B593" s="2887" t="s">
        <v>530</v>
      </c>
      <c r="C593" s="2888" t="s">
        <v>312</v>
      </c>
    </row>
    <row r="594" spans="1:3" s="1613" customFormat="1">
      <c r="A594" s="701"/>
      <c r="B594" s="2887" t="s">
        <v>531</v>
      </c>
      <c r="C594" s="2888" t="s">
        <v>313</v>
      </c>
    </row>
    <row r="595" spans="1:3" s="1613" customFormat="1">
      <c r="A595" s="701"/>
      <c r="B595" s="2887" t="s">
        <v>532</v>
      </c>
      <c r="C595" s="2888" t="s">
        <v>314</v>
      </c>
    </row>
    <row r="596" spans="1:3" s="1613" customFormat="1">
      <c r="A596" s="701"/>
      <c r="B596" s="2887" t="s">
        <v>533</v>
      </c>
      <c r="C596" s="2888" t="s">
        <v>315</v>
      </c>
    </row>
    <row r="597" spans="1:3" s="1613" customFormat="1">
      <c r="A597" s="701"/>
      <c r="B597" s="2887" t="s">
        <v>534</v>
      </c>
      <c r="C597" s="2888" t="s">
        <v>316</v>
      </c>
    </row>
    <row r="598" spans="1:3" s="1613" customFormat="1">
      <c r="A598" s="701"/>
      <c r="B598" s="2887" t="s">
        <v>535</v>
      </c>
      <c r="C598" s="2888" t="s">
        <v>317</v>
      </c>
    </row>
    <row r="599" spans="1:3" s="1613" customFormat="1">
      <c r="A599" s="701"/>
      <c r="B599" s="2887" t="s">
        <v>536</v>
      </c>
      <c r="C599" s="2888" t="s">
        <v>318</v>
      </c>
    </row>
    <row r="600" spans="1:3" s="1613" customFormat="1">
      <c r="A600" s="701"/>
      <c r="B600" s="2887" t="s">
        <v>537</v>
      </c>
      <c r="C600" s="2888" t="s">
        <v>319</v>
      </c>
    </row>
    <row r="601" spans="1:3" s="1613" customFormat="1">
      <c r="A601" s="701"/>
      <c r="B601" s="2887" t="s">
        <v>538</v>
      </c>
      <c r="C601" s="2888" t="s">
        <v>320</v>
      </c>
    </row>
    <row r="602" spans="1:3" s="1613" customFormat="1">
      <c r="A602" s="701"/>
      <c r="B602" s="2887" t="s">
        <v>541</v>
      </c>
      <c r="C602" s="2888" t="s">
        <v>323</v>
      </c>
    </row>
    <row r="603" spans="1:3" s="1613" customFormat="1">
      <c r="A603" s="701"/>
      <c r="B603" s="2887" t="s">
        <v>539</v>
      </c>
      <c r="C603" s="2888" t="s">
        <v>321</v>
      </c>
    </row>
    <row r="604" spans="1:3" s="1613" customFormat="1">
      <c r="A604" s="701"/>
      <c r="B604" s="2887" t="s">
        <v>542</v>
      </c>
      <c r="C604" s="2888" t="s">
        <v>648</v>
      </c>
    </row>
    <row r="605" spans="1:3" s="1613" customFormat="1">
      <c r="A605" s="701"/>
      <c r="B605" s="2887" t="s">
        <v>540</v>
      </c>
      <c r="C605" s="2888" t="s">
        <v>322</v>
      </c>
    </row>
    <row r="606" spans="1:3" s="1613" customFormat="1">
      <c r="A606" s="701"/>
      <c r="B606" s="2887" t="s">
        <v>544</v>
      </c>
      <c r="C606" s="2888" t="s">
        <v>324</v>
      </c>
    </row>
    <row r="607" spans="1:3" s="1613" customFormat="1">
      <c r="A607" s="701"/>
      <c r="B607" s="2887" t="s">
        <v>543</v>
      </c>
      <c r="C607" s="2888" t="s">
        <v>649</v>
      </c>
    </row>
    <row r="608" spans="1:3" s="1613" customFormat="1">
      <c r="A608" s="701"/>
      <c r="B608" s="2887" t="s">
        <v>545</v>
      </c>
      <c r="C608" s="2888" t="s">
        <v>325</v>
      </c>
    </row>
    <row r="609" spans="1:3" s="1613" customFormat="1">
      <c r="A609" s="701"/>
      <c r="B609" s="2887" t="s">
        <v>546</v>
      </c>
      <c r="C609" s="2888" t="s">
        <v>326</v>
      </c>
    </row>
    <row r="610" spans="1:3" s="1613" customFormat="1">
      <c r="A610" s="701"/>
      <c r="B610" s="2887" t="s">
        <v>425</v>
      </c>
      <c r="C610" s="2888" t="s">
        <v>650</v>
      </c>
    </row>
    <row r="611" spans="1:3" s="1613" customFormat="1">
      <c r="A611" s="701"/>
      <c r="B611" s="2887" t="s">
        <v>547</v>
      </c>
      <c r="C611" s="2888" t="s">
        <v>651</v>
      </c>
    </row>
    <row r="612" spans="1:3" s="1613" customFormat="1">
      <c r="A612" s="701"/>
      <c r="B612" s="2887" t="s">
        <v>548</v>
      </c>
      <c r="C612" s="2888" t="s">
        <v>652</v>
      </c>
    </row>
    <row r="613" spans="1:3" s="1613" customFormat="1">
      <c r="A613" s="701"/>
      <c r="B613" s="2887" t="s">
        <v>550</v>
      </c>
      <c r="C613" s="2888" t="s">
        <v>653</v>
      </c>
    </row>
    <row r="614" spans="1:3" s="1613" customFormat="1">
      <c r="A614" s="701"/>
      <c r="B614" s="2887" t="s">
        <v>1206</v>
      </c>
      <c r="C614" s="2888" t="s">
        <v>654</v>
      </c>
    </row>
    <row r="615" spans="1:3" s="1613" customFormat="1">
      <c r="A615" s="701"/>
      <c r="B615" s="2887" t="s">
        <v>551</v>
      </c>
      <c r="C615" s="2888" t="s">
        <v>327</v>
      </c>
    </row>
    <row r="616" spans="1:3" s="1613" customFormat="1">
      <c r="A616" s="701"/>
      <c r="B616" s="2887" t="s">
        <v>552</v>
      </c>
      <c r="C616" s="2888" t="s">
        <v>328</v>
      </c>
    </row>
    <row r="617" spans="1:3" s="1613" customFormat="1">
      <c r="A617" s="701"/>
      <c r="B617" s="2887" t="s">
        <v>553</v>
      </c>
      <c r="C617" s="2888" t="s">
        <v>329</v>
      </c>
    </row>
    <row r="618" spans="1:3" s="1613" customFormat="1">
      <c r="A618" s="701"/>
      <c r="B618" s="2887" t="s">
        <v>554</v>
      </c>
      <c r="C618" s="2888" t="s">
        <v>330</v>
      </c>
    </row>
    <row r="619" spans="1:3" s="1613" customFormat="1">
      <c r="A619" s="701"/>
      <c r="B619" s="2892" t="s">
        <v>3643</v>
      </c>
      <c r="C619" s="2893" t="s">
        <v>3592</v>
      </c>
    </row>
    <row r="620" spans="1:3" s="1613" customFormat="1">
      <c r="A620" s="701"/>
      <c r="B620" s="2892" t="s">
        <v>3644</v>
      </c>
      <c r="C620" s="2893" t="s">
        <v>3593</v>
      </c>
    </row>
    <row r="621" spans="1:3">
      <c r="B621" s="2892" t="s">
        <v>3645</v>
      </c>
      <c r="C621" s="2893" t="s">
        <v>3594</v>
      </c>
    </row>
    <row r="622" spans="1:3">
      <c r="B622" s="2892" t="s">
        <v>3646</v>
      </c>
      <c r="C622" s="2893" t="s">
        <v>3595</v>
      </c>
    </row>
    <row r="623" spans="1:3">
      <c r="B623" s="2892" t="s">
        <v>3647</v>
      </c>
      <c r="C623" s="2893" t="s">
        <v>3596</v>
      </c>
    </row>
    <row r="624" spans="1:3">
      <c r="B624" s="2892" t="s">
        <v>3648</v>
      </c>
      <c r="C624" s="2893" t="s">
        <v>3597</v>
      </c>
    </row>
    <row r="625" spans="2:3">
      <c r="B625" s="2892" t="s">
        <v>3649</v>
      </c>
      <c r="C625" s="2893" t="s">
        <v>3598</v>
      </c>
    </row>
    <row r="626" spans="2:3">
      <c r="B626" s="2892" t="s">
        <v>3650</v>
      </c>
      <c r="C626" s="2893" t="s">
        <v>3599</v>
      </c>
    </row>
    <row r="627" spans="2:3">
      <c r="B627" s="2892" t="s">
        <v>3601</v>
      </c>
      <c r="C627" s="2893" t="s">
        <v>3600</v>
      </c>
    </row>
    <row r="628" spans="2:3">
      <c r="B628" s="2892" t="s">
        <v>3651</v>
      </c>
      <c r="C628" s="2893" t="s">
        <v>3602</v>
      </c>
    </row>
    <row r="629" spans="2:3">
      <c r="B629" s="2892" t="s">
        <v>3652</v>
      </c>
      <c r="C629" s="2893" t="s">
        <v>3604</v>
      </c>
    </row>
    <row r="630" spans="2:3">
      <c r="B630" s="2892" t="s">
        <v>3653</v>
      </c>
      <c r="C630" s="2893" t="s">
        <v>3605</v>
      </c>
    </row>
    <row r="631" spans="2:3">
      <c r="B631" s="2892" t="s">
        <v>3654</v>
      </c>
      <c r="C631" s="2893" t="s">
        <v>3606</v>
      </c>
    </row>
    <row r="632" spans="2:3">
      <c r="B632" s="2892" t="s">
        <v>3655</v>
      </c>
      <c r="C632" s="2893" t="s">
        <v>3607</v>
      </c>
    </row>
    <row r="633" spans="2:3">
      <c r="B633" s="2892" t="s">
        <v>3656</v>
      </c>
      <c r="C633" s="2893" t="s">
        <v>3608</v>
      </c>
    </row>
  </sheetData>
  <pageMargins left="0.7" right="0.7" top="0.75" bottom="0.75" header="0.3" footer="0.3"/>
  <pageSetup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"/>
  <sheetViews>
    <sheetView showGridLines="0" zoomScale="80" zoomScaleNormal="80" workbookViewId="0">
      <selection activeCell="F25" sqref="F25"/>
    </sheetView>
  </sheetViews>
  <sheetFormatPr defaultRowHeight="15"/>
  <cols>
    <col min="1" max="1" width="22.28515625" style="2523" customWidth="1"/>
    <col min="2" max="4" width="9.140625" style="2523"/>
    <col min="5" max="6" width="15.28515625" style="2523" customWidth="1"/>
    <col min="7" max="7" width="9" style="2523" customWidth="1"/>
    <col min="8" max="8" width="11" style="2523" customWidth="1"/>
    <col min="9" max="9" width="12.5703125" style="2523" customWidth="1"/>
    <col min="10" max="10" width="10.140625" style="2523" customWidth="1"/>
    <col min="11" max="11" width="18.140625" style="2523" bestFit="1" customWidth="1"/>
    <col min="12" max="12" width="9.42578125" style="2523" customWidth="1"/>
    <col min="13" max="13" width="9.7109375" style="2523" customWidth="1"/>
    <col min="14" max="16384" width="9.140625" style="2523"/>
  </cols>
  <sheetData>
    <row r="1" spans="1:13">
      <c r="A1" s="2521" t="s">
        <v>2440</v>
      </c>
      <c r="B1" s="2522" t="s">
        <v>2927</v>
      </c>
    </row>
    <row r="2" spans="1:13">
      <c r="A2" s="2521" t="s">
        <v>2441</v>
      </c>
      <c r="B2" s="2522" t="s">
        <v>2928</v>
      </c>
    </row>
    <row r="3" spans="1:13" ht="15.75">
      <c r="A3" s="2521" t="s">
        <v>2442</v>
      </c>
      <c r="B3" s="2522" t="s">
        <v>2843</v>
      </c>
      <c r="C3" s="2524"/>
    </row>
    <row r="4" spans="1:13">
      <c r="A4" s="2521" t="s">
        <v>2444</v>
      </c>
      <c r="B4" s="2522" t="s">
        <v>62</v>
      </c>
      <c r="C4" s="2525"/>
    </row>
    <row r="5" spans="1:13">
      <c r="A5" s="2521" t="s">
        <v>2445</v>
      </c>
      <c r="B5" s="2522" t="s">
        <v>1812</v>
      </c>
      <c r="E5" s="2526"/>
    </row>
    <row r="6" spans="1:13" ht="15.75" thickBot="1">
      <c r="A6" s="2521"/>
      <c r="B6" s="2522"/>
      <c r="E6" s="2526"/>
    </row>
    <row r="7" spans="1:13" s="2530" customFormat="1" ht="61.5" thickTop="1" thickBot="1">
      <c r="A7" s="2527" t="s">
        <v>1809</v>
      </c>
      <c r="B7" s="2528" t="s">
        <v>2929</v>
      </c>
      <c r="C7" s="2528" t="s">
        <v>2930</v>
      </c>
      <c r="D7" s="2528" t="s">
        <v>2931</v>
      </c>
      <c r="E7" s="2528" t="s">
        <v>2932</v>
      </c>
      <c r="F7" s="2528" t="s">
        <v>2933</v>
      </c>
      <c r="G7" s="2528" t="s">
        <v>2934</v>
      </c>
      <c r="H7" s="2528" t="s">
        <v>2935</v>
      </c>
      <c r="I7" s="2528" t="s">
        <v>2936</v>
      </c>
      <c r="J7" s="2528" t="s">
        <v>2937</v>
      </c>
      <c r="K7" s="2528" t="s">
        <v>2938</v>
      </c>
      <c r="L7" s="2528" t="s">
        <v>2934</v>
      </c>
      <c r="M7" s="2529" t="s">
        <v>2939</v>
      </c>
    </row>
    <row r="8" spans="1:13" s="2534" customFormat="1" ht="16.5" thickTop="1" thickBot="1">
      <c r="A8" s="2531"/>
      <c r="B8" s="2532">
        <v>1</v>
      </c>
      <c r="C8" s="2532">
        <v>2</v>
      </c>
      <c r="D8" s="2532">
        <v>3</v>
      </c>
      <c r="E8" s="2532">
        <v>4</v>
      </c>
      <c r="F8" s="2532">
        <v>5</v>
      </c>
      <c r="G8" s="2532">
        <v>6</v>
      </c>
      <c r="H8" s="2532">
        <v>7</v>
      </c>
      <c r="I8" s="2532">
        <v>8</v>
      </c>
      <c r="J8" s="2532">
        <v>9</v>
      </c>
      <c r="K8" s="2532">
        <v>10</v>
      </c>
      <c r="L8" s="2532">
        <v>11</v>
      </c>
      <c r="M8" s="2533">
        <v>12</v>
      </c>
    </row>
    <row r="9" spans="1:13" ht="15.75" thickTop="1">
      <c r="A9" s="2535"/>
      <c r="B9" s="2536"/>
      <c r="C9" s="2536"/>
      <c r="D9" s="2536"/>
      <c r="E9" s="2537"/>
      <c r="F9" s="2537"/>
      <c r="G9" s="2538"/>
      <c r="H9" s="2537"/>
      <c r="I9" s="2537"/>
      <c r="J9" s="2537"/>
      <c r="K9" s="2539">
        <f>E9-H9-I9-J9</f>
        <v>0</v>
      </c>
      <c r="L9" s="2538"/>
      <c r="M9" s="2540"/>
    </row>
    <row r="10" spans="1:13" s="2543" customFormat="1">
      <c r="A10" s="2541"/>
      <c r="B10" s="2541"/>
      <c r="C10" s="2541"/>
      <c r="D10" s="2541"/>
      <c r="E10" s="2542"/>
      <c r="F10" s="2542"/>
      <c r="G10" s="2542"/>
      <c r="H10" s="2542"/>
      <c r="I10" s="2542"/>
      <c r="J10" s="2542"/>
      <c r="K10" s="2542"/>
      <c r="L10" s="2542"/>
      <c r="M10" s="2542"/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showGridLines="0" zoomScale="80" zoomScaleNormal="80" workbookViewId="0">
      <selection activeCell="F25" sqref="F25"/>
    </sheetView>
  </sheetViews>
  <sheetFormatPr defaultRowHeight="15"/>
  <cols>
    <col min="1" max="1" width="22" style="2523" customWidth="1"/>
    <col min="2" max="2" width="9.140625" style="2523"/>
    <col min="3" max="3" width="11.140625" style="2523" customWidth="1"/>
    <col min="4" max="4" width="12.28515625" style="2523" customWidth="1"/>
    <col min="5" max="6" width="15.28515625" style="2523" customWidth="1"/>
    <col min="7" max="7" width="9" style="2523" customWidth="1"/>
    <col min="8" max="8" width="11" style="2523" customWidth="1"/>
    <col min="9" max="9" width="12.5703125" style="2523" customWidth="1"/>
    <col min="10" max="10" width="10.140625" style="2523" customWidth="1"/>
    <col min="11" max="11" width="18.140625" style="2523" bestFit="1" customWidth="1"/>
    <col min="12" max="12" width="9.42578125" style="2523" customWidth="1"/>
    <col min="13" max="13" width="10.5703125" style="2523" customWidth="1"/>
    <col min="14" max="16384" width="9.140625" style="2523"/>
  </cols>
  <sheetData>
    <row r="1" spans="1:13">
      <c r="A1" s="2521" t="s">
        <v>2440</v>
      </c>
      <c r="B1" s="2522" t="s">
        <v>2940</v>
      </c>
    </row>
    <row r="2" spans="1:13">
      <c r="A2" s="2521" t="s">
        <v>2441</v>
      </c>
      <c r="B2" s="2522" t="s">
        <v>2941</v>
      </c>
    </row>
    <row r="3" spans="1:13" ht="15.75">
      <c r="A3" s="2521" t="s">
        <v>2442</v>
      </c>
      <c r="B3" s="2522" t="s">
        <v>2843</v>
      </c>
      <c r="C3" s="2524"/>
    </row>
    <row r="4" spans="1:13">
      <c r="A4" s="2521" t="s">
        <v>2444</v>
      </c>
      <c r="B4" s="2522" t="s">
        <v>62</v>
      </c>
      <c r="C4" s="2525"/>
    </row>
    <row r="5" spans="1:13">
      <c r="A5" s="2521" t="s">
        <v>2445</v>
      </c>
      <c r="B5" s="2522" t="s">
        <v>1812</v>
      </c>
      <c r="E5" s="2526"/>
    </row>
    <row r="6" spans="1:13" ht="15.75" thickBot="1">
      <c r="E6" s="2526"/>
    </row>
    <row r="7" spans="1:13" s="2530" customFormat="1" ht="61.5" thickTop="1" thickBot="1">
      <c r="A7" s="2527" t="s">
        <v>1809</v>
      </c>
      <c r="B7" s="2528" t="s">
        <v>2929</v>
      </c>
      <c r="C7" s="2528" t="s">
        <v>2930</v>
      </c>
      <c r="D7" s="2528" t="s">
        <v>2931</v>
      </c>
      <c r="E7" s="2528" t="s">
        <v>2932</v>
      </c>
      <c r="F7" s="2528" t="s">
        <v>2933</v>
      </c>
      <c r="G7" s="2528" t="s">
        <v>2934</v>
      </c>
      <c r="H7" s="2528" t="s">
        <v>2935</v>
      </c>
      <c r="I7" s="2528" t="s">
        <v>2936</v>
      </c>
      <c r="J7" s="2528" t="s">
        <v>2937</v>
      </c>
      <c r="K7" s="2528" t="s">
        <v>2938</v>
      </c>
      <c r="L7" s="2528" t="s">
        <v>2934</v>
      </c>
      <c r="M7" s="2529" t="s">
        <v>2939</v>
      </c>
    </row>
    <row r="8" spans="1:13" s="2534" customFormat="1" ht="16.5" thickTop="1" thickBot="1">
      <c r="A8" s="2531"/>
      <c r="B8" s="2532">
        <v>1</v>
      </c>
      <c r="C8" s="2532">
        <v>2</v>
      </c>
      <c r="D8" s="2532">
        <v>3</v>
      </c>
      <c r="E8" s="2532">
        <v>4</v>
      </c>
      <c r="F8" s="2532">
        <v>5</v>
      </c>
      <c r="G8" s="2532">
        <v>6</v>
      </c>
      <c r="H8" s="2532">
        <v>7</v>
      </c>
      <c r="I8" s="2532">
        <v>8</v>
      </c>
      <c r="J8" s="2532">
        <v>9</v>
      </c>
      <c r="K8" s="2532">
        <v>10</v>
      </c>
      <c r="L8" s="2532">
        <v>11</v>
      </c>
      <c r="M8" s="2533">
        <v>12</v>
      </c>
    </row>
    <row r="9" spans="1:13" ht="15.75" thickTop="1">
      <c r="A9" s="2535"/>
      <c r="B9" s="2536"/>
      <c r="C9" s="2536"/>
      <c r="D9" s="2536"/>
      <c r="E9" s="2537"/>
      <c r="F9" s="2537"/>
      <c r="G9" s="2537"/>
      <c r="H9" s="2537"/>
      <c r="I9" s="2537"/>
      <c r="J9" s="2537"/>
      <c r="K9" s="2539">
        <f>E9-H9-I9-J9</f>
        <v>0</v>
      </c>
      <c r="L9" s="2538"/>
      <c r="M9" s="2540"/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showGridLines="0" zoomScale="80" zoomScaleNormal="80" workbookViewId="0">
      <selection activeCell="F25" sqref="F25"/>
    </sheetView>
  </sheetViews>
  <sheetFormatPr defaultColWidth="9.85546875" defaultRowHeight="15"/>
  <cols>
    <col min="1" max="1" width="21.7109375" style="2523" customWidth="1"/>
    <col min="2" max="2" width="7.5703125" style="2523" customWidth="1"/>
    <col min="3" max="3" width="8.42578125" style="2523" customWidth="1"/>
    <col min="4" max="4" width="9.85546875" style="2523"/>
    <col min="5" max="5" width="11.42578125" style="2523" customWidth="1"/>
    <col min="6" max="6" width="12.140625" style="2523" customWidth="1"/>
    <col min="7" max="7" width="12.7109375" style="2523" customWidth="1"/>
    <col min="8" max="8" width="11.140625" style="2523" customWidth="1"/>
    <col min="9" max="9" width="9.85546875" style="2523"/>
    <col min="10" max="10" width="11.42578125" style="2523" customWidth="1"/>
    <col min="11" max="11" width="9.85546875" style="2523"/>
    <col min="12" max="12" width="9" style="2523" customWidth="1"/>
    <col min="13" max="13" width="11" style="2523" customWidth="1"/>
    <col min="14" max="14" width="9" style="2523" customWidth="1"/>
    <col min="15" max="15" width="7.5703125" style="2523" customWidth="1"/>
    <col min="16" max="16384" width="9.85546875" style="2523"/>
  </cols>
  <sheetData>
    <row r="1" spans="1:15">
      <c r="A1" s="2521" t="s">
        <v>2440</v>
      </c>
      <c r="B1" s="2522" t="s">
        <v>2942</v>
      </c>
    </row>
    <row r="2" spans="1:15">
      <c r="A2" s="2521" t="s">
        <v>2441</v>
      </c>
      <c r="B2" s="2522" t="s">
        <v>2943</v>
      </c>
    </row>
    <row r="3" spans="1:15" ht="15.75">
      <c r="A3" s="2521" t="s">
        <v>2442</v>
      </c>
      <c r="B3" s="2522" t="s">
        <v>2843</v>
      </c>
      <c r="D3" s="2524"/>
    </row>
    <row r="4" spans="1:15">
      <c r="A4" s="2521" t="s">
        <v>2444</v>
      </c>
      <c r="B4" s="2522" t="s">
        <v>62</v>
      </c>
      <c r="D4" s="2525"/>
    </row>
    <row r="5" spans="1:15">
      <c r="A5" s="2521" t="s">
        <v>2445</v>
      </c>
      <c r="B5" s="2522" t="s">
        <v>1812</v>
      </c>
    </row>
    <row r="6" spans="1:15" ht="15.75" thickBot="1">
      <c r="A6" s="2521"/>
      <c r="B6" s="2522"/>
    </row>
    <row r="7" spans="1:15" s="2534" customFormat="1" ht="121.5" thickTop="1" thickBot="1">
      <c r="A7" s="2527" t="s">
        <v>1809</v>
      </c>
      <c r="B7" s="2528" t="s">
        <v>2929</v>
      </c>
      <c r="C7" s="2528" t="s">
        <v>2930</v>
      </c>
      <c r="D7" s="2528" t="s">
        <v>2931</v>
      </c>
      <c r="E7" s="2528" t="s">
        <v>2944</v>
      </c>
      <c r="F7" s="2528" t="s">
        <v>2945</v>
      </c>
      <c r="G7" s="2528" t="s">
        <v>2946</v>
      </c>
      <c r="H7" s="2528" t="s">
        <v>2947</v>
      </c>
      <c r="I7" s="2528" t="s">
        <v>2934</v>
      </c>
      <c r="J7" s="2528" t="s">
        <v>2935</v>
      </c>
      <c r="K7" s="2528" t="s">
        <v>2936</v>
      </c>
      <c r="L7" s="2528" t="s">
        <v>2937</v>
      </c>
      <c r="M7" s="2528" t="s">
        <v>2948</v>
      </c>
      <c r="N7" s="2528" t="s">
        <v>2934</v>
      </c>
      <c r="O7" s="2529" t="s">
        <v>2939</v>
      </c>
    </row>
    <row r="8" spans="1:15" ht="16.5" thickTop="1" thickBot="1">
      <c r="A8" s="2531"/>
      <c r="B8" s="2532">
        <v>1</v>
      </c>
      <c r="C8" s="2532">
        <v>2</v>
      </c>
      <c r="D8" s="2532">
        <v>3</v>
      </c>
      <c r="E8" s="2532">
        <v>4</v>
      </c>
      <c r="F8" s="2532">
        <v>5</v>
      </c>
      <c r="G8" s="2532">
        <v>6</v>
      </c>
      <c r="H8" s="2532">
        <v>7</v>
      </c>
      <c r="I8" s="2532">
        <v>8</v>
      </c>
      <c r="J8" s="2532">
        <v>9</v>
      </c>
      <c r="K8" s="2532">
        <v>10</v>
      </c>
      <c r="L8" s="2532">
        <v>11</v>
      </c>
      <c r="M8" s="2532">
        <v>12</v>
      </c>
      <c r="N8" s="2532">
        <v>13</v>
      </c>
      <c r="O8" s="2533">
        <v>14</v>
      </c>
    </row>
    <row r="9" spans="1:15" ht="15.75" thickTop="1">
      <c r="A9" s="2535"/>
      <c r="B9" s="2536"/>
      <c r="C9" s="2536"/>
      <c r="D9" s="2536"/>
      <c r="E9" s="2537"/>
      <c r="F9" s="2537"/>
      <c r="G9" s="2539">
        <f>SUM(E9:F9)</f>
        <v>0</v>
      </c>
      <c r="H9" s="2537"/>
      <c r="I9" s="2537"/>
      <c r="J9" s="2537"/>
      <c r="K9" s="2537"/>
      <c r="L9" s="2537"/>
      <c r="M9" s="2539">
        <f t="shared" ref="M9" si="0">G9-SUM(J9:L9)</f>
        <v>0</v>
      </c>
      <c r="N9" s="2538"/>
      <c r="O9" s="2540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showGridLines="0" zoomScale="80" zoomScaleNormal="80" workbookViewId="0">
      <selection activeCell="F25" sqref="F25"/>
    </sheetView>
  </sheetViews>
  <sheetFormatPr defaultColWidth="9.85546875" defaultRowHeight="15"/>
  <cols>
    <col min="1" max="1" width="22.42578125" style="2523" customWidth="1"/>
    <col min="2" max="2" width="7.5703125" style="2523" customWidth="1"/>
    <col min="3" max="3" width="8.42578125" style="2523" customWidth="1"/>
    <col min="4" max="4" width="9.85546875" style="2523"/>
    <col min="5" max="5" width="11.42578125" style="2523" customWidth="1"/>
    <col min="6" max="6" width="12.140625" style="2523" customWidth="1"/>
    <col min="7" max="7" width="12.7109375" style="2523" customWidth="1"/>
    <col min="8" max="8" width="11.140625" style="2523" customWidth="1"/>
    <col min="9" max="9" width="9.85546875" style="2523"/>
    <col min="10" max="10" width="11.42578125" style="2523" customWidth="1"/>
    <col min="11" max="11" width="9.85546875" style="2523"/>
    <col min="12" max="12" width="9" style="2523" customWidth="1"/>
    <col min="13" max="13" width="11" style="2523" customWidth="1"/>
    <col min="14" max="14" width="9" style="2523" customWidth="1"/>
    <col min="15" max="15" width="8.5703125" style="2523" bestFit="1" customWidth="1"/>
    <col min="16" max="16384" width="9.85546875" style="2523"/>
  </cols>
  <sheetData>
    <row r="1" spans="1:15">
      <c r="A1" s="2521" t="s">
        <v>2440</v>
      </c>
      <c r="B1" s="2522" t="s">
        <v>2949</v>
      </c>
    </row>
    <row r="2" spans="1:15">
      <c r="A2" s="2521" t="s">
        <v>2441</v>
      </c>
      <c r="B2" s="2522" t="s">
        <v>2950</v>
      </c>
    </row>
    <row r="3" spans="1:15" ht="15.75">
      <c r="A3" s="2521" t="s">
        <v>2442</v>
      </c>
      <c r="B3" s="2522" t="s">
        <v>2843</v>
      </c>
      <c r="D3" s="2524"/>
    </row>
    <row r="4" spans="1:15">
      <c r="A4" s="2521" t="s">
        <v>2444</v>
      </c>
      <c r="B4" s="2522" t="s">
        <v>62</v>
      </c>
      <c r="D4" s="2525"/>
    </row>
    <row r="5" spans="1:15">
      <c r="A5" s="2521" t="s">
        <v>2445</v>
      </c>
      <c r="B5" s="2522" t="s">
        <v>1812</v>
      </c>
    </row>
    <row r="6" spans="1:15" ht="15.75" thickBot="1">
      <c r="A6" s="2521"/>
      <c r="B6" s="2522"/>
    </row>
    <row r="7" spans="1:15" s="2534" customFormat="1" ht="121.5" thickTop="1" thickBot="1">
      <c r="A7" s="2527" t="s">
        <v>1809</v>
      </c>
      <c r="B7" s="2528" t="s">
        <v>2929</v>
      </c>
      <c r="C7" s="2528" t="s">
        <v>2930</v>
      </c>
      <c r="D7" s="2528" t="s">
        <v>2931</v>
      </c>
      <c r="E7" s="2528" t="s">
        <v>2944</v>
      </c>
      <c r="F7" s="2528" t="s">
        <v>2945</v>
      </c>
      <c r="G7" s="2528" t="s">
        <v>2946</v>
      </c>
      <c r="H7" s="2528" t="s">
        <v>2947</v>
      </c>
      <c r="I7" s="2528" t="s">
        <v>2934</v>
      </c>
      <c r="J7" s="2528" t="s">
        <v>2935</v>
      </c>
      <c r="K7" s="2528" t="s">
        <v>2936</v>
      </c>
      <c r="L7" s="2528" t="s">
        <v>2937</v>
      </c>
      <c r="M7" s="2528" t="s">
        <v>2948</v>
      </c>
      <c r="N7" s="2528" t="s">
        <v>2934</v>
      </c>
      <c r="O7" s="2529" t="s">
        <v>2939</v>
      </c>
    </row>
    <row r="8" spans="1:15" ht="16.5" thickTop="1" thickBot="1">
      <c r="A8" s="2531"/>
      <c r="B8" s="2532">
        <v>1</v>
      </c>
      <c r="C8" s="2532">
        <v>2</v>
      </c>
      <c r="D8" s="2532">
        <v>3</v>
      </c>
      <c r="E8" s="2532">
        <v>4</v>
      </c>
      <c r="F8" s="2532">
        <v>5</v>
      </c>
      <c r="G8" s="2532">
        <v>6</v>
      </c>
      <c r="H8" s="2532">
        <v>7</v>
      </c>
      <c r="I8" s="2532">
        <v>8</v>
      </c>
      <c r="J8" s="2532">
        <v>9</v>
      </c>
      <c r="K8" s="2532">
        <v>10</v>
      </c>
      <c r="L8" s="2532">
        <v>11</v>
      </c>
      <c r="M8" s="2532">
        <v>12</v>
      </c>
      <c r="N8" s="2532">
        <v>13</v>
      </c>
      <c r="O8" s="2533">
        <v>14</v>
      </c>
    </row>
    <row r="9" spans="1:15" ht="15.75" thickTop="1">
      <c r="A9" s="2535"/>
      <c r="B9" s="2536"/>
      <c r="C9" s="2536"/>
      <c r="D9" s="2536"/>
      <c r="E9" s="2537"/>
      <c r="F9" s="2537"/>
      <c r="G9" s="2539">
        <f t="shared" ref="G9" si="0">SUM(E9:F9)</f>
        <v>0</v>
      </c>
      <c r="H9" s="2537"/>
      <c r="I9" s="2537"/>
      <c r="J9" s="2537"/>
      <c r="K9" s="2537"/>
      <c r="L9" s="2537"/>
      <c r="M9" s="2539">
        <f>G9-SUM(J9:L9)</f>
        <v>0</v>
      </c>
      <c r="N9" s="2538"/>
      <c r="O9" s="2540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showGridLines="0" zoomScale="80" zoomScaleNormal="80" workbookViewId="0">
      <selection activeCell="F25" sqref="F25"/>
    </sheetView>
  </sheetViews>
  <sheetFormatPr defaultRowHeight="15"/>
  <cols>
    <col min="1" max="1" width="21.85546875" style="2523" customWidth="1"/>
    <col min="2" max="2" width="6.7109375" style="2523" bestFit="1" customWidth="1"/>
    <col min="3" max="4" width="9.140625" style="2523"/>
    <col min="5" max="5" width="17.28515625" style="2523" customWidth="1"/>
    <col min="6" max="6" width="15.28515625" style="2523" customWidth="1"/>
    <col min="7" max="7" width="10.7109375" style="2523" bestFit="1" customWidth="1"/>
    <col min="8" max="8" width="15" style="2523" customWidth="1"/>
    <col min="9" max="9" width="12.42578125" style="2523" customWidth="1"/>
    <col min="10" max="10" width="12.7109375" style="2523" customWidth="1"/>
    <col min="11" max="11" width="14.140625" style="2523" customWidth="1"/>
    <col min="12" max="12" width="13.140625" style="2523" customWidth="1"/>
    <col min="13" max="16384" width="9.140625" style="2523"/>
  </cols>
  <sheetData>
    <row r="1" spans="1:13">
      <c r="A1" s="2521" t="s">
        <v>2440</v>
      </c>
      <c r="B1" s="2522" t="s">
        <v>2951</v>
      </c>
    </row>
    <row r="2" spans="1:13">
      <c r="A2" s="2521" t="s">
        <v>2441</v>
      </c>
      <c r="B2" s="2522" t="s">
        <v>2952</v>
      </c>
    </row>
    <row r="3" spans="1:13" ht="15.75">
      <c r="A3" s="2521" t="s">
        <v>2442</v>
      </c>
      <c r="B3" s="2522" t="s">
        <v>2843</v>
      </c>
      <c r="D3" s="2524"/>
    </row>
    <row r="4" spans="1:13">
      <c r="A4" s="2521" t="s">
        <v>2444</v>
      </c>
      <c r="B4" s="2522" t="s">
        <v>62</v>
      </c>
    </row>
    <row r="5" spans="1:13">
      <c r="A5" s="2521" t="s">
        <v>2445</v>
      </c>
      <c r="B5" s="2522" t="s">
        <v>1812</v>
      </c>
      <c r="E5" s="2526"/>
    </row>
    <row r="6" spans="1:13" ht="15.75" thickBot="1">
      <c r="A6" s="2521"/>
      <c r="B6" s="2522"/>
      <c r="E6" s="2526"/>
    </row>
    <row r="7" spans="1:13" s="2530" customFormat="1" ht="108" customHeight="1" thickTop="1" thickBot="1">
      <c r="A7" s="2527" t="s">
        <v>1809</v>
      </c>
      <c r="B7" s="2528" t="s">
        <v>2929</v>
      </c>
      <c r="C7" s="2528" t="s">
        <v>2930</v>
      </c>
      <c r="D7" s="2528" t="s">
        <v>2931</v>
      </c>
      <c r="E7" s="2528" t="s">
        <v>2932</v>
      </c>
      <c r="F7" s="2528" t="s">
        <v>2953</v>
      </c>
      <c r="G7" s="2528" t="s">
        <v>2934</v>
      </c>
      <c r="H7" s="2528" t="s">
        <v>2935</v>
      </c>
      <c r="I7" s="2528" t="s">
        <v>2936</v>
      </c>
      <c r="J7" s="2528" t="s">
        <v>2937</v>
      </c>
      <c r="K7" s="2528" t="s">
        <v>2954</v>
      </c>
      <c r="L7" s="2528" t="s">
        <v>2934</v>
      </c>
      <c r="M7" s="2529" t="s">
        <v>2939</v>
      </c>
    </row>
    <row r="8" spans="1:13" s="2534" customFormat="1" ht="16.5" thickTop="1" thickBot="1">
      <c r="A8" s="2531"/>
      <c r="B8" s="2532">
        <v>1</v>
      </c>
      <c r="C8" s="2532">
        <v>2</v>
      </c>
      <c r="D8" s="2532">
        <v>3</v>
      </c>
      <c r="E8" s="2532">
        <v>4</v>
      </c>
      <c r="F8" s="2532">
        <v>5</v>
      </c>
      <c r="G8" s="2532">
        <v>6</v>
      </c>
      <c r="H8" s="2532">
        <v>7</v>
      </c>
      <c r="I8" s="2532">
        <v>8</v>
      </c>
      <c r="J8" s="2532">
        <v>9</v>
      </c>
      <c r="K8" s="2532">
        <v>10</v>
      </c>
      <c r="L8" s="2532">
        <v>11</v>
      </c>
      <c r="M8" s="2533">
        <v>12</v>
      </c>
    </row>
    <row r="9" spans="1:13" ht="15.75" thickTop="1">
      <c r="A9" s="2535"/>
      <c r="B9" s="2536"/>
      <c r="C9" s="2536"/>
      <c r="D9" s="2536"/>
      <c r="E9" s="2544"/>
      <c r="F9" s="2544"/>
      <c r="G9" s="2544"/>
      <c r="H9" s="2544"/>
      <c r="I9" s="2544"/>
      <c r="J9" s="2544"/>
      <c r="K9" s="2545">
        <f t="shared" ref="K9" si="0">E9-SUM(H9:J9)</f>
        <v>0</v>
      </c>
      <c r="L9" s="2538"/>
      <c r="M9" s="2546"/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"/>
  <sheetViews>
    <sheetView showGridLines="0" zoomScale="80" zoomScaleNormal="80" workbookViewId="0">
      <selection activeCell="F25" sqref="F25"/>
    </sheetView>
  </sheetViews>
  <sheetFormatPr defaultRowHeight="15"/>
  <cols>
    <col min="1" max="1" width="22.28515625" style="2523" customWidth="1"/>
    <col min="2" max="2" width="6.7109375" style="2523" bestFit="1" customWidth="1"/>
    <col min="3" max="4" width="9.140625" style="2523"/>
    <col min="5" max="5" width="17.28515625" style="2523" customWidth="1"/>
    <col min="6" max="6" width="15.28515625" style="2523" customWidth="1"/>
    <col min="7" max="7" width="9.140625" style="2523"/>
    <col min="8" max="8" width="15" style="2523" customWidth="1"/>
    <col min="9" max="9" width="12.42578125" style="2523" customWidth="1"/>
    <col min="10" max="10" width="12.7109375" style="2523" customWidth="1"/>
    <col min="11" max="11" width="14.140625" style="2523" customWidth="1"/>
    <col min="12" max="12" width="13.140625" style="2523" customWidth="1"/>
    <col min="13" max="16384" width="9.140625" style="2523"/>
  </cols>
  <sheetData>
    <row r="1" spans="1:13">
      <c r="A1" s="2521" t="s">
        <v>2440</v>
      </c>
      <c r="B1" s="2522" t="s">
        <v>2955</v>
      </c>
    </row>
    <row r="2" spans="1:13">
      <c r="A2" s="2521" t="s">
        <v>2441</v>
      </c>
      <c r="B2" s="2522" t="s">
        <v>2956</v>
      </c>
    </row>
    <row r="3" spans="1:13" ht="15.75">
      <c r="A3" s="2521" t="s">
        <v>2442</v>
      </c>
      <c r="B3" s="2522" t="s">
        <v>2843</v>
      </c>
      <c r="D3" s="2524"/>
    </row>
    <row r="4" spans="1:13">
      <c r="A4" s="2521" t="s">
        <v>2444</v>
      </c>
      <c r="B4" s="2522" t="s">
        <v>62</v>
      </c>
    </row>
    <row r="5" spans="1:13">
      <c r="A5" s="2521" t="s">
        <v>2445</v>
      </c>
      <c r="B5" s="2522" t="s">
        <v>1812</v>
      </c>
      <c r="E5" s="2526"/>
    </row>
    <row r="6" spans="1:13" ht="15.75" thickBot="1">
      <c r="A6" s="2521"/>
      <c r="B6" s="2522"/>
      <c r="E6" s="2526"/>
    </row>
    <row r="7" spans="1:13" s="2530" customFormat="1" ht="108" customHeight="1" thickTop="1" thickBot="1">
      <c r="A7" s="2527" t="s">
        <v>1809</v>
      </c>
      <c r="B7" s="2528" t="s">
        <v>2929</v>
      </c>
      <c r="C7" s="2528" t="s">
        <v>2930</v>
      </c>
      <c r="D7" s="2528" t="s">
        <v>2931</v>
      </c>
      <c r="E7" s="2528" t="s">
        <v>2932</v>
      </c>
      <c r="F7" s="2528" t="s">
        <v>2953</v>
      </c>
      <c r="G7" s="2528" t="s">
        <v>2934</v>
      </c>
      <c r="H7" s="2528" t="s">
        <v>2935</v>
      </c>
      <c r="I7" s="2528" t="s">
        <v>2936</v>
      </c>
      <c r="J7" s="2528" t="s">
        <v>2937</v>
      </c>
      <c r="K7" s="2528" t="s">
        <v>2954</v>
      </c>
      <c r="L7" s="2528" t="s">
        <v>2934</v>
      </c>
      <c r="M7" s="2529" t="s">
        <v>2939</v>
      </c>
    </row>
    <row r="8" spans="1:13" s="2534" customFormat="1" ht="16.5" thickTop="1" thickBot="1">
      <c r="A8" s="2531"/>
      <c r="B8" s="2532">
        <v>1</v>
      </c>
      <c r="C8" s="2532">
        <v>2</v>
      </c>
      <c r="D8" s="2532">
        <v>3</v>
      </c>
      <c r="E8" s="2532">
        <v>4</v>
      </c>
      <c r="F8" s="2532">
        <v>5</v>
      </c>
      <c r="G8" s="2532">
        <v>6</v>
      </c>
      <c r="H8" s="2532">
        <v>7</v>
      </c>
      <c r="I8" s="2532">
        <v>8</v>
      </c>
      <c r="J8" s="2532">
        <v>9</v>
      </c>
      <c r="K8" s="2532">
        <v>10</v>
      </c>
      <c r="L8" s="2532">
        <v>11</v>
      </c>
      <c r="M8" s="2533">
        <v>12</v>
      </c>
    </row>
    <row r="9" spans="1:13" ht="15.75" thickTop="1">
      <c r="A9" s="2535"/>
      <c r="B9" s="2536"/>
      <c r="C9" s="2536"/>
      <c r="D9" s="2536"/>
      <c r="E9" s="2544"/>
      <c r="F9" s="2544"/>
      <c r="G9" s="2544"/>
      <c r="H9" s="2544"/>
      <c r="I9" s="2544"/>
      <c r="J9" s="2544"/>
      <c r="K9" s="2545">
        <f>E9-SUM(H9:J9)</f>
        <v>0</v>
      </c>
      <c r="L9" s="2538"/>
      <c r="M9" s="2546"/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"/>
  <sheetViews>
    <sheetView showGridLines="0" zoomScale="80" zoomScaleNormal="80" workbookViewId="0">
      <selection activeCell="F25" sqref="F25"/>
    </sheetView>
  </sheetViews>
  <sheetFormatPr defaultRowHeight="15"/>
  <cols>
    <col min="1" max="1" width="21.140625" style="2523" customWidth="1"/>
    <col min="2" max="4" width="9.140625" style="2523"/>
    <col min="5" max="5" width="8.140625" style="2523" bestFit="1" customWidth="1"/>
    <col min="6" max="6" width="8" style="2523" bestFit="1" customWidth="1"/>
    <col min="7" max="7" width="11.7109375" style="2523" customWidth="1"/>
    <col min="8" max="8" width="17.85546875" style="2523" bestFit="1" customWidth="1"/>
    <col min="9" max="9" width="26" style="2523" bestFit="1" customWidth="1"/>
    <col min="10" max="10" width="8.5703125" style="2523" bestFit="1" customWidth="1"/>
    <col min="11" max="11" width="20" style="2523" customWidth="1"/>
    <col min="12" max="12" width="22.140625" style="2523" customWidth="1"/>
    <col min="13" max="13" width="18.140625" style="2523" customWidth="1"/>
    <col min="14" max="14" width="9.140625" style="2523"/>
    <col min="15" max="16" width="21.28515625" style="2523" customWidth="1"/>
    <col min="17" max="16384" width="9.140625" style="2523"/>
  </cols>
  <sheetData>
    <row r="1" spans="1:12">
      <c r="A1" s="2521" t="s">
        <v>2440</v>
      </c>
      <c r="B1" s="2522" t="s">
        <v>2957</v>
      </c>
    </row>
    <row r="2" spans="1:12">
      <c r="A2" s="2521" t="s">
        <v>2441</v>
      </c>
      <c r="B2" s="2522" t="s">
        <v>3616</v>
      </c>
    </row>
    <row r="3" spans="1:12" ht="15.75">
      <c r="A3" s="2521" t="s">
        <v>2442</v>
      </c>
      <c r="B3" s="2522" t="s">
        <v>2843</v>
      </c>
      <c r="C3" s="2524"/>
    </row>
    <row r="4" spans="1:12">
      <c r="A4" s="2521" t="s">
        <v>2444</v>
      </c>
      <c r="B4" s="2522" t="s">
        <v>62</v>
      </c>
      <c r="C4" s="2525"/>
    </row>
    <row r="5" spans="1:12">
      <c r="A5" s="2521" t="s">
        <v>2445</v>
      </c>
      <c r="B5" s="2522" t="s">
        <v>1812</v>
      </c>
      <c r="E5" s="2526"/>
      <c r="F5" s="2526"/>
      <c r="G5" s="2526"/>
    </row>
    <row r="6" spans="1:12" s="2530" customFormat="1" ht="60.75" thickBot="1">
      <c r="A6" s="2547" t="s">
        <v>1809</v>
      </c>
      <c r="B6" s="2548" t="s">
        <v>2929</v>
      </c>
      <c r="C6" s="2548" t="s">
        <v>2930</v>
      </c>
      <c r="D6" s="2548" t="s">
        <v>2931</v>
      </c>
      <c r="E6" s="3257" t="s">
        <v>2958</v>
      </c>
      <c r="F6" s="3258"/>
      <c r="G6" s="3259"/>
      <c r="H6" s="3257" t="s">
        <v>2959</v>
      </c>
      <c r="I6" s="3258"/>
      <c r="J6" s="3259"/>
      <c r="K6" s="2548" t="s">
        <v>2960</v>
      </c>
      <c r="L6" s="2549" t="s">
        <v>2961</v>
      </c>
    </row>
    <row r="7" spans="1:12" s="2534" customFormat="1" ht="16.5" thickTop="1" thickBot="1">
      <c r="A7" s="2531"/>
      <c r="B7" s="2532">
        <v>1</v>
      </c>
      <c r="C7" s="2532">
        <v>2</v>
      </c>
      <c r="D7" s="2532">
        <v>3</v>
      </c>
      <c r="E7" s="3260">
        <v>4</v>
      </c>
      <c r="F7" s="3261"/>
      <c r="G7" s="3262"/>
      <c r="H7" s="3263">
        <v>5</v>
      </c>
      <c r="I7" s="3264"/>
      <c r="J7" s="3265"/>
      <c r="K7" s="2532">
        <v>6</v>
      </c>
      <c r="L7" s="2533">
        <v>7</v>
      </c>
    </row>
    <row r="8" spans="1:12" ht="24.75" thickTop="1">
      <c r="A8" s="2550"/>
      <c r="B8" s="2551"/>
      <c r="C8" s="2551"/>
      <c r="D8" s="2551"/>
      <c r="E8" s="2552" t="s">
        <v>2962</v>
      </c>
      <c r="F8" s="2552" t="s">
        <v>2963</v>
      </c>
      <c r="G8" s="2552" t="s">
        <v>2964</v>
      </c>
      <c r="H8" s="2552" t="s">
        <v>2965</v>
      </c>
      <c r="I8" s="2552" t="s">
        <v>2966</v>
      </c>
      <c r="J8" s="2552" t="s">
        <v>2967</v>
      </c>
      <c r="K8" s="2551"/>
      <c r="L8" s="2553"/>
    </row>
    <row r="9" spans="1:12">
      <c r="A9" s="2554"/>
      <c r="B9" s="2555"/>
      <c r="C9" s="2555"/>
      <c r="D9" s="2555"/>
      <c r="E9" s="2556"/>
      <c r="F9" s="2557"/>
      <c r="G9" s="2558">
        <f>E9-F9</f>
        <v>0</v>
      </c>
      <c r="H9" s="2559"/>
      <c r="I9" s="2560"/>
      <c r="J9" s="2558">
        <f>H9-I9</f>
        <v>0</v>
      </c>
      <c r="K9" s="2560"/>
      <c r="L9" s="2561">
        <f>G9+J9+K9</f>
        <v>0</v>
      </c>
    </row>
  </sheetData>
  <mergeCells count="4">
    <mergeCell ref="E6:G6"/>
    <mergeCell ref="H6:J6"/>
    <mergeCell ref="E7:G7"/>
    <mergeCell ref="H7:J7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23"/>
  <sheetViews>
    <sheetView zoomScale="85" zoomScaleNormal="85" workbookViewId="0">
      <selection sqref="A1:B5"/>
    </sheetView>
  </sheetViews>
  <sheetFormatPr defaultRowHeight="15"/>
  <cols>
    <col min="1" max="1" width="22.28515625" style="20" customWidth="1"/>
    <col min="2" max="2" width="65.28515625" style="20" customWidth="1"/>
    <col min="3" max="3" width="11.5703125" style="1" customWidth="1"/>
    <col min="4" max="4" width="15.85546875" style="9" customWidth="1"/>
    <col min="5" max="5" width="11.7109375" style="9" customWidth="1"/>
    <col min="6" max="6" width="14" style="9" customWidth="1"/>
    <col min="7" max="7" width="11.7109375" style="9" customWidth="1"/>
    <col min="8" max="10" width="9.7109375" style="9" customWidth="1"/>
    <col min="11" max="11" width="12.5703125" style="9" customWidth="1"/>
    <col min="12" max="25" width="7.85546875" style="9" customWidth="1"/>
    <col min="26" max="26" width="12.85546875" style="9" customWidth="1"/>
    <col min="27" max="27" width="14.42578125" style="9" customWidth="1"/>
    <col min="28" max="28" width="14.85546875" style="61" customWidth="1"/>
    <col min="29" max="29" width="13.28515625" style="1" bestFit="1" customWidth="1"/>
    <col min="30" max="16384" width="9.140625" style="1"/>
  </cols>
  <sheetData>
    <row r="1" spans="1:29">
      <c r="A1" s="87" t="s">
        <v>57</v>
      </c>
      <c r="B1" s="45">
        <v>35</v>
      </c>
      <c r="AA1" s="61"/>
      <c r="AB1" s="1"/>
    </row>
    <row r="2" spans="1:29">
      <c r="A2" s="87" t="s">
        <v>58</v>
      </c>
      <c r="B2" s="41" t="s">
        <v>41</v>
      </c>
      <c r="AA2" s="61"/>
      <c r="AB2" s="1"/>
    </row>
    <row r="3" spans="1:29">
      <c r="A3" s="87" t="s">
        <v>56</v>
      </c>
      <c r="B3" s="42" t="s">
        <v>61</v>
      </c>
      <c r="AA3" s="61"/>
      <c r="AB3" s="1"/>
    </row>
    <row r="4" spans="1:29">
      <c r="A4" s="87" t="s">
        <v>59</v>
      </c>
      <c r="B4" s="78" t="s">
        <v>335</v>
      </c>
      <c r="AA4" s="61"/>
      <c r="AB4" s="1"/>
    </row>
    <row r="5" spans="1:29">
      <c r="A5" s="87" t="s">
        <v>60</v>
      </c>
      <c r="B5" s="165" t="s">
        <v>80</v>
      </c>
      <c r="AA5" s="61"/>
      <c r="AB5" s="1"/>
    </row>
    <row r="7" spans="1:29" s="21" customFormat="1" ht="15" customHeight="1">
      <c r="A7" s="1860"/>
      <c r="B7" s="2978" t="s">
        <v>10</v>
      </c>
      <c r="C7" s="2967" t="s">
        <v>1282</v>
      </c>
      <c r="D7" s="2982" t="s">
        <v>36</v>
      </c>
      <c r="E7" s="2983"/>
      <c r="F7" s="2986" t="s">
        <v>76</v>
      </c>
      <c r="G7" s="2986"/>
      <c r="H7" s="2988" t="s">
        <v>707</v>
      </c>
      <c r="I7" s="2986"/>
      <c r="J7" s="2986"/>
      <c r="K7" s="2989"/>
      <c r="L7" s="2992" t="s">
        <v>680</v>
      </c>
      <c r="M7" s="2992"/>
      <c r="N7" s="2992"/>
      <c r="O7" s="2992"/>
      <c r="P7" s="2992"/>
      <c r="Q7" s="2992"/>
      <c r="R7" s="2992"/>
      <c r="S7" s="2992"/>
      <c r="T7" s="2992"/>
      <c r="U7" s="2992"/>
      <c r="V7" s="2992"/>
      <c r="W7" s="2992"/>
      <c r="X7" s="1861"/>
      <c r="Y7" s="1861"/>
      <c r="Z7" s="2969" t="s">
        <v>78</v>
      </c>
      <c r="AA7" s="2970"/>
      <c r="AB7" s="67"/>
    </row>
    <row r="8" spans="1:29" ht="45.75" customHeight="1">
      <c r="A8" s="1631"/>
      <c r="B8" s="2979"/>
      <c r="C8" s="2968"/>
      <c r="D8" s="2984"/>
      <c r="E8" s="2985"/>
      <c r="F8" s="2987" t="s">
        <v>677</v>
      </c>
      <c r="G8" s="2987"/>
      <c r="H8" s="2990"/>
      <c r="I8" s="2987"/>
      <c r="J8" s="2987"/>
      <c r="K8" s="2991"/>
      <c r="L8" s="2971" t="s">
        <v>43</v>
      </c>
      <c r="M8" s="2970"/>
      <c r="N8" s="2969" t="s">
        <v>44</v>
      </c>
      <c r="O8" s="2970"/>
      <c r="P8" s="2969" t="s">
        <v>45</v>
      </c>
      <c r="Q8" s="2970"/>
      <c r="R8" s="2972" t="s">
        <v>681</v>
      </c>
      <c r="S8" s="2973"/>
      <c r="T8" s="2974" t="s">
        <v>682</v>
      </c>
      <c r="U8" s="2975"/>
      <c r="V8" s="2974" t="s">
        <v>690</v>
      </c>
      <c r="W8" s="2975"/>
      <c r="X8" s="2972" t="s">
        <v>55</v>
      </c>
      <c r="Y8" s="2973"/>
      <c r="Z8" s="2976" t="s">
        <v>40</v>
      </c>
      <c r="AA8" s="2977"/>
    </row>
    <row r="9" spans="1:29" s="21" customFormat="1" ht="70.5" customHeight="1">
      <c r="A9" s="23"/>
      <c r="B9" s="2980"/>
      <c r="C9" s="2981"/>
      <c r="D9" s="1862" t="s">
        <v>36</v>
      </c>
      <c r="E9" s="43" t="s">
        <v>77</v>
      </c>
      <c r="F9" s="1863" t="s">
        <v>76</v>
      </c>
      <c r="G9" s="1863" t="s">
        <v>77</v>
      </c>
      <c r="H9" s="83" t="s">
        <v>683</v>
      </c>
      <c r="I9" s="83" t="s">
        <v>679</v>
      </c>
      <c r="J9" s="83" t="s">
        <v>678</v>
      </c>
      <c r="K9" s="1864" t="s">
        <v>689</v>
      </c>
      <c r="L9" s="44" t="s">
        <v>37</v>
      </c>
      <c r="M9" s="1865" t="s">
        <v>77</v>
      </c>
      <c r="N9" s="44" t="s">
        <v>37</v>
      </c>
      <c r="O9" s="1865" t="s">
        <v>77</v>
      </c>
      <c r="P9" s="44" t="s">
        <v>37</v>
      </c>
      <c r="Q9" s="1865" t="s">
        <v>77</v>
      </c>
      <c r="R9" s="44" t="s">
        <v>37</v>
      </c>
      <c r="S9" s="1865" t="s">
        <v>77</v>
      </c>
      <c r="T9" s="44" t="s">
        <v>37</v>
      </c>
      <c r="U9" s="1865" t="s">
        <v>77</v>
      </c>
      <c r="V9" s="44" t="s">
        <v>37</v>
      </c>
      <c r="W9" s="1865" t="s">
        <v>77</v>
      </c>
      <c r="X9" s="44" t="s">
        <v>37</v>
      </c>
      <c r="Y9" s="1865" t="s">
        <v>77</v>
      </c>
      <c r="Z9" s="1866" t="s">
        <v>39</v>
      </c>
      <c r="AA9" s="43" t="s">
        <v>38</v>
      </c>
      <c r="AB9" s="67"/>
    </row>
    <row r="10" spans="1:29">
      <c r="A10" s="22" t="s">
        <v>62</v>
      </c>
      <c r="B10" s="1867" t="s">
        <v>1</v>
      </c>
      <c r="C10" s="161"/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6"/>
    </row>
    <row r="11" spans="1:29">
      <c r="A11" s="22"/>
      <c r="B11" s="18" t="s">
        <v>556</v>
      </c>
      <c r="C11" s="161"/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6"/>
      <c r="AC11" s="166"/>
    </row>
    <row r="12" spans="1:29">
      <c r="A12" s="22"/>
      <c r="B12" s="11" t="s">
        <v>668</v>
      </c>
      <c r="C12" s="161"/>
      <c r="D12" s="64">
        <v>0</v>
      </c>
      <c r="E12" s="64">
        <v>0</v>
      </c>
      <c r="F12" s="64">
        <v>0</v>
      </c>
      <c r="G12" s="64">
        <v>0</v>
      </c>
      <c r="H12" s="64">
        <v>0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6"/>
      <c r="AC12" s="166"/>
    </row>
    <row r="13" spans="1:29">
      <c r="A13" s="22"/>
      <c r="B13" s="18" t="s">
        <v>75</v>
      </c>
      <c r="C13" s="161"/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6"/>
      <c r="AC13" s="166"/>
    </row>
    <row r="14" spans="1:29">
      <c r="A14" s="22"/>
      <c r="B14" s="18" t="s">
        <v>3</v>
      </c>
      <c r="C14" s="161"/>
      <c r="D14" s="64">
        <v>0</v>
      </c>
      <c r="E14" s="64">
        <v>0</v>
      </c>
      <c r="F14" s="64">
        <v>0</v>
      </c>
      <c r="G14" s="64">
        <v>0</v>
      </c>
      <c r="H14" s="64">
        <v>0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6"/>
      <c r="AC14" s="166"/>
    </row>
    <row r="15" spans="1:29">
      <c r="A15" s="22"/>
      <c r="B15" s="18" t="s">
        <v>4</v>
      </c>
      <c r="C15" s="161"/>
      <c r="D15" s="64">
        <v>0</v>
      </c>
      <c r="E15" s="64">
        <v>0</v>
      </c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6"/>
    </row>
    <row r="16" spans="1:29">
      <c r="A16" s="22"/>
      <c r="B16" s="11" t="s">
        <v>669</v>
      </c>
      <c r="C16" s="161"/>
      <c r="D16" s="64">
        <v>0</v>
      </c>
      <c r="E16" s="64">
        <v>0</v>
      </c>
      <c r="F16" s="64">
        <v>0</v>
      </c>
      <c r="G16" s="64">
        <v>0</v>
      </c>
      <c r="H16" s="64">
        <v>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6"/>
    </row>
    <row r="17" spans="1:29" ht="45">
      <c r="A17" s="22"/>
      <c r="B17" s="93" t="s">
        <v>702</v>
      </c>
      <c r="C17" s="161"/>
      <c r="D17" s="64">
        <v>0</v>
      </c>
      <c r="E17" s="64">
        <v>0</v>
      </c>
      <c r="F17" s="64">
        <v>0</v>
      </c>
      <c r="G17" s="64">
        <v>0</v>
      </c>
      <c r="H17" s="64">
        <v>0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6"/>
    </row>
    <row r="18" spans="1:29">
      <c r="A18" s="22"/>
      <c r="B18" s="11" t="s">
        <v>670</v>
      </c>
      <c r="C18" s="161"/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6"/>
    </row>
    <row r="19" spans="1:29">
      <c r="A19" s="22"/>
      <c r="B19" s="11" t="s">
        <v>701</v>
      </c>
      <c r="C19" s="161"/>
      <c r="D19" s="64">
        <v>0</v>
      </c>
      <c r="E19" s="64">
        <v>0</v>
      </c>
      <c r="F19" s="64">
        <v>0</v>
      </c>
      <c r="G19" s="64">
        <v>0</v>
      </c>
      <c r="H19" s="64">
        <v>0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6"/>
    </row>
    <row r="20" spans="1:29">
      <c r="A20" s="22"/>
      <c r="B20" s="11" t="s">
        <v>5</v>
      </c>
      <c r="C20" s="161"/>
      <c r="D20" s="64">
        <v>0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6"/>
    </row>
    <row r="21" spans="1:29">
      <c r="A21" s="22"/>
      <c r="B21" s="11" t="s">
        <v>9</v>
      </c>
      <c r="C21" s="161"/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6"/>
    </row>
    <row r="22" spans="1:29">
      <c r="A22" s="22"/>
      <c r="B22" s="11" t="s">
        <v>0</v>
      </c>
      <c r="C22" s="161"/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6"/>
    </row>
    <row r="23" spans="1:29">
      <c r="A23" s="22"/>
      <c r="B23" s="11" t="s">
        <v>584</v>
      </c>
      <c r="C23" s="161"/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6"/>
    </row>
    <row r="24" spans="1:29">
      <c r="A24" s="1868"/>
      <c r="B24" s="1869" t="s">
        <v>1283</v>
      </c>
      <c r="C24" s="1870"/>
      <c r="D24" s="1871">
        <f>SUM(D10:D23)</f>
        <v>0</v>
      </c>
      <c r="E24" s="1871">
        <f t="shared" ref="E24:AA24" si="0">SUM(E10:E23)</f>
        <v>0</v>
      </c>
      <c r="F24" s="1871">
        <f t="shared" si="0"/>
        <v>0</v>
      </c>
      <c r="G24" s="1871">
        <f t="shared" si="0"/>
        <v>0</v>
      </c>
      <c r="H24" s="1871">
        <f t="shared" si="0"/>
        <v>0</v>
      </c>
      <c r="I24" s="1871">
        <f t="shared" si="0"/>
        <v>0</v>
      </c>
      <c r="J24" s="1871">
        <f t="shared" si="0"/>
        <v>0</v>
      </c>
      <c r="K24" s="1871">
        <f t="shared" si="0"/>
        <v>0</v>
      </c>
      <c r="L24" s="1871">
        <f t="shared" si="0"/>
        <v>0</v>
      </c>
      <c r="M24" s="1871">
        <f t="shared" si="0"/>
        <v>0</v>
      </c>
      <c r="N24" s="1871">
        <f t="shared" si="0"/>
        <v>0</v>
      </c>
      <c r="O24" s="1871">
        <f t="shared" si="0"/>
        <v>0</v>
      </c>
      <c r="P24" s="1871">
        <f t="shared" si="0"/>
        <v>0</v>
      </c>
      <c r="Q24" s="1871">
        <f t="shared" si="0"/>
        <v>0</v>
      </c>
      <c r="R24" s="1871">
        <f t="shared" si="0"/>
        <v>0</v>
      </c>
      <c r="S24" s="1871">
        <f t="shared" si="0"/>
        <v>0</v>
      </c>
      <c r="T24" s="1871">
        <f t="shared" si="0"/>
        <v>0</v>
      </c>
      <c r="U24" s="1871">
        <f t="shared" si="0"/>
        <v>0</v>
      </c>
      <c r="V24" s="1871">
        <f t="shared" si="0"/>
        <v>0</v>
      </c>
      <c r="W24" s="1871">
        <f t="shared" si="0"/>
        <v>0</v>
      </c>
      <c r="X24" s="1871">
        <f t="shared" si="0"/>
        <v>0</v>
      </c>
      <c r="Y24" s="1871">
        <f>SUM(Y10:Y23)</f>
        <v>0</v>
      </c>
      <c r="Z24" s="1871">
        <f>SUM(Z10:Z23)</f>
        <v>0</v>
      </c>
      <c r="AA24" s="1871">
        <f t="shared" si="0"/>
        <v>0</v>
      </c>
      <c r="AB24" s="66"/>
    </row>
    <row r="25" spans="1:29">
      <c r="A25" s="22" t="s">
        <v>64</v>
      </c>
      <c r="B25" s="1867" t="s">
        <v>1</v>
      </c>
      <c r="C25" s="161"/>
      <c r="D25" s="64">
        <v>0</v>
      </c>
      <c r="E25" s="64">
        <v>0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6"/>
    </row>
    <row r="26" spans="1:29">
      <c r="A26" s="22"/>
      <c r="B26" s="18" t="s">
        <v>556</v>
      </c>
      <c r="C26" s="161"/>
      <c r="D26" s="64">
        <v>0</v>
      </c>
      <c r="E26" s="64">
        <v>0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6"/>
      <c r="AC26" s="166"/>
    </row>
    <row r="27" spans="1:29">
      <c r="A27" s="22"/>
      <c r="B27" s="11" t="s">
        <v>668</v>
      </c>
      <c r="C27" s="161"/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6"/>
    </row>
    <row r="28" spans="1:29">
      <c r="A28" s="22"/>
      <c r="B28" s="18" t="s">
        <v>75</v>
      </c>
      <c r="C28" s="161"/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6"/>
    </row>
    <row r="29" spans="1:29">
      <c r="A29" s="22"/>
      <c r="B29" s="18" t="s">
        <v>3</v>
      </c>
      <c r="C29" s="161"/>
      <c r="D29" s="64">
        <v>0</v>
      </c>
      <c r="E29" s="64">
        <v>0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6"/>
    </row>
    <row r="30" spans="1:29">
      <c r="A30" s="22"/>
      <c r="B30" s="18" t="s">
        <v>4</v>
      </c>
      <c r="C30" s="161"/>
      <c r="D30" s="64">
        <v>0</v>
      </c>
      <c r="E30" s="64">
        <v>0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6"/>
    </row>
    <row r="31" spans="1:29">
      <c r="A31" s="22"/>
      <c r="B31" s="11" t="s">
        <v>669</v>
      </c>
      <c r="C31" s="161"/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6"/>
    </row>
    <row r="32" spans="1:29" ht="45">
      <c r="A32" s="22"/>
      <c r="B32" s="93" t="s">
        <v>702</v>
      </c>
      <c r="C32" s="161"/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6"/>
    </row>
    <row r="33" spans="1:29">
      <c r="A33" s="22"/>
      <c r="B33" s="11" t="s">
        <v>670</v>
      </c>
      <c r="C33" s="161"/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6"/>
    </row>
    <row r="34" spans="1:29">
      <c r="A34" s="22"/>
      <c r="B34" s="11" t="s">
        <v>701</v>
      </c>
      <c r="C34" s="161"/>
      <c r="D34" s="64">
        <v>0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6"/>
    </row>
    <row r="35" spans="1:29">
      <c r="A35" s="22"/>
      <c r="B35" s="11" t="s">
        <v>5</v>
      </c>
      <c r="C35" s="161"/>
      <c r="D35" s="64">
        <v>0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6"/>
    </row>
    <row r="36" spans="1:29">
      <c r="A36" s="22"/>
      <c r="B36" s="11" t="s">
        <v>9</v>
      </c>
      <c r="C36" s="161"/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6"/>
    </row>
    <row r="37" spans="1:29">
      <c r="A37" s="22"/>
      <c r="B37" s="11" t="s">
        <v>0</v>
      </c>
      <c r="C37" s="161"/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6"/>
    </row>
    <row r="38" spans="1:29">
      <c r="A38" s="22"/>
      <c r="B38" s="11" t="s">
        <v>584</v>
      </c>
      <c r="C38" s="161"/>
      <c r="D38" s="64">
        <v>0</v>
      </c>
      <c r="E38" s="64">
        <v>0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6"/>
    </row>
    <row r="39" spans="1:29">
      <c r="A39" s="1868"/>
      <c r="B39" s="1869" t="s">
        <v>1273</v>
      </c>
      <c r="C39" s="1872">
        <v>0</v>
      </c>
      <c r="D39" s="1871">
        <f>SUM(D25:D38)</f>
        <v>0</v>
      </c>
      <c r="E39" s="1871">
        <f t="shared" ref="E39:AA39" si="1">SUM(E25:E38)</f>
        <v>0</v>
      </c>
      <c r="F39" s="1871">
        <f t="shared" si="1"/>
        <v>0</v>
      </c>
      <c r="G39" s="1871">
        <f t="shared" si="1"/>
        <v>0</v>
      </c>
      <c r="H39" s="1871">
        <f t="shared" si="1"/>
        <v>0</v>
      </c>
      <c r="I39" s="1871">
        <f t="shared" si="1"/>
        <v>0</v>
      </c>
      <c r="J39" s="1871">
        <f t="shared" si="1"/>
        <v>0</v>
      </c>
      <c r="K39" s="1871">
        <f t="shared" si="1"/>
        <v>0</v>
      </c>
      <c r="L39" s="1871">
        <f t="shared" si="1"/>
        <v>0</v>
      </c>
      <c r="M39" s="1871">
        <f t="shared" si="1"/>
        <v>0</v>
      </c>
      <c r="N39" s="1871">
        <f t="shared" si="1"/>
        <v>0</v>
      </c>
      <c r="O39" s="1871">
        <f t="shared" si="1"/>
        <v>0</v>
      </c>
      <c r="P39" s="1871">
        <f t="shared" si="1"/>
        <v>0</v>
      </c>
      <c r="Q39" s="1871">
        <f t="shared" si="1"/>
        <v>0</v>
      </c>
      <c r="R39" s="1871">
        <f t="shared" si="1"/>
        <v>0</v>
      </c>
      <c r="S39" s="1871">
        <f t="shared" si="1"/>
        <v>0</v>
      </c>
      <c r="T39" s="1871">
        <f t="shared" si="1"/>
        <v>0</v>
      </c>
      <c r="U39" s="1871">
        <f t="shared" si="1"/>
        <v>0</v>
      </c>
      <c r="V39" s="1871">
        <f t="shared" si="1"/>
        <v>0</v>
      </c>
      <c r="W39" s="1871">
        <f t="shared" si="1"/>
        <v>0</v>
      </c>
      <c r="X39" s="1871">
        <f t="shared" si="1"/>
        <v>0</v>
      </c>
      <c r="Y39" s="1871">
        <f t="shared" si="1"/>
        <v>0</v>
      </c>
      <c r="Z39" s="1871">
        <f t="shared" si="1"/>
        <v>0</v>
      </c>
      <c r="AA39" s="1871">
        <f t="shared" si="1"/>
        <v>0</v>
      </c>
      <c r="AB39" s="66"/>
    </row>
    <row r="40" spans="1:29">
      <c r="A40" s="22" t="s">
        <v>65</v>
      </c>
      <c r="B40" s="1867" t="s">
        <v>1</v>
      </c>
      <c r="C40" s="161"/>
      <c r="D40" s="64">
        <v>0</v>
      </c>
      <c r="E40" s="64">
        <v>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6"/>
    </row>
    <row r="41" spans="1:29">
      <c r="A41" s="22"/>
      <c r="B41" s="18" t="s">
        <v>556</v>
      </c>
      <c r="C41" s="161"/>
      <c r="D41" s="64">
        <v>0</v>
      </c>
      <c r="E41" s="64">
        <v>0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6"/>
      <c r="AC41" s="166"/>
    </row>
    <row r="42" spans="1:29">
      <c r="A42" s="22"/>
      <c r="B42" s="11" t="s">
        <v>668</v>
      </c>
      <c r="C42" s="161"/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6"/>
      <c r="AC42" s="166"/>
    </row>
    <row r="43" spans="1:29">
      <c r="A43" s="22"/>
      <c r="B43" s="18" t="s">
        <v>75</v>
      </c>
      <c r="C43" s="161"/>
      <c r="D43" s="64">
        <v>0</v>
      </c>
      <c r="E43" s="64">
        <v>0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6"/>
      <c r="AC43" s="166"/>
    </row>
    <row r="44" spans="1:29">
      <c r="A44" s="22"/>
      <c r="B44" s="18" t="s">
        <v>3</v>
      </c>
      <c r="C44" s="161"/>
      <c r="D44" s="64">
        <v>0</v>
      </c>
      <c r="E44" s="64">
        <v>0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6"/>
      <c r="AC44" s="166"/>
    </row>
    <row r="45" spans="1:29">
      <c r="A45" s="22"/>
      <c r="B45" s="18" t="s">
        <v>4</v>
      </c>
      <c r="C45" s="161"/>
      <c r="D45" s="64">
        <v>0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6"/>
    </row>
    <row r="46" spans="1:29">
      <c r="A46" s="22"/>
      <c r="B46" s="11" t="s">
        <v>669</v>
      </c>
      <c r="C46" s="161"/>
      <c r="D46" s="64">
        <v>0</v>
      </c>
      <c r="E46" s="64">
        <v>0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6"/>
    </row>
    <row r="47" spans="1:29" ht="45">
      <c r="A47" s="22"/>
      <c r="B47" s="93" t="s">
        <v>702</v>
      </c>
      <c r="C47" s="161"/>
      <c r="D47" s="64">
        <v>0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6"/>
    </row>
    <row r="48" spans="1:29">
      <c r="A48" s="22"/>
      <c r="B48" s="11" t="s">
        <v>670</v>
      </c>
      <c r="C48" s="161"/>
      <c r="D48" s="64">
        <v>0</v>
      </c>
      <c r="E48" s="64">
        <v>0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6"/>
    </row>
    <row r="49" spans="1:28">
      <c r="A49" s="22"/>
      <c r="B49" s="11" t="s">
        <v>701</v>
      </c>
      <c r="C49" s="161"/>
      <c r="D49" s="64">
        <v>0</v>
      </c>
      <c r="E49" s="64">
        <v>0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6"/>
    </row>
    <row r="50" spans="1:28">
      <c r="A50" s="22"/>
      <c r="B50" s="11" t="s">
        <v>5</v>
      </c>
      <c r="C50" s="161"/>
      <c r="D50" s="64">
        <v>0</v>
      </c>
      <c r="E50" s="64">
        <v>0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6"/>
    </row>
    <row r="51" spans="1:28">
      <c r="A51" s="22"/>
      <c r="B51" s="11" t="s">
        <v>9</v>
      </c>
      <c r="C51" s="161"/>
      <c r="D51" s="64">
        <v>0</v>
      </c>
      <c r="E51" s="64">
        <v>0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6"/>
    </row>
    <row r="52" spans="1:28">
      <c r="A52" s="22"/>
      <c r="B52" s="11" t="s">
        <v>0</v>
      </c>
      <c r="C52" s="161"/>
      <c r="D52" s="64">
        <v>0</v>
      </c>
      <c r="E52" s="64">
        <v>0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6"/>
    </row>
    <row r="53" spans="1:28">
      <c r="A53" s="22"/>
      <c r="B53" s="11" t="s">
        <v>584</v>
      </c>
      <c r="C53" s="161"/>
      <c r="D53" s="64">
        <v>0</v>
      </c>
      <c r="E53" s="64">
        <v>0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6"/>
    </row>
    <row r="54" spans="1:28">
      <c r="A54" s="1868"/>
      <c r="B54" s="1869" t="s">
        <v>1274</v>
      </c>
      <c r="C54" s="1872">
        <v>0</v>
      </c>
      <c r="D54" s="1871">
        <f>SUM(D40:D53)</f>
        <v>0</v>
      </c>
      <c r="E54" s="1871">
        <f t="shared" ref="E54:AA54" si="2">SUM(E40:E53)</f>
        <v>0</v>
      </c>
      <c r="F54" s="1871">
        <f t="shared" si="2"/>
        <v>0</v>
      </c>
      <c r="G54" s="1871">
        <f t="shared" si="2"/>
        <v>0</v>
      </c>
      <c r="H54" s="1871">
        <f t="shared" si="2"/>
        <v>0</v>
      </c>
      <c r="I54" s="1871">
        <f t="shared" si="2"/>
        <v>0</v>
      </c>
      <c r="J54" s="1871">
        <f t="shared" si="2"/>
        <v>0</v>
      </c>
      <c r="K54" s="1871">
        <f t="shared" si="2"/>
        <v>0</v>
      </c>
      <c r="L54" s="1871">
        <f t="shared" si="2"/>
        <v>0</v>
      </c>
      <c r="M54" s="1871">
        <f t="shared" si="2"/>
        <v>0</v>
      </c>
      <c r="N54" s="1871">
        <f t="shared" si="2"/>
        <v>0</v>
      </c>
      <c r="O54" s="1871">
        <f t="shared" si="2"/>
        <v>0</v>
      </c>
      <c r="P54" s="1871">
        <f t="shared" si="2"/>
        <v>0</v>
      </c>
      <c r="Q54" s="1871">
        <f t="shared" si="2"/>
        <v>0</v>
      </c>
      <c r="R54" s="1871">
        <f t="shared" si="2"/>
        <v>0</v>
      </c>
      <c r="S54" s="1871">
        <f t="shared" si="2"/>
        <v>0</v>
      </c>
      <c r="T54" s="1871">
        <f t="shared" si="2"/>
        <v>0</v>
      </c>
      <c r="U54" s="1871">
        <f t="shared" si="2"/>
        <v>0</v>
      </c>
      <c r="V54" s="1871">
        <f t="shared" si="2"/>
        <v>0</v>
      </c>
      <c r="W54" s="1871">
        <f t="shared" si="2"/>
        <v>0</v>
      </c>
      <c r="X54" s="1871">
        <f t="shared" si="2"/>
        <v>0</v>
      </c>
      <c r="Y54" s="1871">
        <f t="shared" si="2"/>
        <v>0</v>
      </c>
      <c r="Z54" s="1871">
        <f t="shared" si="2"/>
        <v>0</v>
      </c>
      <c r="AA54" s="1871">
        <f t="shared" si="2"/>
        <v>0</v>
      </c>
      <c r="AB54" s="66"/>
    </row>
    <row r="55" spans="1:28">
      <c r="A55" s="22" t="s">
        <v>66</v>
      </c>
      <c r="B55" s="1867" t="s">
        <v>1</v>
      </c>
      <c r="C55" s="161"/>
      <c r="D55" s="64">
        <v>0</v>
      </c>
      <c r="E55" s="64">
        <v>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6"/>
    </row>
    <row r="56" spans="1:28">
      <c r="A56" s="22"/>
      <c r="B56" s="18" t="s">
        <v>556</v>
      </c>
      <c r="C56" s="161"/>
      <c r="D56" s="64">
        <v>0</v>
      </c>
      <c r="E56" s="64">
        <v>0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6"/>
    </row>
    <row r="57" spans="1:28">
      <c r="A57" s="22"/>
      <c r="B57" s="11" t="s">
        <v>668</v>
      </c>
      <c r="C57" s="161"/>
      <c r="D57" s="64">
        <v>0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6"/>
    </row>
    <row r="58" spans="1:28">
      <c r="A58" s="22"/>
      <c r="B58" s="18" t="s">
        <v>75</v>
      </c>
      <c r="C58" s="161"/>
      <c r="D58" s="64">
        <v>0</v>
      </c>
      <c r="E58" s="64">
        <v>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6"/>
    </row>
    <row r="59" spans="1:28">
      <c r="A59" s="22"/>
      <c r="B59" s="18" t="s">
        <v>3</v>
      </c>
      <c r="C59" s="161"/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6"/>
    </row>
    <row r="60" spans="1:28">
      <c r="A60" s="22"/>
      <c r="B60" s="18" t="s">
        <v>4</v>
      </c>
      <c r="C60" s="161"/>
      <c r="D60" s="64">
        <v>0</v>
      </c>
      <c r="E60" s="64">
        <v>0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6"/>
    </row>
    <row r="61" spans="1:28">
      <c r="A61" s="22"/>
      <c r="B61" s="11" t="s">
        <v>669</v>
      </c>
      <c r="C61" s="161"/>
      <c r="D61" s="64">
        <v>0</v>
      </c>
      <c r="E61" s="64">
        <v>0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6"/>
    </row>
    <row r="62" spans="1:28" ht="45">
      <c r="A62" s="22"/>
      <c r="B62" s="93" t="s">
        <v>702</v>
      </c>
      <c r="C62" s="161"/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6"/>
    </row>
    <row r="63" spans="1:28">
      <c r="A63" s="22"/>
      <c r="B63" s="11" t="s">
        <v>670</v>
      </c>
      <c r="C63" s="161"/>
      <c r="D63" s="64">
        <v>0</v>
      </c>
      <c r="E63" s="64">
        <v>0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6"/>
    </row>
    <row r="64" spans="1:28">
      <c r="A64" s="22"/>
      <c r="B64" s="11" t="s">
        <v>701</v>
      </c>
      <c r="C64" s="161"/>
      <c r="D64" s="64">
        <v>0</v>
      </c>
      <c r="E64" s="64">
        <v>0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6"/>
    </row>
    <row r="65" spans="1:28">
      <c r="A65" s="22"/>
      <c r="B65" s="11" t="s">
        <v>5</v>
      </c>
      <c r="C65" s="161"/>
      <c r="D65" s="64">
        <v>0</v>
      </c>
      <c r="E65" s="64">
        <v>0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6"/>
    </row>
    <row r="66" spans="1:28">
      <c r="A66" s="22"/>
      <c r="B66" s="11" t="s">
        <v>9</v>
      </c>
      <c r="C66" s="161"/>
      <c r="D66" s="64">
        <v>0</v>
      </c>
      <c r="E66" s="64">
        <v>0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6"/>
    </row>
    <row r="67" spans="1:28">
      <c r="A67" s="22"/>
      <c r="B67" s="11" t="s">
        <v>0</v>
      </c>
      <c r="C67" s="161"/>
      <c r="D67" s="64">
        <v>0</v>
      </c>
      <c r="E67" s="64">
        <v>0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6"/>
    </row>
    <row r="68" spans="1:28">
      <c r="A68" s="22"/>
      <c r="B68" s="11" t="s">
        <v>584</v>
      </c>
      <c r="C68" s="161"/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6"/>
    </row>
    <row r="69" spans="1:28">
      <c r="A69" s="1868"/>
      <c r="B69" s="1869" t="s">
        <v>1275</v>
      </c>
      <c r="C69" s="1872">
        <v>0</v>
      </c>
      <c r="D69" s="1871">
        <f>SUM(D55:D68)</f>
        <v>0</v>
      </c>
      <c r="E69" s="1871">
        <f t="shared" ref="E69:AA69" si="3">SUM(E55:E68)</f>
        <v>0</v>
      </c>
      <c r="F69" s="1871">
        <f t="shared" si="3"/>
        <v>0</v>
      </c>
      <c r="G69" s="1871">
        <f t="shared" si="3"/>
        <v>0</v>
      </c>
      <c r="H69" s="1871">
        <f t="shared" si="3"/>
        <v>0</v>
      </c>
      <c r="I69" s="1871">
        <f t="shared" si="3"/>
        <v>0</v>
      </c>
      <c r="J69" s="1871">
        <f t="shared" si="3"/>
        <v>0</v>
      </c>
      <c r="K69" s="1871">
        <f t="shared" si="3"/>
        <v>0</v>
      </c>
      <c r="L69" s="1871">
        <f t="shared" si="3"/>
        <v>0</v>
      </c>
      <c r="M69" s="1871">
        <f t="shared" si="3"/>
        <v>0</v>
      </c>
      <c r="N69" s="1871">
        <f t="shared" si="3"/>
        <v>0</v>
      </c>
      <c r="O69" s="1871">
        <f t="shared" si="3"/>
        <v>0</v>
      </c>
      <c r="P69" s="1871">
        <f t="shared" si="3"/>
        <v>0</v>
      </c>
      <c r="Q69" s="1871">
        <f t="shared" si="3"/>
        <v>0</v>
      </c>
      <c r="R69" s="1871">
        <f t="shared" si="3"/>
        <v>0</v>
      </c>
      <c r="S69" s="1871">
        <f t="shared" si="3"/>
        <v>0</v>
      </c>
      <c r="T69" s="1871">
        <f t="shared" si="3"/>
        <v>0</v>
      </c>
      <c r="U69" s="1871">
        <f t="shared" si="3"/>
        <v>0</v>
      </c>
      <c r="V69" s="1871">
        <f t="shared" si="3"/>
        <v>0</v>
      </c>
      <c r="W69" s="1871">
        <f t="shared" si="3"/>
        <v>0</v>
      </c>
      <c r="X69" s="1871">
        <f t="shared" si="3"/>
        <v>0</v>
      </c>
      <c r="Y69" s="1871">
        <f t="shared" si="3"/>
        <v>0</v>
      </c>
      <c r="Z69" s="1871">
        <f t="shared" si="3"/>
        <v>0</v>
      </c>
      <c r="AA69" s="1871">
        <f t="shared" si="3"/>
        <v>0</v>
      </c>
      <c r="AB69" s="66"/>
    </row>
    <row r="70" spans="1:28">
      <c r="A70" s="22" t="s">
        <v>67</v>
      </c>
      <c r="B70" s="1867" t="s">
        <v>1</v>
      </c>
      <c r="C70" s="161"/>
      <c r="D70" s="64">
        <v>0</v>
      </c>
      <c r="E70" s="64">
        <v>0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6"/>
    </row>
    <row r="71" spans="1:28">
      <c r="A71" s="22"/>
      <c r="B71" s="18" t="s">
        <v>556</v>
      </c>
      <c r="C71" s="161"/>
      <c r="D71" s="64">
        <v>0</v>
      </c>
      <c r="E71" s="64">
        <v>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6"/>
    </row>
    <row r="72" spans="1:28">
      <c r="A72" s="22"/>
      <c r="B72" s="11" t="s">
        <v>668</v>
      </c>
      <c r="C72" s="161"/>
      <c r="D72" s="64">
        <v>0</v>
      </c>
      <c r="E72" s="64">
        <v>0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6"/>
    </row>
    <row r="73" spans="1:28">
      <c r="A73" s="22"/>
      <c r="B73" s="18" t="s">
        <v>75</v>
      </c>
      <c r="C73" s="161"/>
      <c r="D73" s="64">
        <v>0</v>
      </c>
      <c r="E73" s="64">
        <v>0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6"/>
    </row>
    <row r="74" spans="1:28">
      <c r="A74" s="22"/>
      <c r="B74" s="18" t="s">
        <v>3</v>
      </c>
      <c r="C74" s="161"/>
      <c r="D74" s="64">
        <v>0</v>
      </c>
      <c r="E74" s="64">
        <v>0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6"/>
    </row>
    <row r="75" spans="1:28">
      <c r="A75" s="22"/>
      <c r="B75" s="18" t="s">
        <v>4</v>
      </c>
      <c r="C75" s="161"/>
      <c r="D75" s="64">
        <v>0</v>
      </c>
      <c r="E75" s="64">
        <v>0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6"/>
    </row>
    <row r="76" spans="1:28">
      <c r="A76" s="22"/>
      <c r="B76" s="11" t="s">
        <v>669</v>
      </c>
      <c r="C76" s="161"/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6"/>
    </row>
    <row r="77" spans="1:28" ht="45">
      <c r="A77" s="22"/>
      <c r="B77" s="93" t="s">
        <v>702</v>
      </c>
      <c r="C77" s="161"/>
      <c r="D77" s="64">
        <v>0</v>
      </c>
      <c r="E77" s="64">
        <v>0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6"/>
    </row>
    <row r="78" spans="1:28">
      <c r="A78" s="22"/>
      <c r="B78" s="11" t="s">
        <v>670</v>
      </c>
      <c r="C78" s="161"/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6"/>
    </row>
    <row r="79" spans="1:28">
      <c r="A79" s="22"/>
      <c r="B79" s="11" t="s">
        <v>701</v>
      </c>
      <c r="C79" s="161"/>
      <c r="D79" s="64">
        <v>0</v>
      </c>
      <c r="E79" s="64">
        <v>0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6"/>
    </row>
    <row r="80" spans="1:28">
      <c r="A80" s="22"/>
      <c r="B80" s="11" t="s">
        <v>5</v>
      </c>
      <c r="C80" s="161"/>
      <c r="D80" s="64">
        <v>0</v>
      </c>
      <c r="E80" s="64">
        <v>0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6"/>
    </row>
    <row r="81" spans="1:28">
      <c r="A81" s="22"/>
      <c r="B81" s="11" t="s">
        <v>9</v>
      </c>
      <c r="C81" s="161"/>
      <c r="D81" s="64">
        <v>0</v>
      </c>
      <c r="E81" s="64">
        <v>0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6"/>
    </row>
    <row r="82" spans="1:28">
      <c r="A82" s="22"/>
      <c r="B82" s="11" t="s">
        <v>0</v>
      </c>
      <c r="C82" s="161"/>
      <c r="D82" s="64">
        <v>0</v>
      </c>
      <c r="E82" s="64">
        <v>0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6"/>
    </row>
    <row r="83" spans="1:28">
      <c r="A83" s="22"/>
      <c r="B83" s="11" t="s">
        <v>584</v>
      </c>
      <c r="C83" s="161"/>
      <c r="D83" s="64">
        <v>0</v>
      </c>
      <c r="E83" s="64">
        <v>0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6"/>
    </row>
    <row r="84" spans="1:28">
      <c r="A84" s="1868"/>
      <c r="B84" s="1869" t="s">
        <v>1284</v>
      </c>
      <c r="C84" s="1872">
        <v>0</v>
      </c>
      <c r="D84" s="1871">
        <f>SUM(D70:D83)</f>
        <v>0</v>
      </c>
      <c r="E84" s="1871">
        <f t="shared" ref="E84:AA84" si="4">SUM(E70:E83)</f>
        <v>0</v>
      </c>
      <c r="F84" s="1871">
        <f t="shared" si="4"/>
        <v>0</v>
      </c>
      <c r="G84" s="1871">
        <f t="shared" si="4"/>
        <v>0</v>
      </c>
      <c r="H84" s="1871">
        <f t="shared" si="4"/>
        <v>0</v>
      </c>
      <c r="I84" s="1871">
        <f t="shared" si="4"/>
        <v>0</v>
      </c>
      <c r="J84" s="1871">
        <f t="shared" si="4"/>
        <v>0</v>
      </c>
      <c r="K84" s="1871">
        <f t="shared" si="4"/>
        <v>0</v>
      </c>
      <c r="L84" s="1871">
        <f t="shared" si="4"/>
        <v>0</v>
      </c>
      <c r="M84" s="1871">
        <f t="shared" si="4"/>
        <v>0</v>
      </c>
      <c r="N84" s="1871">
        <f t="shared" si="4"/>
        <v>0</v>
      </c>
      <c r="O84" s="1871">
        <f t="shared" si="4"/>
        <v>0</v>
      </c>
      <c r="P84" s="1871">
        <f t="shared" si="4"/>
        <v>0</v>
      </c>
      <c r="Q84" s="1871">
        <f t="shared" si="4"/>
        <v>0</v>
      </c>
      <c r="R84" s="1871">
        <f t="shared" si="4"/>
        <v>0</v>
      </c>
      <c r="S84" s="1871">
        <f t="shared" si="4"/>
        <v>0</v>
      </c>
      <c r="T84" s="1871">
        <f t="shared" si="4"/>
        <v>0</v>
      </c>
      <c r="U84" s="1871">
        <f t="shared" si="4"/>
        <v>0</v>
      </c>
      <c r="V84" s="1871">
        <f t="shared" si="4"/>
        <v>0</v>
      </c>
      <c r="W84" s="1871">
        <f t="shared" si="4"/>
        <v>0</v>
      </c>
      <c r="X84" s="1871">
        <f t="shared" si="4"/>
        <v>0</v>
      </c>
      <c r="Y84" s="1871">
        <f t="shared" si="4"/>
        <v>0</v>
      </c>
      <c r="Z84" s="1871">
        <f t="shared" si="4"/>
        <v>0</v>
      </c>
      <c r="AA84" s="1871">
        <f t="shared" si="4"/>
        <v>0</v>
      </c>
      <c r="AB84" s="66"/>
    </row>
    <row r="85" spans="1:28">
      <c r="A85" s="22" t="s">
        <v>405</v>
      </c>
      <c r="B85" s="1867" t="s">
        <v>1</v>
      </c>
      <c r="C85" s="161"/>
      <c r="D85" s="64">
        <v>0</v>
      </c>
      <c r="E85" s="64">
        <v>0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6"/>
    </row>
    <row r="86" spans="1:28">
      <c r="A86" s="22"/>
      <c r="B86" s="18" t="s">
        <v>556</v>
      </c>
      <c r="C86" s="161"/>
      <c r="D86" s="64">
        <v>0</v>
      </c>
      <c r="E86" s="64">
        <v>0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6"/>
    </row>
    <row r="87" spans="1:28">
      <c r="A87" s="22"/>
      <c r="B87" s="11" t="s">
        <v>668</v>
      </c>
      <c r="C87" s="161"/>
      <c r="D87" s="64">
        <v>0</v>
      </c>
      <c r="E87" s="64">
        <v>0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6"/>
    </row>
    <row r="88" spans="1:28">
      <c r="A88" s="22"/>
      <c r="B88" s="18" t="s">
        <v>75</v>
      </c>
      <c r="C88" s="161"/>
      <c r="D88" s="64">
        <v>0</v>
      </c>
      <c r="E88" s="64">
        <v>0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6"/>
    </row>
    <row r="89" spans="1:28">
      <c r="A89" s="22"/>
      <c r="B89" s="18" t="s">
        <v>3</v>
      </c>
      <c r="C89" s="161"/>
      <c r="D89" s="64">
        <v>0</v>
      </c>
      <c r="E89" s="64">
        <v>0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6"/>
    </row>
    <row r="90" spans="1:28">
      <c r="A90" s="22"/>
      <c r="B90" s="18" t="s">
        <v>4</v>
      </c>
      <c r="C90" s="161"/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6"/>
    </row>
    <row r="91" spans="1:28">
      <c r="A91" s="22"/>
      <c r="B91" s="11" t="s">
        <v>669</v>
      </c>
      <c r="C91" s="161"/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6"/>
    </row>
    <row r="92" spans="1:28" ht="45">
      <c r="A92" s="22"/>
      <c r="B92" s="93" t="s">
        <v>702</v>
      </c>
      <c r="C92" s="161"/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6"/>
    </row>
    <row r="93" spans="1:28">
      <c r="A93" s="22"/>
      <c r="B93" s="11" t="s">
        <v>670</v>
      </c>
      <c r="C93" s="161"/>
      <c r="D93" s="64">
        <v>0</v>
      </c>
      <c r="E93" s="64">
        <v>0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6"/>
    </row>
    <row r="94" spans="1:28">
      <c r="A94" s="22"/>
      <c r="B94" s="11" t="s">
        <v>701</v>
      </c>
      <c r="C94" s="161"/>
      <c r="D94" s="64">
        <v>0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6"/>
    </row>
    <row r="95" spans="1:28">
      <c r="A95" s="22"/>
      <c r="B95" s="11" t="s">
        <v>5</v>
      </c>
      <c r="C95" s="161"/>
      <c r="D95" s="64">
        <v>0</v>
      </c>
      <c r="E95" s="64">
        <v>0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6"/>
    </row>
    <row r="96" spans="1:28">
      <c r="A96" s="22"/>
      <c r="B96" s="11" t="s">
        <v>9</v>
      </c>
      <c r="C96" s="161"/>
      <c r="D96" s="64">
        <v>0</v>
      </c>
      <c r="E96" s="64">
        <v>0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6"/>
    </row>
    <row r="97" spans="1:28">
      <c r="A97" s="22"/>
      <c r="B97" s="11" t="s">
        <v>0</v>
      </c>
      <c r="C97" s="161"/>
      <c r="D97" s="64">
        <v>0</v>
      </c>
      <c r="E97" s="64">
        <v>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6"/>
    </row>
    <row r="98" spans="1:28">
      <c r="A98" s="22"/>
      <c r="B98" s="11" t="s">
        <v>584</v>
      </c>
      <c r="C98" s="161"/>
      <c r="D98" s="64">
        <v>0</v>
      </c>
      <c r="E98" s="64">
        <v>0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6"/>
    </row>
    <row r="99" spans="1:28">
      <c r="A99" s="1868"/>
      <c r="B99" s="1869" t="s">
        <v>1343</v>
      </c>
      <c r="C99" s="1872">
        <v>0</v>
      </c>
      <c r="D99" s="1871">
        <f>SUM(D85:D98)</f>
        <v>0</v>
      </c>
      <c r="E99" s="1871">
        <f t="shared" ref="E99:AA99" si="5">SUM(E85:E98)</f>
        <v>0</v>
      </c>
      <c r="F99" s="1871">
        <f t="shared" si="5"/>
        <v>0</v>
      </c>
      <c r="G99" s="1871">
        <f t="shared" si="5"/>
        <v>0</v>
      </c>
      <c r="H99" s="1871">
        <f t="shared" si="5"/>
        <v>0</v>
      </c>
      <c r="I99" s="1871">
        <f t="shared" si="5"/>
        <v>0</v>
      </c>
      <c r="J99" s="1871">
        <f t="shared" si="5"/>
        <v>0</v>
      </c>
      <c r="K99" s="1871">
        <f t="shared" si="5"/>
        <v>0</v>
      </c>
      <c r="L99" s="1871">
        <f t="shared" si="5"/>
        <v>0</v>
      </c>
      <c r="M99" s="1871">
        <f t="shared" si="5"/>
        <v>0</v>
      </c>
      <c r="N99" s="1871">
        <f t="shared" si="5"/>
        <v>0</v>
      </c>
      <c r="O99" s="1871">
        <f t="shared" si="5"/>
        <v>0</v>
      </c>
      <c r="P99" s="1871">
        <f t="shared" si="5"/>
        <v>0</v>
      </c>
      <c r="Q99" s="1871">
        <f t="shared" si="5"/>
        <v>0</v>
      </c>
      <c r="R99" s="1871">
        <f t="shared" si="5"/>
        <v>0</v>
      </c>
      <c r="S99" s="1871">
        <f t="shared" si="5"/>
        <v>0</v>
      </c>
      <c r="T99" s="1871">
        <f t="shared" si="5"/>
        <v>0</v>
      </c>
      <c r="U99" s="1871">
        <f t="shared" si="5"/>
        <v>0</v>
      </c>
      <c r="V99" s="1871">
        <f t="shared" si="5"/>
        <v>0</v>
      </c>
      <c r="W99" s="1871">
        <f t="shared" si="5"/>
        <v>0</v>
      </c>
      <c r="X99" s="1871">
        <f t="shared" si="5"/>
        <v>0</v>
      </c>
      <c r="Y99" s="1871">
        <f t="shared" si="5"/>
        <v>0</v>
      </c>
      <c r="Z99" s="1871">
        <f t="shared" si="5"/>
        <v>0</v>
      </c>
      <c r="AA99" s="1871">
        <f t="shared" si="5"/>
        <v>0</v>
      </c>
      <c r="AB99" s="66"/>
    </row>
    <row r="100" spans="1:28">
      <c r="A100" s="22" t="s">
        <v>68</v>
      </c>
      <c r="B100" s="1867" t="s">
        <v>1</v>
      </c>
      <c r="C100" s="161"/>
      <c r="D100" s="64">
        <v>0</v>
      </c>
      <c r="E100" s="64">
        <v>0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6"/>
    </row>
    <row r="101" spans="1:28">
      <c r="A101" s="22"/>
      <c r="B101" s="18" t="s">
        <v>556</v>
      </c>
      <c r="C101" s="161"/>
      <c r="D101" s="64">
        <v>0</v>
      </c>
      <c r="E101" s="64">
        <v>0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6"/>
    </row>
    <row r="102" spans="1:28">
      <c r="A102" s="22"/>
      <c r="B102" s="11" t="s">
        <v>668</v>
      </c>
      <c r="C102" s="161"/>
      <c r="D102" s="64">
        <v>0</v>
      </c>
      <c r="E102" s="64">
        <v>0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6"/>
    </row>
    <row r="103" spans="1:28">
      <c r="A103" s="22"/>
      <c r="B103" s="18" t="s">
        <v>75</v>
      </c>
      <c r="C103" s="161"/>
      <c r="D103" s="64">
        <v>0</v>
      </c>
      <c r="E103" s="64">
        <v>0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6"/>
    </row>
    <row r="104" spans="1:28">
      <c r="A104" s="22"/>
      <c r="B104" s="18" t="s">
        <v>3</v>
      </c>
      <c r="C104" s="161"/>
      <c r="D104" s="64">
        <v>0</v>
      </c>
      <c r="E104" s="64">
        <v>0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6"/>
    </row>
    <row r="105" spans="1:28">
      <c r="A105" s="22"/>
      <c r="B105" s="18" t="s">
        <v>4</v>
      </c>
      <c r="C105" s="161"/>
      <c r="D105" s="64">
        <v>0</v>
      </c>
      <c r="E105" s="64">
        <v>0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6"/>
    </row>
    <row r="106" spans="1:28">
      <c r="A106" s="22"/>
      <c r="B106" s="11" t="s">
        <v>669</v>
      </c>
      <c r="C106" s="161"/>
      <c r="D106" s="64">
        <v>0</v>
      </c>
      <c r="E106" s="64">
        <v>0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6"/>
    </row>
    <row r="107" spans="1:28" ht="45">
      <c r="A107" s="22"/>
      <c r="B107" s="93" t="s">
        <v>702</v>
      </c>
      <c r="C107" s="161"/>
      <c r="D107" s="64">
        <v>0</v>
      </c>
      <c r="E107" s="64">
        <v>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6"/>
    </row>
    <row r="108" spans="1:28">
      <c r="A108" s="22"/>
      <c r="B108" s="11" t="s">
        <v>670</v>
      </c>
      <c r="C108" s="161"/>
      <c r="D108" s="64">
        <v>0</v>
      </c>
      <c r="E108" s="64">
        <v>0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6"/>
    </row>
    <row r="109" spans="1:28">
      <c r="A109" s="22"/>
      <c r="B109" s="11" t="s">
        <v>701</v>
      </c>
      <c r="C109" s="161"/>
      <c r="D109" s="64">
        <v>0</v>
      </c>
      <c r="E109" s="64">
        <v>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6"/>
    </row>
    <row r="110" spans="1:28">
      <c r="A110" s="22"/>
      <c r="B110" s="11" t="s">
        <v>5</v>
      </c>
      <c r="C110" s="161"/>
      <c r="D110" s="64">
        <v>0</v>
      </c>
      <c r="E110" s="64">
        <v>0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6"/>
    </row>
    <row r="111" spans="1:28">
      <c r="A111" s="22"/>
      <c r="B111" s="11" t="s">
        <v>9</v>
      </c>
      <c r="C111" s="161"/>
      <c r="D111" s="64">
        <v>0</v>
      </c>
      <c r="E111" s="64">
        <v>0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6"/>
    </row>
    <row r="112" spans="1:28">
      <c r="A112" s="22"/>
      <c r="B112" s="11" t="s">
        <v>0</v>
      </c>
      <c r="C112" s="161"/>
      <c r="D112" s="64">
        <v>0</v>
      </c>
      <c r="E112" s="64">
        <v>0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6"/>
    </row>
    <row r="113" spans="1:28">
      <c r="A113" s="22"/>
      <c r="B113" s="11" t="s">
        <v>584</v>
      </c>
      <c r="C113" s="161"/>
      <c r="D113" s="64">
        <v>0</v>
      </c>
      <c r="E113" s="64">
        <v>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6"/>
    </row>
    <row r="114" spans="1:28">
      <c r="A114" s="1868"/>
      <c r="B114" s="1869" t="s">
        <v>1277</v>
      </c>
      <c r="C114" s="1872">
        <v>0</v>
      </c>
      <c r="D114" s="1871">
        <f>SUM(D100:D113)</f>
        <v>0</v>
      </c>
      <c r="E114" s="1871">
        <f t="shared" ref="E114:AA114" si="6">SUM(E100:E113)</f>
        <v>0</v>
      </c>
      <c r="F114" s="1871">
        <f t="shared" si="6"/>
        <v>0</v>
      </c>
      <c r="G114" s="1871">
        <f t="shared" si="6"/>
        <v>0</v>
      </c>
      <c r="H114" s="1871">
        <f t="shared" si="6"/>
        <v>0</v>
      </c>
      <c r="I114" s="1871">
        <f t="shared" si="6"/>
        <v>0</v>
      </c>
      <c r="J114" s="1871">
        <f t="shared" si="6"/>
        <v>0</v>
      </c>
      <c r="K114" s="1871">
        <f t="shared" si="6"/>
        <v>0</v>
      </c>
      <c r="L114" s="1871">
        <f t="shared" si="6"/>
        <v>0</v>
      </c>
      <c r="M114" s="1871">
        <f t="shared" si="6"/>
        <v>0</v>
      </c>
      <c r="N114" s="1871">
        <f t="shared" si="6"/>
        <v>0</v>
      </c>
      <c r="O114" s="1871">
        <f t="shared" si="6"/>
        <v>0</v>
      </c>
      <c r="P114" s="1871">
        <f t="shared" si="6"/>
        <v>0</v>
      </c>
      <c r="Q114" s="1871">
        <f t="shared" si="6"/>
        <v>0</v>
      </c>
      <c r="R114" s="1871">
        <f t="shared" si="6"/>
        <v>0</v>
      </c>
      <c r="S114" s="1871">
        <f t="shared" si="6"/>
        <v>0</v>
      </c>
      <c r="T114" s="1871">
        <f t="shared" si="6"/>
        <v>0</v>
      </c>
      <c r="U114" s="1871">
        <f t="shared" si="6"/>
        <v>0</v>
      </c>
      <c r="V114" s="1871">
        <f t="shared" si="6"/>
        <v>0</v>
      </c>
      <c r="W114" s="1871">
        <f t="shared" si="6"/>
        <v>0</v>
      </c>
      <c r="X114" s="1871">
        <f t="shared" si="6"/>
        <v>0</v>
      </c>
      <c r="Y114" s="1871">
        <f t="shared" si="6"/>
        <v>0</v>
      </c>
      <c r="Z114" s="1871">
        <f t="shared" si="6"/>
        <v>0</v>
      </c>
      <c r="AA114" s="1871">
        <f t="shared" si="6"/>
        <v>0</v>
      </c>
      <c r="AB114" s="66"/>
    </row>
    <row r="115" spans="1:28">
      <c r="A115" s="22" t="s">
        <v>69</v>
      </c>
      <c r="B115" s="1867" t="s">
        <v>1</v>
      </c>
      <c r="C115" s="161"/>
      <c r="D115" s="64">
        <v>0</v>
      </c>
      <c r="E115" s="64">
        <v>0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6"/>
    </row>
    <row r="116" spans="1:28">
      <c r="A116" s="22"/>
      <c r="B116" s="18" t="s">
        <v>556</v>
      </c>
      <c r="C116" s="161"/>
      <c r="D116" s="64">
        <v>0</v>
      </c>
      <c r="E116" s="64">
        <v>0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6"/>
    </row>
    <row r="117" spans="1:28">
      <c r="A117" s="22"/>
      <c r="B117" s="11" t="s">
        <v>668</v>
      </c>
      <c r="C117" s="161"/>
      <c r="D117" s="64">
        <v>0</v>
      </c>
      <c r="E117" s="64">
        <v>0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6"/>
    </row>
    <row r="118" spans="1:28">
      <c r="A118" s="22"/>
      <c r="B118" s="18" t="s">
        <v>75</v>
      </c>
      <c r="C118" s="161"/>
      <c r="D118" s="64">
        <v>0</v>
      </c>
      <c r="E118" s="64">
        <v>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6"/>
    </row>
    <row r="119" spans="1:28">
      <c r="A119" s="22"/>
      <c r="B119" s="18" t="s">
        <v>3</v>
      </c>
      <c r="C119" s="161"/>
      <c r="D119" s="64">
        <v>0</v>
      </c>
      <c r="E119" s="64">
        <v>0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6"/>
    </row>
    <row r="120" spans="1:28">
      <c r="A120" s="22"/>
      <c r="B120" s="18" t="s">
        <v>4</v>
      </c>
      <c r="C120" s="161"/>
      <c r="D120" s="64">
        <v>0</v>
      </c>
      <c r="E120" s="64">
        <v>0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6"/>
    </row>
    <row r="121" spans="1:28">
      <c r="A121" s="22"/>
      <c r="B121" s="11" t="s">
        <v>669</v>
      </c>
      <c r="C121" s="161"/>
      <c r="D121" s="64">
        <v>0</v>
      </c>
      <c r="E121" s="64">
        <v>0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6"/>
    </row>
    <row r="122" spans="1:28" ht="45">
      <c r="A122" s="22"/>
      <c r="B122" s="93" t="s">
        <v>702</v>
      </c>
      <c r="C122" s="161"/>
      <c r="D122" s="64">
        <v>0</v>
      </c>
      <c r="E122" s="64">
        <v>0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6"/>
    </row>
    <row r="123" spans="1:28">
      <c r="A123" s="22"/>
      <c r="B123" s="11" t="s">
        <v>670</v>
      </c>
      <c r="C123" s="161"/>
      <c r="D123" s="64">
        <v>0</v>
      </c>
      <c r="E123" s="64">
        <v>0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6"/>
    </row>
    <row r="124" spans="1:28">
      <c r="A124" s="22"/>
      <c r="B124" s="11" t="s">
        <v>701</v>
      </c>
      <c r="C124" s="161"/>
      <c r="D124" s="64">
        <v>0</v>
      </c>
      <c r="E124" s="64">
        <v>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6"/>
    </row>
    <row r="125" spans="1:28">
      <c r="A125" s="22"/>
      <c r="B125" s="11" t="s">
        <v>5</v>
      </c>
      <c r="C125" s="161"/>
      <c r="D125" s="64">
        <v>0</v>
      </c>
      <c r="E125" s="64">
        <v>0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6"/>
    </row>
    <row r="126" spans="1:28">
      <c r="A126" s="22"/>
      <c r="B126" s="11" t="s">
        <v>9</v>
      </c>
      <c r="C126" s="161"/>
      <c r="D126" s="64">
        <v>0</v>
      </c>
      <c r="E126" s="64">
        <v>0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6"/>
    </row>
    <row r="127" spans="1:28">
      <c r="A127" s="22"/>
      <c r="B127" s="11" t="s">
        <v>0</v>
      </c>
      <c r="C127" s="161"/>
      <c r="D127" s="64">
        <v>0</v>
      </c>
      <c r="E127" s="64">
        <v>0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6"/>
    </row>
    <row r="128" spans="1:28">
      <c r="A128" s="22"/>
      <c r="B128" s="11" t="s">
        <v>584</v>
      </c>
      <c r="C128" s="161"/>
      <c r="D128" s="64">
        <v>0</v>
      </c>
      <c r="E128" s="64">
        <v>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6"/>
    </row>
    <row r="129" spans="1:28">
      <c r="A129" s="1868"/>
      <c r="B129" s="1869" t="s">
        <v>1278</v>
      </c>
      <c r="C129" s="1872">
        <v>0</v>
      </c>
      <c r="D129" s="1871">
        <f>SUM(D115:D128)</f>
        <v>0</v>
      </c>
      <c r="E129" s="1871">
        <f t="shared" ref="E129:AA129" si="7">SUM(E115:E128)</f>
        <v>0</v>
      </c>
      <c r="F129" s="1871">
        <f t="shared" si="7"/>
        <v>0</v>
      </c>
      <c r="G129" s="1871">
        <f t="shared" si="7"/>
        <v>0</v>
      </c>
      <c r="H129" s="1871">
        <f t="shared" si="7"/>
        <v>0</v>
      </c>
      <c r="I129" s="1871">
        <f t="shared" si="7"/>
        <v>0</v>
      </c>
      <c r="J129" s="1871">
        <f t="shared" si="7"/>
        <v>0</v>
      </c>
      <c r="K129" s="1871">
        <f t="shared" si="7"/>
        <v>0</v>
      </c>
      <c r="L129" s="1871">
        <f t="shared" si="7"/>
        <v>0</v>
      </c>
      <c r="M129" s="1871">
        <f t="shared" si="7"/>
        <v>0</v>
      </c>
      <c r="N129" s="1871">
        <f t="shared" si="7"/>
        <v>0</v>
      </c>
      <c r="O129" s="1871">
        <f t="shared" si="7"/>
        <v>0</v>
      </c>
      <c r="P129" s="1871">
        <f t="shared" si="7"/>
        <v>0</v>
      </c>
      <c r="Q129" s="1871">
        <f t="shared" si="7"/>
        <v>0</v>
      </c>
      <c r="R129" s="1871">
        <f t="shared" si="7"/>
        <v>0</v>
      </c>
      <c r="S129" s="1871">
        <f t="shared" si="7"/>
        <v>0</v>
      </c>
      <c r="T129" s="1871">
        <f t="shared" si="7"/>
        <v>0</v>
      </c>
      <c r="U129" s="1871">
        <f t="shared" si="7"/>
        <v>0</v>
      </c>
      <c r="V129" s="1871">
        <f t="shared" si="7"/>
        <v>0</v>
      </c>
      <c r="W129" s="1871">
        <f t="shared" si="7"/>
        <v>0</v>
      </c>
      <c r="X129" s="1871">
        <f t="shared" si="7"/>
        <v>0</v>
      </c>
      <c r="Y129" s="1871">
        <f t="shared" si="7"/>
        <v>0</v>
      </c>
      <c r="Z129" s="1871">
        <f t="shared" si="7"/>
        <v>0</v>
      </c>
      <c r="AA129" s="1871">
        <f t="shared" si="7"/>
        <v>0</v>
      </c>
      <c r="AB129" s="66"/>
    </row>
    <row r="130" spans="1:28">
      <c r="A130" s="22" t="s">
        <v>70</v>
      </c>
      <c r="B130" s="1867" t="s">
        <v>1</v>
      </c>
      <c r="C130" s="161"/>
      <c r="D130" s="64">
        <v>0</v>
      </c>
      <c r="E130" s="64">
        <v>0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6"/>
    </row>
    <row r="131" spans="1:28">
      <c r="A131" s="22"/>
      <c r="B131" s="18" t="s">
        <v>556</v>
      </c>
      <c r="C131" s="161"/>
      <c r="D131" s="64">
        <v>0</v>
      </c>
      <c r="E131" s="64">
        <v>0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6"/>
    </row>
    <row r="132" spans="1:28">
      <c r="A132" s="22"/>
      <c r="B132" s="11" t="s">
        <v>668</v>
      </c>
      <c r="C132" s="161"/>
      <c r="D132" s="64">
        <v>0</v>
      </c>
      <c r="E132" s="64">
        <v>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6"/>
    </row>
    <row r="133" spans="1:28">
      <c r="A133" s="22"/>
      <c r="B133" s="18" t="s">
        <v>75</v>
      </c>
      <c r="C133" s="161"/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6"/>
    </row>
    <row r="134" spans="1:28">
      <c r="A134" s="22"/>
      <c r="B134" s="18" t="s">
        <v>3</v>
      </c>
      <c r="C134" s="161"/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6"/>
    </row>
    <row r="135" spans="1:28">
      <c r="A135" s="22"/>
      <c r="B135" s="18" t="s">
        <v>4</v>
      </c>
      <c r="C135" s="161"/>
      <c r="D135" s="64">
        <v>0</v>
      </c>
      <c r="E135" s="64">
        <v>0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6"/>
    </row>
    <row r="136" spans="1:28">
      <c r="A136" s="22"/>
      <c r="B136" s="11" t="s">
        <v>669</v>
      </c>
      <c r="C136" s="161"/>
      <c r="D136" s="64">
        <v>0</v>
      </c>
      <c r="E136" s="64">
        <v>0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6"/>
    </row>
    <row r="137" spans="1:28" ht="45">
      <c r="A137" s="22"/>
      <c r="B137" s="93" t="s">
        <v>702</v>
      </c>
      <c r="C137" s="161"/>
      <c r="D137" s="64">
        <v>0</v>
      </c>
      <c r="E137" s="64">
        <v>0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6"/>
    </row>
    <row r="138" spans="1:28">
      <c r="A138" s="22"/>
      <c r="B138" s="11" t="s">
        <v>670</v>
      </c>
      <c r="C138" s="161"/>
      <c r="D138" s="64">
        <v>0</v>
      </c>
      <c r="E138" s="64">
        <v>0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6"/>
    </row>
    <row r="139" spans="1:28">
      <c r="A139" s="22"/>
      <c r="B139" s="11" t="s">
        <v>701</v>
      </c>
      <c r="C139" s="161"/>
      <c r="D139" s="64">
        <v>0</v>
      </c>
      <c r="E139" s="64">
        <v>0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6"/>
    </row>
    <row r="140" spans="1:28">
      <c r="A140" s="22"/>
      <c r="B140" s="11" t="s">
        <v>5</v>
      </c>
      <c r="C140" s="161"/>
      <c r="D140" s="64">
        <v>0</v>
      </c>
      <c r="E140" s="64">
        <v>0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6"/>
    </row>
    <row r="141" spans="1:28">
      <c r="A141" s="22"/>
      <c r="B141" s="11" t="s">
        <v>9</v>
      </c>
      <c r="C141" s="161"/>
      <c r="D141" s="64">
        <v>0</v>
      </c>
      <c r="E141" s="64">
        <v>0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6"/>
    </row>
    <row r="142" spans="1:28">
      <c r="A142" s="22"/>
      <c r="B142" s="11" t="s">
        <v>0</v>
      </c>
      <c r="C142" s="161"/>
      <c r="D142" s="64">
        <v>0</v>
      </c>
      <c r="E142" s="64">
        <v>0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6"/>
    </row>
    <row r="143" spans="1:28">
      <c r="A143" s="22"/>
      <c r="B143" s="11" t="s">
        <v>584</v>
      </c>
      <c r="C143" s="161"/>
      <c r="D143" s="64">
        <v>0</v>
      </c>
      <c r="E143" s="64">
        <v>0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6"/>
    </row>
    <row r="144" spans="1:28">
      <c r="A144" s="1868"/>
      <c r="B144" s="1869" t="s">
        <v>1281</v>
      </c>
      <c r="C144" s="1872">
        <v>0</v>
      </c>
      <c r="D144" s="1871">
        <f>SUM(D130:D143)</f>
        <v>0</v>
      </c>
      <c r="E144" s="1871">
        <f t="shared" ref="E144:AA144" si="8">SUM(E130:E143)</f>
        <v>0</v>
      </c>
      <c r="F144" s="1871">
        <f t="shared" si="8"/>
        <v>0</v>
      </c>
      <c r="G144" s="1871">
        <f t="shared" si="8"/>
        <v>0</v>
      </c>
      <c r="H144" s="1871">
        <f t="shared" si="8"/>
        <v>0</v>
      </c>
      <c r="I144" s="1871">
        <f t="shared" si="8"/>
        <v>0</v>
      </c>
      <c r="J144" s="1871">
        <f t="shared" si="8"/>
        <v>0</v>
      </c>
      <c r="K144" s="1871">
        <f t="shared" si="8"/>
        <v>0</v>
      </c>
      <c r="L144" s="1871">
        <f t="shared" si="8"/>
        <v>0</v>
      </c>
      <c r="M144" s="1871">
        <f t="shared" si="8"/>
        <v>0</v>
      </c>
      <c r="N144" s="1871">
        <f t="shared" si="8"/>
        <v>0</v>
      </c>
      <c r="O144" s="1871">
        <f t="shared" si="8"/>
        <v>0</v>
      </c>
      <c r="P144" s="1871">
        <f t="shared" si="8"/>
        <v>0</v>
      </c>
      <c r="Q144" s="1871">
        <f t="shared" si="8"/>
        <v>0</v>
      </c>
      <c r="R144" s="1871">
        <f t="shared" si="8"/>
        <v>0</v>
      </c>
      <c r="S144" s="1871">
        <f t="shared" si="8"/>
        <v>0</v>
      </c>
      <c r="T144" s="1871">
        <f t="shared" si="8"/>
        <v>0</v>
      </c>
      <c r="U144" s="1871">
        <f t="shared" si="8"/>
        <v>0</v>
      </c>
      <c r="V144" s="1871">
        <f t="shared" si="8"/>
        <v>0</v>
      </c>
      <c r="W144" s="1871">
        <f t="shared" si="8"/>
        <v>0</v>
      </c>
      <c r="X144" s="1871">
        <f t="shared" si="8"/>
        <v>0</v>
      </c>
      <c r="Y144" s="1871">
        <f t="shared" si="8"/>
        <v>0</v>
      </c>
      <c r="Z144" s="1871">
        <f t="shared" si="8"/>
        <v>0</v>
      </c>
      <c r="AA144" s="1871">
        <f t="shared" si="8"/>
        <v>0</v>
      </c>
      <c r="AB144" s="66"/>
    </row>
    <row r="145" spans="1:28">
      <c r="A145" s="22" t="s">
        <v>71</v>
      </c>
      <c r="B145" s="1867" t="s">
        <v>1</v>
      </c>
      <c r="C145" s="161"/>
      <c r="D145" s="64">
        <v>0</v>
      </c>
      <c r="E145" s="64">
        <v>0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6"/>
    </row>
    <row r="146" spans="1:28">
      <c r="A146" s="22"/>
      <c r="B146" s="18" t="s">
        <v>556</v>
      </c>
      <c r="C146" s="161"/>
      <c r="D146" s="64">
        <v>0</v>
      </c>
      <c r="E146" s="64">
        <v>0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6"/>
    </row>
    <row r="147" spans="1:28">
      <c r="A147" s="22"/>
      <c r="B147" s="11" t="s">
        <v>668</v>
      </c>
      <c r="C147" s="161"/>
      <c r="D147" s="64">
        <v>0</v>
      </c>
      <c r="E147" s="64">
        <v>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6"/>
    </row>
    <row r="148" spans="1:28">
      <c r="A148" s="22"/>
      <c r="B148" s="18" t="s">
        <v>75</v>
      </c>
      <c r="C148" s="161"/>
      <c r="D148" s="64">
        <v>0</v>
      </c>
      <c r="E148" s="64">
        <v>0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6"/>
    </row>
    <row r="149" spans="1:28">
      <c r="A149" s="22"/>
      <c r="B149" s="18" t="s">
        <v>3</v>
      </c>
      <c r="C149" s="161"/>
      <c r="D149" s="64">
        <v>0</v>
      </c>
      <c r="E149" s="64">
        <v>0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6"/>
    </row>
    <row r="150" spans="1:28">
      <c r="A150" s="22"/>
      <c r="B150" s="18" t="s">
        <v>4</v>
      </c>
      <c r="C150" s="161"/>
      <c r="D150" s="64">
        <v>0</v>
      </c>
      <c r="E150" s="64">
        <v>0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6"/>
    </row>
    <row r="151" spans="1:28">
      <c r="A151" s="22"/>
      <c r="B151" s="11" t="s">
        <v>669</v>
      </c>
      <c r="C151" s="161"/>
      <c r="D151" s="64">
        <v>0</v>
      </c>
      <c r="E151" s="64">
        <v>0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6"/>
    </row>
    <row r="152" spans="1:28" ht="45">
      <c r="A152" s="22"/>
      <c r="B152" s="93" t="s">
        <v>702</v>
      </c>
      <c r="C152" s="161"/>
      <c r="D152" s="64">
        <v>0</v>
      </c>
      <c r="E152" s="64">
        <v>0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64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64">
        <v>0</v>
      </c>
      <c r="AA152" s="64">
        <v>0</v>
      </c>
      <c r="AB152" s="66"/>
    </row>
    <row r="153" spans="1:28">
      <c r="A153" s="22"/>
      <c r="B153" s="11" t="s">
        <v>670</v>
      </c>
      <c r="C153" s="161"/>
      <c r="D153" s="64">
        <v>0</v>
      </c>
      <c r="E153" s="64">
        <v>0</v>
      </c>
      <c r="F153" s="64">
        <v>0</v>
      </c>
      <c r="G153" s="64">
        <v>0</v>
      </c>
      <c r="H153" s="64">
        <v>0</v>
      </c>
      <c r="I153" s="64">
        <v>0</v>
      </c>
      <c r="J153" s="64">
        <v>0</v>
      </c>
      <c r="K153" s="64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64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64">
        <v>0</v>
      </c>
      <c r="AA153" s="64">
        <v>0</v>
      </c>
      <c r="AB153" s="66"/>
    </row>
    <row r="154" spans="1:28">
      <c r="A154" s="22"/>
      <c r="B154" s="11" t="s">
        <v>701</v>
      </c>
      <c r="C154" s="161"/>
      <c r="D154" s="64">
        <v>0</v>
      </c>
      <c r="E154" s="64">
        <v>0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  <c r="S154" s="64">
        <v>0</v>
      </c>
      <c r="T154" s="64">
        <v>0</v>
      </c>
      <c r="U154" s="64">
        <v>0</v>
      </c>
      <c r="V154" s="64">
        <v>0</v>
      </c>
      <c r="W154" s="64">
        <v>0</v>
      </c>
      <c r="X154" s="64">
        <v>0</v>
      </c>
      <c r="Y154" s="64">
        <v>0</v>
      </c>
      <c r="Z154" s="64">
        <v>0</v>
      </c>
      <c r="AA154" s="64">
        <v>0</v>
      </c>
      <c r="AB154" s="66"/>
    </row>
    <row r="155" spans="1:28">
      <c r="A155" s="22"/>
      <c r="B155" s="11" t="s">
        <v>5</v>
      </c>
      <c r="C155" s="161"/>
      <c r="D155" s="64">
        <v>0</v>
      </c>
      <c r="E155" s="64">
        <v>0</v>
      </c>
      <c r="F155" s="64">
        <v>0</v>
      </c>
      <c r="G155" s="64">
        <v>0</v>
      </c>
      <c r="H155" s="64">
        <v>0</v>
      </c>
      <c r="I155" s="64">
        <v>0</v>
      </c>
      <c r="J155" s="64">
        <v>0</v>
      </c>
      <c r="K155" s="64">
        <v>0</v>
      </c>
      <c r="L155" s="64">
        <v>0</v>
      </c>
      <c r="M155" s="64">
        <v>0</v>
      </c>
      <c r="N155" s="64">
        <v>0</v>
      </c>
      <c r="O155" s="64">
        <v>0</v>
      </c>
      <c r="P155" s="64">
        <v>0</v>
      </c>
      <c r="Q155" s="64">
        <v>0</v>
      </c>
      <c r="R155" s="64">
        <v>0</v>
      </c>
      <c r="S155" s="64">
        <v>0</v>
      </c>
      <c r="T155" s="64">
        <v>0</v>
      </c>
      <c r="U155" s="64">
        <v>0</v>
      </c>
      <c r="V155" s="64">
        <v>0</v>
      </c>
      <c r="W155" s="64">
        <v>0</v>
      </c>
      <c r="X155" s="64">
        <v>0</v>
      </c>
      <c r="Y155" s="64">
        <v>0</v>
      </c>
      <c r="Z155" s="64">
        <v>0</v>
      </c>
      <c r="AA155" s="64">
        <v>0</v>
      </c>
      <c r="AB155" s="66"/>
    </row>
    <row r="156" spans="1:28">
      <c r="A156" s="22"/>
      <c r="B156" s="11" t="s">
        <v>9</v>
      </c>
      <c r="C156" s="161"/>
      <c r="D156" s="64">
        <v>0</v>
      </c>
      <c r="E156" s="64">
        <v>0</v>
      </c>
      <c r="F156" s="64">
        <v>0</v>
      </c>
      <c r="G156" s="64">
        <v>0</v>
      </c>
      <c r="H156" s="64">
        <v>0</v>
      </c>
      <c r="I156" s="64">
        <v>0</v>
      </c>
      <c r="J156" s="64">
        <v>0</v>
      </c>
      <c r="K156" s="64">
        <v>0</v>
      </c>
      <c r="L156" s="64">
        <v>0</v>
      </c>
      <c r="M156" s="64">
        <v>0</v>
      </c>
      <c r="N156" s="64">
        <v>0</v>
      </c>
      <c r="O156" s="64">
        <v>0</v>
      </c>
      <c r="P156" s="64">
        <v>0</v>
      </c>
      <c r="Q156" s="64">
        <v>0</v>
      </c>
      <c r="R156" s="64">
        <v>0</v>
      </c>
      <c r="S156" s="64">
        <v>0</v>
      </c>
      <c r="T156" s="64">
        <v>0</v>
      </c>
      <c r="U156" s="64">
        <v>0</v>
      </c>
      <c r="V156" s="64">
        <v>0</v>
      </c>
      <c r="W156" s="64">
        <v>0</v>
      </c>
      <c r="X156" s="64">
        <v>0</v>
      </c>
      <c r="Y156" s="64">
        <v>0</v>
      </c>
      <c r="Z156" s="64">
        <v>0</v>
      </c>
      <c r="AA156" s="64">
        <v>0</v>
      </c>
      <c r="AB156" s="66"/>
    </row>
    <row r="157" spans="1:28">
      <c r="A157" s="22"/>
      <c r="B157" s="11" t="s">
        <v>0</v>
      </c>
      <c r="C157" s="161"/>
      <c r="D157" s="64">
        <v>0</v>
      </c>
      <c r="E157" s="64">
        <v>0</v>
      </c>
      <c r="F157" s="64">
        <v>0</v>
      </c>
      <c r="G157" s="64">
        <v>0</v>
      </c>
      <c r="H157" s="64">
        <v>0</v>
      </c>
      <c r="I157" s="64">
        <v>0</v>
      </c>
      <c r="J157" s="64">
        <v>0</v>
      </c>
      <c r="K157" s="64">
        <v>0</v>
      </c>
      <c r="L157" s="64">
        <v>0</v>
      </c>
      <c r="M157" s="64">
        <v>0</v>
      </c>
      <c r="N157" s="64">
        <v>0</v>
      </c>
      <c r="O157" s="64">
        <v>0</v>
      </c>
      <c r="P157" s="64">
        <v>0</v>
      </c>
      <c r="Q157" s="64">
        <v>0</v>
      </c>
      <c r="R157" s="64">
        <v>0</v>
      </c>
      <c r="S157" s="64">
        <v>0</v>
      </c>
      <c r="T157" s="64">
        <v>0</v>
      </c>
      <c r="U157" s="64">
        <v>0</v>
      </c>
      <c r="V157" s="64">
        <v>0</v>
      </c>
      <c r="W157" s="64">
        <v>0</v>
      </c>
      <c r="X157" s="64">
        <v>0</v>
      </c>
      <c r="Y157" s="64">
        <v>0</v>
      </c>
      <c r="Z157" s="64">
        <v>0</v>
      </c>
      <c r="AA157" s="64">
        <v>0</v>
      </c>
      <c r="AB157" s="66"/>
    </row>
    <row r="158" spans="1:28">
      <c r="A158" s="22"/>
      <c r="B158" s="11" t="s">
        <v>584</v>
      </c>
      <c r="C158" s="161"/>
      <c r="D158" s="64">
        <v>0</v>
      </c>
      <c r="E158" s="64">
        <v>0</v>
      </c>
      <c r="F158" s="64">
        <v>0</v>
      </c>
      <c r="G158" s="64">
        <v>0</v>
      </c>
      <c r="H158" s="64">
        <v>0</v>
      </c>
      <c r="I158" s="64">
        <v>0</v>
      </c>
      <c r="J158" s="64">
        <v>0</v>
      </c>
      <c r="K158" s="64">
        <v>0</v>
      </c>
      <c r="L158" s="64">
        <v>0</v>
      </c>
      <c r="M158" s="64">
        <v>0</v>
      </c>
      <c r="N158" s="64">
        <v>0</v>
      </c>
      <c r="O158" s="64">
        <v>0</v>
      </c>
      <c r="P158" s="64">
        <v>0</v>
      </c>
      <c r="Q158" s="64">
        <v>0</v>
      </c>
      <c r="R158" s="64">
        <v>0</v>
      </c>
      <c r="S158" s="64">
        <v>0</v>
      </c>
      <c r="T158" s="64">
        <v>0</v>
      </c>
      <c r="U158" s="64">
        <v>0</v>
      </c>
      <c r="V158" s="64">
        <v>0</v>
      </c>
      <c r="W158" s="64">
        <v>0</v>
      </c>
      <c r="X158" s="64">
        <v>0</v>
      </c>
      <c r="Y158" s="64">
        <v>0</v>
      </c>
      <c r="Z158" s="64">
        <v>0</v>
      </c>
      <c r="AA158" s="64">
        <v>0</v>
      </c>
      <c r="AB158" s="66"/>
    </row>
    <row r="159" spans="1:28">
      <c r="A159" s="1868"/>
      <c r="B159" s="1869" t="s">
        <v>1279</v>
      </c>
      <c r="C159" s="1872">
        <v>0</v>
      </c>
      <c r="D159" s="1871">
        <f>SUM(D145:D158)</f>
        <v>0</v>
      </c>
      <c r="E159" s="1871">
        <f t="shared" ref="E159:AA159" si="9">SUM(E145:E158)</f>
        <v>0</v>
      </c>
      <c r="F159" s="1871">
        <f t="shared" si="9"/>
        <v>0</v>
      </c>
      <c r="G159" s="1871">
        <f t="shared" si="9"/>
        <v>0</v>
      </c>
      <c r="H159" s="1871">
        <f t="shared" si="9"/>
        <v>0</v>
      </c>
      <c r="I159" s="1871">
        <f t="shared" si="9"/>
        <v>0</v>
      </c>
      <c r="J159" s="1871">
        <f t="shared" si="9"/>
        <v>0</v>
      </c>
      <c r="K159" s="1871">
        <f t="shared" si="9"/>
        <v>0</v>
      </c>
      <c r="L159" s="1871">
        <f t="shared" si="9"/>
        <v>0</v>
      </c>
      <c r="M159" s="1871">
        <f t="shared" si="9"/>
        <v>0</v>
      </c>
      <c r="N159" s="1871">
        <f t="shared" si="9"/>
        <v>0</v>
      </c>
      <c r="O159" s="1871">
        <f t="shared" si="9"/>
        <v>0</v>
      </c>
      <c r="P159" s="1871">
        <f t="shared" si="9"/>
        <v>0</v>
      </c>
      <c r="Q159" s="1871">
        <f t="shared" si="9"/>
        <v>0</v>
      </c>
      <c r="R159" s="1871">
        <f t="shared" si="9"/>
        <v>0</v>
      </c>
      <c r="S159" s="1871">
        <f t="shared" si="9"/>
        <v>0</v>
      </c>
      <c r="T159" s="1871">
        <f t="shared" si="9"/>
        <v>0</v>
      </c>
      <c r="U159" s="1871">
        <f t="shared" si="9"/>
        <v>0</v>
      </c>
      <c r="V159" s="1871">
        <f t="shared" si="9"/>
        <v>0</v>
      </c>
      <c r="W159" s="1871">
        <f t="shared" si="9"/>
        <v>0</v>
      </c>
      <c r="X159" s="1871">
        <f t="shared" si="9"/>
        <v>0</v>
      </c>
      <c r="Y159" s="1871">
        <f t="shared" si="9"/>
        <v>0</v>
      </c>
      <c r="Z159" s="1871">
        <f t="shared" si="9"/>
        <v>0</v>
      </c>
      <c r="AA159" s="1871">
        <f t="shared" si="9"/>
        <v>0</v>
      </c>
      <c r="AB159" s="66"/>
    </row>
    <row r="160" spans="1:28">
      <c r="A160" s="22" t="s">
        <v>72</v>
      </c>
      <c r="B160" s="1867" t="s">
        <v>1</v>
      </c>
      <c r="C160" s="161"/>
      <c r="D160" s="64">
        <v>0</v>
      </c>
      <c r="E160" s="64">
        <v>0</v>
      </c>
      <c r="F160" s="64">
        <v>0</v>
      </c>
      <c r="G160" s="64">
        <v>0</v>
      </c>
      <c r="H160" s="64">
        <v>0</v>
      </c>
      <c r="I160" s="64">
        <v>0</v>
      </c>
      <c r="J160" s="64">
        <v>0</v>
      </c>
      <c r="K160" s="64">
        <v>0</v>
      </c>
      <c r="L160" s="64">
        <v>0</v>
      </c>
      <c r="M160" s="64">
        <v>0</v>
      </c>
      <c r="N160" s="64">
        <v>0</v>
      </c>
      <c r="O160" s="64">
        <v>0</v>
      </c>
      <c r="P160" s="64">
        <v>0</v>
      </c>
      <c r="Q160" s="64">
        <v>0</v>
      </c>
      <c r="R160" s="64">
        <v>0</v>
      </c>
      <c r="S160" s="64">
        <v>0</v>
      </c>
      <c r="T160" s="64">
        <v>0</v>
      </c>
      <c r="U160" s="64">
        <v>0</v>
      </c>
      <c r="V160" s="64">
        <v>0</v>
      </c>
      <c r="W160" s="64">
        <v>0</v>
      </c>
      <c r="X160" s="64">
        <v>0</v>
      </c>
      <c r="Y160" s="64">
        <v>0</v>
      </c>
      <c r="Z160" s="64">
        <v>0</v>
      </c>
      <c r="AA160" s="64">
        <v>0</v>
      </c>
      <c r="AB160" s="66"/>
    </row>
    <row r="161" spans="1:28">
      <c r="A161" s="22"/>
      <c r="B161" s="18" t="s">
        <v>556</v>
      </c>
      <c r="C161" s="161"/>
      <c r="D161" s="64">
        <v>0</v>
      </c>
      <c r="E161" s="64">
        <v>0</v>
      </c>
      <c r="F161" s="64">
        <v>0</v>
      </c>
      <c r="G161" s="64">
        <v>0</v>
      </c>
      <c r="H161" s="64">
        <v>0</v>
      </c>
      <c r="I161" s="64">
        <v>0</v>
      </c>
      <c r="J161" s="64">
        <v>0</v>
      </c>
      <c r="K161" s="64">
        <v>0</v>
      </c>
      <c r="L161" s="64">
        <v>0</v>
      </c>
      <c r="M161" s="64">
        <v>0</v>
      </c>
      <c r="N161" s="64">
        <v>0</v>
      </c>
      <c r="O161" s="64">
        <v>0</v>
      </c>
      <c r="P161" s="64">
        <v>0</v>
      </c>
      <c r="Q161" s="64">
        <v>0</v>
      </c>
      <c r="R161" s="64">
        <v>0</v>
      </c>
      <c r="S161" s="64">
        <v>0</v>
      </c>
      <c r="T161" s="64">
        <v>0</v>
      </c>
      <c r="U161" s="64">
        <v>0</v>
      </c>
      <c r="V161" s="64">
        <v>0</v>
      </c>
      <c r="W161" s="64">
        <v>0</v>
      </c>
      <c r="X161" s="64">
        <v>0</v>
      </c>
      <c r="Y161" s="64">
        <v>0</v>
      </c>
      <c r="Z161" s="64">
        <v>0</v>
      </c>
      <c r="AA161" s="64">
        <v>0</v>
      </c>
      <c r="AB161" s="66"/>
    </row>
    <row r="162" spans="1:28">
      <c r="A162" s="22"/>
      <c r="B162" s="11" t="s">
        <v>668</v>
      </c>
      <c r="C162" s="161"/>
      <c r="D162" s="64">
        <v>0</v>
      </c>
      <c r="E162" s="64">
        <v>0</v>
      </c>
      <c r="F162" s="64">
        <v>0</v>
      </c>
      <c r="G162" s="64">
        <v>0</v>
      </c>
      <c r="H162" s="64">
        <v>0</v>
      </c>
      <c r="I162" s="64">
        <v>0</v>
      </c>
      <c r="J162" s="64">
        <v>0</v>
      </c>
      <c r="K162" s="64">
        <v>0</v>
      </c>
      <c r="L162" s="64">
        <v>0</v>
      </c>
      <c r="M162" s="64">
        <v>0</v>
      </c>
      <c r="N162" s="64">
        <v>0</v>
      </c>
      <c r="O162" s="64">
        <v>0</v>
      </c>
      <c r="P162" s="64">
        <v>0</v>
      </c>
      <c r="Q162" s="64">
        <v>0</v>
      </c>
      <c r="R162" s="64">
        <v>0</v>
      </c>
      <c r="S162" s="64">
        <v>0</v>
      </c>
      <c r="T162" s="64">
        <v>0</v>
      </c>
      <c r="U162" s="64">
        <v>0</v>
      </c>
      <c r="V162" s="64">
        <v>0</v>
      </c>
      <c r="W162" s="64">
        <v>0</v>
      </c>
      <c r="X162" s="64">
        <v>0</v>
      </c>
      <c r="Y162" s="64">
        <v>0</v>
      </c>
      <c r="Z162" s="64">
        <v>0</v>
      </c>
      <c r="AA162" s="64">
        <v>0</v>
      </c>
      <c r="AB162" s="66"/>
    </row>
    <row r="163" spans="1:28">
      <c r="A163" s="22"/>
      <c r="B163" s="18" t="s">
        <v>75</v>
      </c>
      <c r="C163" s="161"/>
      <c r="D163" s="64">
        <v>0</v>
      </c>
      <c r="E163" s="64">
        <v>0</v>
      </c>
      <c r="F163" s="64">
        <v>0</v>
      </c>
      <c r="G163" s="64">
        <v>0</v>
      </c>
      <c r="H163" s="64">
        <v>0</v>
      </c>
      <c r="I163" s="64">
        <v>0</v>
      </c>
      <c r="J163" s="64">
        <v>0</v>
      </c>
      <c r="K163" s="64">
        <v>0</v>
      </c>
      <c r="L163" s="64">
        <v>0</v>
      </c>
      <c r="M163" s="64">
        <v>0</v>
      </c>
      <c r="N163" s="64">
        <v>0</v>
      </c>
      <c r="O163" s="64">
        <v>0</v>
      </c>
      <c r="P163" s="64">
        <v>0</v>
      </c>
      <c r="Q163" s="64">
        <v>0</v>
      </c>
      <c r="R163" s="64">
        <v>0</v>
      </c>
      <c r="S163" s="64">
        <v>0</v>
      </c>
      <c r="T163" s="64">
        <v>0</v>
      </c>
      <c r="U163" s="64">
        <v>0</v>
      </c>
      <c r="V163" s="64">
        <v>0</v>
      </c>
      <c r="W163" s="64">
        <v>0</v>
      </c>
      <c r="X163" s="64">
        <v>0</v>
      </c>
      <c r="Y163" s="64">
        <v>0</v>
      </c>
      <c r="Z163" s="64">
        <v>0</v>
      </c>
      <c r="AA163" s="64">
        <v>0</v>
      </c>
      <c r="AB163" s="66"/>
    </row>
    <row r="164" spans="1:28">
      <c r="A164" s="22"/>
      <c r="B164" s="18" t="s">
        <v>3</v>
      </c>
      <c r="C164" s="161"/>
      <c r="D164" s="64">
        <v>0</v>
      </c>
      <c r="E164" s="64">
        <v>0</v>
      </c>
      <c r="F164" s="64">
        <v>0</v>
      </c>
      <c r="G164" s="64">
        <v>0</v>
      </c>
      <c r="H164" s="64">
        <v>0</v>
      </c>
      <c r="I164" s="64">
        <v>0</v>
      </c>
      <c r="J164" s="64">
        <v>0</v>
      </c>
      <c r="K164" s="64">
        <v>0</v>
      </c>
      <c r="L164" s="64">
        <v>0</v>
      </c>
      <c r="M164" s="64">
        <v>0</v>
      </c>
      <c r="N164" s="64">
        <v>0</v>
      </c>
      <c r="O164" s="64">
        <v>0</v>
      </c>
      <c r="P164" s="64">
        <v>0</v>
      </c>
      <c r="Q164" s="64">
        <v>0</v>
      </c>
      <c r="R164" s="64">
        <v>0</v>
      </c>
      <c r="S164" s="64">
        <v>0</v>
      </c>
      <c r="T164" s="64">
        <v>0</v>
      </c>
      <c r="U164" s="64">
        <v>0</v>
      </c>
      <c r="V164" s="64">
        <v>0</v>
      </c>
      <c r="W164" s="64">
        <v>0</v>
      </c>
      <c r="X164" s="64">
        <v>0</v>
      </c>
      <c r="Y164" s="64">
        <v>0</v>
      </c>
      <c r="Z164" s="64">
        <v>0</v>
      </c>
      <c r="AA164" s="64">
        <v>0</v>
      </c>
      <c r="AB164" s="66"/>
    </row>
    <row r="165" spans="1:28">
      <c r="A165" s="22"/>
      <c r="B165" s="18" t="s">
        <v>4</v>
      </c>
      <c r="C165" s="161"/>
      <c r="D165" s="64">
        <v>0</v>
      </c>
      <c r="E165" s="64">
        <v>0</v>
      </c>
      <c r="F165" s="64">
        <v>0</v>
      </c>
      <c r="G165" s="64">
        <v>0</v>
      </c>
      <c r="H165" s="64">
        <v>0</v>
      </c>
      <c r="I165" s="64">
        <v>0</v>
      </c>
      <c r="J165" s="64">
        <v>0</v>
      </c>
      <c r="K165" s="64">
        <v>0</v>
      </c>
      <c r="L165" s="64">
        <v>0</v>
      </c>
      <c r="M165" s="64">
        <v>0</v>
      </c>
      <c r="N165" s="64">
        <v>0</v>
      </c>
      <c r="O165" s="64">
        <v>0</v>
      </c>
      <c r="P165" s="64">
        <v>0</v>
      </c>
      <c r="Q165" s="64">
        <v>0</v>
      </c>
      <c r="R165" s="64">
        <v>0</v>
      </c>
      <c r="S165" s="64">
        <v>0</v>
      </c>
      <c r="T165" s="64">
        <v>0</v>
      </c>
      <c r="U165" s="64">
        <v>0</v>
      </c>
      <c r="V165" s="64">
        <v>0</v>
      </c>
      <c r="W165" s="64">
        <v>0</v>
      </c>
      <c r="X165" s="64">
        <v>0</v>
      </c>
      <c r="Y165" s="64">
        <v>0</v>
      </c>
      <c r="Z165" s="64">
        <v>0</v>
      </c>
      <c r="AA165" s="64">
        <v>0</v>
      </c>
      <c r="AB165" s="66"/>
    </row>
    <row r="166" spans="1:28">
      <c r="A166" s="22"/>
      <c r="B166" s="11" t="s">
        <v>669</v>
      </c>
      <c r="C166" s="161"/>
      <c r="D166" s="64">
        <v>0</v>
      </c>
      <c r="E166" s="64">
        <v>0</v>
      </c>
      <c r="F166" s="64">
        <v>0</v>
      </c>
      <c r="G166" s="64">
        <v>0</v>
      </c>
      <c r="H166" s="64">
        <v>0</v>
      </c>
      <c r="I166" s="64">
        <v>0</v>
      </c>
      <c r="J166" s="64">
        <v>0</v>
      </c>
      <c r="K166" s="64">
        <v>0</v>
      </c>
      <c r="L166" s="64">
        <v>0</v>
      </c>
      <c r="M166" s="64">
        <v>0</v>
      </c>
      <c r="N166" s="64">
        <v>0</v>
      </c>
      <c r="O166" s="64">
        <v>0</v>
      </c>
      <c r="P166" s="64">
        <v>0</v>
      </c>
      <c r="Q166" s="64">
        <v>0</v>
      </c>
      <c r="R166" s="64">
        <v>0</v>
      </c>
      <c r="S166" s="64">
        <v>0</v>
      </c>
      <c r="T166" s="64">
        <v>0</v>
      </c>
      <c r="U166" s="64">
        <v>0</v>
      </c>
      <c r="V166" s="64">
        <v>0</v>
      </c>
      <c r="W166" s="64">
        <v>0</v>
      </c>
      <c r="X166" s="64">
        <v>0</v>
      </c>
      <c r="Y166" s="64">
        <v>0</v>
      </c>
      <c r="Z166" s="64">
        <v>0</v>
      </c>
      <c r="AA166" s="64">
        <v>0</v>
      </c>
      <c r="AB166" s="66"/>
    </row>
    <row r="167" spans="1:28" ht="45">
      <c r="A167" s="22"/>
      <c r="B167" s="93" t="s">
        <v>702</v>
      </c>
      <c r="C167" s="161"/>
      <c r="D167" s="64">
        <v>0</v>
      </c>
      <c r="E167" s="64">
        <v>0</v>
      </c>
      <c r="F167" s="64">
        <v>0</v>
      </c>
      <c r="G167" s="64">
        <v>0</v>
      </c>
      <c r="H167" s="64">
        <v>0</v>
      </c>
      <c r="I167" s="64">
        <v>0</v>
      </c>
      <c r="J167" s="64">
        <v>0</v>
      </c>
      <c r="K167" s="64">
        <v>0</v>
      </c>
      <c r="L167" s="64">
        <v>0</v>
      </c>
      <c r="M167" s="64">
        <v>0</v>
      </c>
      <c r="N167" s="64">
        <v>0</v>
      </c>
      <c r="O167" s="64">
        <v>0</v>
      </c>
      <c r="P167" s="64">
        <v>0</v>
      </c>
      <c r="Q167" s="64">
        <v>0</v>
      </c>
      <c r="R167" s="64">
        <v>0</v>
      </c>
      <c r="S167" s="64">
        <v>0</v>
      </c>
      <c r="T167" s="64">
        <v>0</v>
      </c>
      <c r="U167" s="64">
        <v>0</v>
      </c>
      <c r="V167" s="64">
        <v>0</v>
      </c>
      <c r="W167" s="64">
        <v>0</v>
      </c>
      <c r="X167" s="64">
        <v>0</v>
      </c>
      <c r="Y167" s="64">
        <v>0</v>
      </c>
      <c r="Z167" s="64">
        <v>0</v>
      </c>
      <c r="AA167" s="64">
        <v>0</v>
      </c>
      <c r="AB167" s="66"/>
    </row>
    <row r="168" spans="1:28">
      <c r="A168" s="22"/>
      <c r="B168" s="11" t="s">
        <v>670</v>
      </c>
      <c r="C168" s="161"/>
      <c r="D168" s="64">
        <v>0</v>
      </c>
      <c r="E168" s="64">
        <v>0</v>
      </c>
      <c r="F168" s="64">
        <v>0</v>
      </c>
      <c r="G168" s="64">
        <v>0</v>
      </c>
      <c r="H168" s="64">
        <v>0</v>
      </c>
      <c r="I168" s="64">
        <v>0</v>
      </c>
      <c r="J168" s="64">
        <v>0</v>
      </c>
      <c r="K168" s="64">
        <v>0</v>
      </c>
      <c r="L168" s="64">
        <v>0</v>
      </c>
      <c r="M168" s="64">
        <v>0</v>
      </c>
      <c r="N168" s="64">
        <v>0</v>
      </c>
      <c r="O168" s="64">
        <v>0</v>
      </c>
      <c r="P168" s="64">
        <v>0</v>
      </c>
      <c r="Q168" s="64">
        <v>0</v>
      </c>
      <c r="R168" s="64">
        <v>0</v>
      </c>
      <c r="S168" s="64">
        <v>0</v>
      </c>
      <c r="T168" s="64">
        <v>0</v>
      </c>
      <c r="U168" s="64">
        <v>0</v>
      </c>
      <c r="V168" s="64">
        <v>0</v>
      </c>
      <c r="W168" s="64">
        <v>0</v>
      </c>
      <c r="X168" s="64">
        <v>0</v>
      </c>
      <c r="Y168" s="64">
        <v>0</v>
      </c>
      <c r="Z168" s="64">
        <v>0</v>
      </c>
      <c r="AA168" s="64">
        <v>0</v>
      </c>
      <c r="AB168" s="66"/>
    </row>
    <row r="169" spans="1:28">
      <c r="A169" s="22"/>
      <c r="B169" s="11" t="s">
        <v>701</v>
      </c>
      <c r="C169" s="161"/>
      <c r="D169" s="64">
        <v>0</v>
      </c>
      <c r="E169" s="64">
        <v>0</v>
      </c>
      <c r="F169" s="64">
        <v>0</v>
      </c>
      <c r="G169" s="64">
        <v>0</v>
      </c>
      <c r="H169" s="64">
        <v>0</v>
      </c>
      <c r="I169" s="64">
        <v>0</v>
      </c>
      <c r="J169" s="64">
        <v>0</v>
      </c>
      <c r="K169" s="64">
        <v>0</v>
      </c>
      <c r="L169" s="64">
        <v>0</v>
      </c>
      <c r="M169" s="64">
        <v>0</v>
      </c>
      <c r="N169" s="64">
        <v>0</v>
      </c>
      <c r="O169" s="64">
        <v>0</v>
      </c>
      <c r="P169" s="64">
        <v>0</v>
      </c>
      <c r="Q169" s="64">
        <v>0</v>
      </c>
      <c r="R169" s="64">
        <v>0</v>
      </c>
      <c r="S169" s="64">
        <v>0</v>
      </c>
      <c r="T169" s="64">
        <v>0</v>
      </c>
      <c r="U169" s="64">
        <v>0</v>
      </c>
      <c r="V169" s="64">
        <v>0</v>
      </c>
      <c r="W169" s="64">
        <v>0</v>
      </c>
      <c r="X169" s="64">
        <v>0</v>
      </c>
      <c r="Y169" s="64">
        <v>0</v>
      </c>
      <c r="Z169" s="64">
        <v>0</v>
      </c>
      <c r="AA169" s="64">
        <v>0</v>
      </c>
      <c r="AB169" s="66"/>
    </row>
    <row r="170" spans="1:28">
      <c r="A170" s="22"/>
      <c r="B170" s="11" t="s">
        <v>5</v>
      </c>
      <c r="C170" s="161"/>
      <c r="D170" s="64">
        <v>0</v>
      </c>
      <c r="E170" s="64">
        <v>0</v>
      </c>
      <c r="F170" s="64">
        <v>0</v>
      </c>
      <c r="G170" s="64">
        <v>0</v>
      </c>
      <c r="H170" s="64">
        <v>0</v>
      </c>
      <c r="I170" s="64">
        <v>0</v>
      </c>
      <c r="J170" s="64">
        <v>0</v>
      </c>
      <c r="K170" s="64">
        <v>0</v>
      </c>
      <c r="L170" s="64">
        <v>0</v>
      </c>
      <c r="M170" s="64">
        <v>0</v>
      </c>
      <c r="N170" s="64">
        <v>0</v>
      </c>
      <c r="O170" s="64">
        <v>0</v>
      </c>
      <c r="P170" s="64">
        <v>0</v>
      </c>
      <c r="Q170" s="64">
        <v>0</v>
      </c>
      <c r="R170" s="64">
        <v>0</v>
      </c>
      <c r="S170" s="64">
        <v>0</v>
      </c>
      <c r="T170" s="64">
        <v>0</v>
      </c>
      <c r="U170" s="64">
        <v>0</v>
      </c>
      <c r="V170" s="64">
        <v>0</v>
      </c>
      <c r="W170" s="64">
        <v>0</v>
      </c>
      <c r="X170" s="64">
        <v>0</v>
      </c>
      <c r="Y170" s="64">
        <v>0</v>
      </c>
      <c r="Z170" s="64">
        <v>0</v>
      </c>
      <c r="AA170" s="64">
        <v>0</v>
      </c>
      <c r="AB170" s="66"/>
    </row>
    <row r="171" spans="1:28">
      <c r="A171" s="22"/>
      <c r="B171" s="11" t="s">
        <v>9</v>
      </c>
      <c r="C171" s="161"/>
      <c r="D171" s="64">
        <v>0</v>
      </c>
      <c r="E171" s="64">
        <v>0</v>
      </c>
      <c r="F171" s="64">
        <v>0</v>
      </c>
      <c r="G171" s="64">
        <v>0</v>
      </c>
      <c r="H171" s="64">
        <v>0</v>
      </c>
      <c r="I171" s="64">
        <v>0</v>
      </c>
      <c r="J171" s="64">
        <v>0</v>
      </c>
      <c r="K171" s="64">
        <v>0</v>
      </c>
      <c r="L171" s="64">
        <v>0</v>
      </c>
      <c r="M171" s="64">
        <v>0</v>
      </c>
      <c r="N171" s="64">
        <v>0</v>
      </c>
      <c r="O171" s="64">
        <v>0</v>
      </c>
      <c r="P171" s="64">
        <v>0</v>
      </c>
      <c r="Q171" s="64">
        <v>0</v>
      </c>
      <c r="R171" s="64">
        <v>0</v>
      </c>
      <c r="S171" s="64">
        <v>0</v>
      </c>
      <c r="T171" s="64">
        <v>0</v>
      </c>
      <c r="U171" s="64">
        <v>0</v>
      </c>
      <c r="V171" s="64">
        <v>0</v>
      </c>
      <c r="W171" s="64">
        <v>0</v>
      </c>
      <c r="X171" s="64">
        <v>0</v>
      </c>
      <c r="Y171" s="64">
        <v>0</v>
      </c>
      <c r="Z171" s="64">
        <v>0</v>
      </c>
      <c r="AA171" s="64">
        <v>0</v>
      </c>
      <c r="AB171" s="66"/>
    </row>
    <row r="172" spans="1:28">
      <c r="A172" s="22"/>
      <c r="B172" s="11" t="s">
        <v>0</v>
      </c>
      <c r="C172" s="161"/>
      <c r="D172" s="64">
        <v>0</v>
      </c>
      <c r="E172" s="64">
        <v>0</v>
      </c>
      <c r="F172" s="64">
        <v>0</v>
      </c>
      <c r="G172" s="64">
        <v>0</v>
      </c>
      <c r="H172" s="64">
        <v>0</v>
      </c>
      <c r="I172" s="64">
        <v>0</v>
      </c>
      <c r="J172" s="64">
        <v>0</v>
      </c>
      <c r="K172" s="64">
        <v>0</v>
      </c>
      <c r="L172" s="64">
        <v>0</v>
      </c>
      <c r="M172" s="64">
        <v>0</v>
      </c>
      <c r="N172" s="64">
        <v>0</v>
      </c>
      <c r="O172" s="64">
        <v>0</v>
      </c>
      <c r="P172" s="64">
        <v>0</v>
      </c>
      <c r="Q172" s="64">
        <v>0</v>
      </c>
      <c r="R172" s="64">
        <v>0</v>
      </c>
      <c r="S172" s="64">
        <v>0</v>
      </c>
      <c r="T172" s="64">
        <v>0</v>
      </c>
      <c r="U172" s="64">
        <v>0</v>
      </c>
      <c r="V172" s="64">
        <v>0</v>
      </c>
      <c r="W172" s="64">
        <v>0</v>
      </c>
      <c r="X172" s="64">
        <v>0</v>
      </c>
      <c r="Y172" s="64">
        <v>0</v>
      </c>
      <c r="Z172" s="64">
        <v>0</v>
      </c>
      <c r="AA172" s="64">
        <v>0</v>
      </c>
      <c r="AB172" s="66"/>
    </row>
    <row r="173" spans="1:28">
      <c r="A173" s="22"/>
      <c r="B173" s="11" t="s">
        <v>584</v>
      </c>
      <c r="C173" s="161"/>
      <c r="D173" s="64">
        <v>0</v>
      </c>
      <c r="E173" s="64">
        <v>0</v>
      </c>
      <c r="F173" s="64">
        <v>0</v>
      </c>
      <c r="G173" s="64">
        <v>0</v>
      </c>
      <c r="H173" s="64">
        <v>0</v>
      </c>
      <c r="I173" s="64">
        <v>0</v>
      </c>
      <c r="J173" s="64">
        <v>0</v>
      </c>
      <c r="K173" s="64">
        <v>0</v>
      </c>
      <c r="L173" s="64">
        <v>0</v>
      </c>
      <c r="M173" s="64">
        <v>0</v>
      </c>
      <c r="N173" s="64">
        <v>0</v>
      </c>
      <c r="O173" s="64">
        <v>0</v>
      </c>
      <c r="P173" s="64">
        <v>0</v>
      </c>
      <c r="Q173" s="64">
        <v>0</v>
      </c>
      <c r="R173" s="64">
        <v>0</v>
      </c>
      <c r="S173" s="64">
        <v>0</v>
      </c>
      <c r="T173" s="64">
        <v>0</v>
      </c>
      <c r="U173" s="64">
        <v>0</v>
      </c>
      <c r="V173" s="64">
        <v>0</v>
      </c>
      <c r="W173" s="64">
        <v>0</v>
      </c>
      <c r="X173" s="64">
        <v>0</v>
      </c>
      <c r="Y173" s="64">
        <v>0</v>
      </c>
      <c r="Z173" s="64">
        <v>0</v>
      </c>
      <c r="AA173" s="64">
        <v>0</v>
      </c>
      <c r="AB173" s="66"/>
    </row>
    <row r="174" spans="1:28">
      <c r="A174" s="1868"/>
      <c r="B174" s="1869" t="s">
        <v>1288</v>
      </c>
      <c r="C174" s="1872">
        <v>0</v>
      </c>
      <c r="D174" s="1871">
        <f>SUM(D160:D173)</f>
        <v>0</v>
      </c>
      <c r="E174" s="1871">
        <f t="shared" ref="E174:AA174" si="10">SUM(E160:E173)</f>
        <v>0</v>
      </c>
      <c r="F174" s="1871">
        <f t="shared" si="10"/>
        <v>0</v>
      </c>
      <c r="G174" s="1871">
        <f t="shared" si="10"/>
        <v>0</v>
      </c>
      <c r="H174" s="1871">
        <f t="shared" si="10"/>
        <v>0</v>
      </c>
      <c r="I174" s="1871">
        <f t="shared" si="10"/>
        <v>0</v>
      </c>
      <c r="J174" s="1871">
        <f t="shared" si="10"/>
        <v>0</v>
      </c>
      <c r="K174" s="1871">
        <f t="shared" si="10"/>
        <v>0</v>
      </c>
      <c r="L174" s="1871">
        <f t="shared" si="10"/>
        <v>0</v>
      </c>
      <c r="M174" s="1871">
        <f t="shared" si="10"/>
        <v>0</v>
      </c>
      <c r="N174" s="1871">
        <f t="shared" si="10"/>
        <v>0</v>
      </c>
      <c r="O174" s="1871">
        <f t="shared" si="10"/>
        <v>0</v>
      </c>
      <c r="P174" s="1871">
        <f t="shared" si="10"/>
        <v>0</v>
      </c>
      <c r="Q174" s="1871">
        <f t="shared" si="10"/>
        <v>0</v>
      </c>
      <c r="R174" s="1871">
        <f t="shared" si="10"/>
        <v>0</v>
      </c>
      <c r="S174" s="1871">
        <f t="shared" si="10"/>
        <v>0</v>
      </c>
      <c r="T174" s="1871">
        <f t="shared" si="10"/>
        <v>0</v>
      </c>
      <c r="U174" s="1871">
        <f t="shared" si="10"/>
        <v>0</v>
      </c>
      <c r="V174" s="1871">
        <f t="shared" si="10"/>
        <v>0</v>
      </c>
      <c r="W174" s="1871">
        <f t="shared" si="10"/>
        <v>0</v>
      </c>
      <c r="X174" s="1871">
        <f t="shared" si="10"/>
        <v>0</v>
      </c>
      <c r="Y174" s="1871">
        <f t="shared" si="10"/>
        <v>0</v>
      </c>
      <c r="Z174" s="1871">
        <f t="shared" si="10"/>
        <v>0</v>
      </c>
      <c r="AA174" s="1871">
        <f t="shared" si="10"/>
        <v>0</v>
      </c>
      <c r="AB174" s="66"/>
    </row>
    <row r="175" spans="1:28">
      <c r="A175" s="22" t="s">
        <v>73</v>
      </c>
      <c r="B175" s="1867" t="s">
        <v>1</v>
      </c>
      <c r="C175" s="161"/>
      <c r="D175" s="64">
        <v>0</v>
      </c>
      <c r="E175" s="64">
        <v>0</v>
      </c>
      <c r="F175" s="64">
        <v>0</v>
      </c>
      <c r="G175" s="64">
        <v>0</v>
      </c>
      <c r="H175" s="64">
        <v>0</v>
      </c>
      <c r="I175" s="64">
        <v>0</v>
      </c>
      <c r="J175" s="64">
        <v>0</v>
      </c>
      <c r="K175" s="64">
        <v>0</v>
      </c>
      <c r="L175" s="64">
        <v>0</v>
      </c>
      <c r="M175" s="64">
        <v>0</v>
      </c>
      <c r="N175" s="64">
        <v>0</v>
      </c>
      <c r="O175" s="64">
        <v>0</v>
      </c>
      <c r="P175" s="64">
        <v>0</v>
      </c>
      <c r="Q175" s="64">
        <v>0</v>
      </c>
      <c r="R175" s="64">
        <v>0</v>
      </c>
      <c r="S175" s="64">
        <v>0</v>
      </c>
      <c r="T175" s="64">
        <v>0</v>
      </c>
      <c r="U175" s="64">
        <v>0</v>
      </c>
      <c r="V175" s="64">
        <v>0</v>
      </c>
      <c r="W175" s="64">
        <v>0</v>
      </c>
      <c r="X175" s="64">
        <v>0</v>
      </c>
      <c r="Y175" s="64">
        <v>0</v>
      </c>
      <c r="Z175" s="64">
        <v>0</v>
      </c>
      <c r="AA175" s="64">
        <v>0</v>
      </c>
      <c r="AB175" s="66"/>
    </row>
    <row r="176" spans="1:28">
      <c r="A176" s="22"/>
      <c r="B176" s="18" t="s">
        <v>556</v>
      </c>
      <c r="C176" s="161"/>
      <c r="D176" s="64">
        <v>0</v>
      </c>
      <c r="E176" s="64">
        <v>0</v>
      </c>
      <c r="F176" s="64">
        <v>0</v>
      </c>
      <c r="G176" s="64">
        <v>0</v>
      </c>
      <c r="H176" s="64">
        <v>0</v>
      </c>
      <c r="I176" s="64">
        <v>0</v>
      </c>
      <c r="J176" s="64">
        <v>0</v>
      </c>
      <c r="K176" s="64">
        <v>0</v>
      </c>
      <c r="L176" s="64">
        <v>0</v>
      </c>
      <c r="M176" s="64">
        <v>0</v>
      </c>
      <c r="N176" s="64">
        <v>0</v>
      </c>
      <c r="O176" s="64">
        <v>0</v>
      </c>
      <c r="P176" s="64">
        <v>0</v>
      </c>
      <c r="Q176" s="64">
        <v>0</v>
      </c>
      <c r="R176" s="64">
        <v>0</v>
      </c>
      <c r="S176" s="64">
        <v>0</v>
      </c>
      <c r="T176" s="64">
        <v>0</v>
      </c>
      <c r="U176" s="64">
        <v>0</v>
      </c>
      <c r="V176" s="64">
        <v>0</v>
      </c>
      <c r="W176" s="64">
        <v>0</v>
      </c>
      <c r="X176" s="64">
        <v>0</v>
      </c>
      <c r="Y176" s="64">
        <v>0</v>
      </c>
      <c r="Z176" s="64">
        <v>0</v>
      </c>
      <c r="AA176" s="64">
        <v>0</v>
      </c>
      <c r="AB176" s="66"/>
    </row>
    <row r="177" spans="1:28">
      <c r="A177" s="22"/>
      <c r="B177" s="11" t="s">
        <v>668</v>
      </c>
      <c r="C177" s="161"/>
      <c r="D177" s="64">
        <v>0</v>
      </c>
      <c r="E177" s="64">
        <v>0</v>
      </c>
      <c r="F177" s="64">
        <v>0</v>
      </c>
      <c r="G177" s="64">
        <v>0</v>
      </c>
      <c r="H177" s="64">
        <v>0</v>
      </c>
      <c r="I177" s="64">
        <v>0</v>
      </c>
      <c r="J177" s="64">
        <v>0</v>
      </c>
      <c r="K177" s="64">
        <v>0</v>
      </c>
      <c r="L177" s="64">
        <v>0</v>
      </c>
      <c r="M177" s="64">
        <v>0</v>
      </c>
      <c r="N177" s="64">
        <v>0</v>
      </c>
      <c r="O177" s="64">
        <v>0</v>
      </c>
      <c r="P177" s="64">
        <v>0</v>
      </c>
      <c r="Q177" s="64">
        <v>0</v>
      </c>
      <c r="R177" s="64">
        <v>0</v>
      </c>
      <c r="S177" s="64">
        <v>0</v>
      </c>
      <c r="T177" s="64">
        <v>0</v>
      </c>
      <c r="U177" s="64">
        <v>0</v>
      </c>
      <c r="V177" s="64">
        <v>0</v>
      </c>
      <c r="W177" s="64">
        <v>0</v>
      </c>
      <c r="X177" s="64">
        <v>0</v>
      </c>
      <c r="Y177" s="64">
        <v>0</v>
      </c>
      <c r="Z177" s="64">
        <v>0</v>
      </c>
      <c r="AA177" s="64">
        <v>0</v>
      </c>
      <c r="AB177" s="66"/>
    </row>
    <row r="178" spans="1:28">
      <c r="A178" s="22"/>
      <c r="B178" s="18" t="s">
        <v>75</v>
      </c>
      <c r="C178" s="161"/>
      <c r="D178" s="64">
        <v>0</v>
      </c>
      <c r="E178" s="64">
        <v>0</v>
      </c>
      <c r="F178" s="64">
        <v>0</v>
      </c>
      <c r="G178" s="64">
        <v>0</v>
      </c>
      <c r="H178" s="64">
        <v>0</v>
      </c>
      <c r="I178" s="64">
        <v>0</v>
      </c>
      <c r="J178" s="64">
        <v>0</v>
      </c>
      <c r="K178" s="64">
        <v>0</v>
      </c>
      <c r="L178" s="64">
        <v>0</v>
      </c>
      <c r="M178" s="64">
        <v>0</v>
      </c>
      <c r="N178" s="64">
        <v>0</v>
      </c>
      <c r="O178" s="64">
        <v>0</v>
      </c>
      <c r="P178" s="64">
        <v>0</v>
      </c>
      <c r="Q178" s="64">
        <v>0</v>
      </c>
      <c r="R178" s="64">
        <v>0</v>
      </c>
      <c r="S178" s="64">
        <v>0</v>
      </c>
      <c r="T178" s="64">
        <v>0</v>
      </c>
      <c r="U178" s="64">
        <v>0</v>
      </c>
      <c r="V178" s="64">
        <v>0</v>
      </c>
      <c r="W178" s="64">
        <v>0</v>
      </c>
      <c r="X178" s="64">
        <v>0</v>
      </c>
      <c r="Y178" s="64">
        <v>0</v>
      </c>
      <c r="Z178" s="64">
        <v>0</v>
      </c>
      <c r="AA178" s="64">
        <v>0</v>
      </c>
      <c r="AB178" s="66"/>
    </row>
    <row r="179" spans="1:28">
      <c r="A179" s="22"/>
      <c r="B179" s="18" t="s">
        <v>3</v>
      </c>
      <c r="C179" s="161"/>
      <c r="D179" s="64">
        <v>0</v>
      </c>
      <c r="E179" s="64">
        <v>0</v>
      </c>
      <c r="F179" s="64">
        <v>0</v>
      </c>
      <c r="G179" s="64">
        <v>0</v>
      </c>
      <c r="H179" s="64">
        <v>0</v>
      </c>
      <c r="I179" s="64">
        <v>0</v>
      </c>
      <c r="J179" s="64">
        <v>0</v>
      </c>
      <c r="K179" s="64">
        <v>0</v>
      </c>
      <c r="L179" s="64">
        <v>0</v>
      </c>
      <c r="M179" s="64">
        <v>0</v>
      </c>
      <c r="N179" s="64">
        <v>0</v>
      </c>
      <c r="O179" s="64">
        <v>0</v>
      </c>
      <c r="P179" s="64">
        <v>0</v>
      </c>
      <c r="Q179" s="64">
        <v>0</v>
      </c>
      <c r="R179" s="64">
        <v>0</v>
      </c>
      <c r="S179" s="64">
        <v>0</v>
      </c>
      <c r="T179" s="64">
        <v>0</v>
      </c>
      <c r="U179" s="64">
        <v>0</v>
      </c>
      <c r="V179" s="64">
        <v>0</v>
      </c>
      <c r="W179" s="64">
        <v>0</v>
      </c>
      <c r="X179" s="64">
        <v>0</v>
      </c>
      <c r="Y179" s="64">
        <v>0</v>
      </c>
      <c r="Z179" s="64">
        <v>0</v>
      </c>
      <c r="AA179" s="64">
        <v>0</v>
      </c>
      <c r="AB179" s="66"/>
    </row>
    <row r="180" spans="1:28">
      <c r="A180" s="22"/>
      <c r="B180" s="18" t="s">
        <v>4</v>
      </c>
      <c r="C180" s="161"/>
      <c r="D180" s="64">
        <v>0</v>
      </c>
      <c r="E180" s="64">
        <v>0</v>
      </c>
      <c r="F180" s="64">
        <v>0</v>
      </c>
      <c r="G180" s="64">
        <v>0</v>
      </c>
      <c r="H180" s="64">
        <v>0</v>
      </c>
      <c r="I180" s="64">
        <v>0</v>
      </c>
      <c r="J180" s="64">
        <v>0</v>
      </c>
      <c r="K180" s="64">
        <v>0</v>
      </c>
      <c r="L180" s="64">
        <v>0</v>
      </c>
      <c r="M180" s="64">
        <v>0</v>
      </c>
      <c r="N180" s="64">
        <v>0</v>
      </c>
      <c r="O180" s="64">
        <v>0</v>
      </c>
      <c r="P180" s="64">
        <v>0</v>
      </c>
      <c r="Q180" s="64">
        <v>0</v>
      </c>
      <c r="R180" s="64">
        <v>0</v>
      </c>
      <c r="S180" s="64">
        <v>0</v>
      </c>
      <c r="T180" s="64">
        <v>0</v>
      </c>
      <c r="U180" s="64">
        <v>0</v>
      </c>
      <c r="V180" s="64">
        <v>0</v>
      </c>
      <c r="W180" s="64">
        <v>0</v>
      </c>
      <c r="X180" s="64">
        <v>0</v>
      </c>
      <c r="Y180" s="64">
        <v>0</v>
      </c>
      <c r="Z180" s="64">
        <v>0</v>
      </c>
      <c r="AA180" s="64">
        <v>0</v>
      </c>
      <c r="AB180" s="66"/>
    </row>
    <row r="181" spans="1:28">
      <c r="A181" s="22"/>
      <c r="B181" s="11" t="s">
        <v>669</v>
      </c>
      <c r="C181" s="161"/>
      <c r="D181" s="64">
        <v>0</v>
      </c>
      <c r="E181" s="64">
        <v>0</v>
      </c>
      <c r="F181" s="64">
        <v>0</v>
      </c>
      <c r="G181" s="64">
        <v>0</v>
      </c>
      <c r="H181" s="64">
        <v>0</v>
      </c>
      <c r="I181" s="64">
        <v>0</v>
      </c>
      <c r="J181" s="64">
        <v>0</v>
      </c>
      <c r="K181" s="64">
        <v>0</v>
      </c>
      <c r="L181" s="64">
        <v>0</v>
      </c>
      <c r="M181" s="64">
        <v>0</v>
      </c>
      <c r="N181" s="64">
        <v>0</v>
      </c>
      <c r="O181" s="64">
        <v>0</v>
      </c>
      <c r="P181" s="64">
        <v>0</v>
      </c>
      <c r="Q181" s="64">
        <v>0</v>
      </c>
      <c r="R181" s="64">
        <v>0</v>
      </c>
      <c r="S181" s="64">
        <v>0</v>
      </c>
      <c r="T181" s="64">
        <v>0</v>
      </c>
      <c r="U181" s="64">
        <v>0</v>
      </c>
      <c r="V181" s="64">
        <v>0</v>
      </c>
      <c r="W181" s="64">
        <v>0</v>
      </c>
      <c r="X181" s="64">
        <v>0</v>
      </c>
      <c r="Y181" s="64">
        <v>0</v>
      </c>
      <c r="Z181" s="64">
        <v>0</v>
      </c>
      <c r="AA181" s="64">
        <v>0</v>
      </c>
      <c r="AB181" s="66"/>
    </row>
    <row r="182" spans="1:28" ht="45">
      <c r="A182" s="22"/>
      <c r="B182" s="93" t="s">
        <v>702</v>
      </c>
      <c r="C182" s="161"/>
      <c r="D182" s="64">
        <v>0</v>
      </c>
      <c r="E182" s="64">
        <v>0</v>
      </c>
      <c r="F182" s="64">
        <v>0</v>
      </c>
      <c r="G182" s="64">
        <v>0</v>
      </c>
      <c r="H182" s="64">
        <v>0</v>
      </c>
      <c r="I182" s="64">
        <v>0</v>
      </c>
      <c r="J182" s="64">
        <v>0</v>
      </c>
      <c r="K182" s="64">
        <v>0</v>
      </c>
      <c r="L182" s="64">
        <v>0</v>
      </c>
      <c r="M182" s="64">
        <v>0</v>
      </c>
      <c r="N182" s="64">
        <v>0</v>
      </c>
      <c r="O182" s="64">
        <v>0</v>
      </c>
      <c r="P182" s="64">
        <v>0</v>
      </c>
      <c r="Q182" s="64">
        <v>0</v>
      </c>
      <c r="R182" s="64">
        <v>0</v>
      </c>
      <c r="S182" s="64">
        <v>0</v>
      </c>
      <c r="T182" s="64">
        <v>0</v>
      </c>
      <c r="U182" s="64">
        <v>0</v>
      </c>
      <c r="V182" s="64">
        <v>0</v>
      </c>
      <c r="W182" s="64">
        <v>0</v>
      </c>
      <c r="X182" s="64">
        <v>0</v>
      </c>
      <c r="Y182" s="64">
        <v>0</v>
      </c>
      <c r="Z182" s="64">
        <v>0</v>
      </c>
      <c r="AA182" s="64">
        <v>0</v>
      </c>
      <c r="AB182" s="66"/>
    </row>
    <row r="183" spans="1:28">
      <c r="A183" s="22"/>
      <c r="B183" s="11" t="s">
        <v>670</v>
      </c>
      <c r="C183" s="161"/>
      <c r="D183" s="64">
        <v>0</v>
      </c>
      <c r="E183" s="64">
        <v>0</v>
      </c>
      <c r="F183" s="64">
        <v>0</v>
      </c>
      <c r="G183" s="64">
        <v>0</v>
      </c>
      <c r="H183" s="64">
        <v>0</v>
      </c>
      <c r="I183" s="64">
        <v>0</v>
      </c>
      <c r="J183" s="64">
        <v>0</v>
      </c>
      <c r="K183" s="64">
        <v>0</v>
      </c>
      <c r="L183" s="64">
        <v>0</v>
      </c>
      <c r="M183" s="64">
        <v>0</v>
      </c>
      <c r="N183" s="64">
        <v>0</v>
      </c>
      <c r="O183" s="64">
        <v>0</v>
      </c>
      <c r="P183" s="64">
        <v>0</v>
      </c>
      <c r="Q183" s="64">
        <v>0</v>
      </c>
      <c r="R183" s="64">
        <v>0</v>
      </c>
      <c r="S183" s="64">
        <v>0</v>
      </c>
      <c r="T183" s="64">
        <v>0</v>
      </c>
      <c r="U183" s="64">
        <v>0</v>
      </c>
      <c r="V183" s="64">
        <v>0</v>
      </c>
      <c r="W183" s="64">
        <v>0</v>
      </c>
      <c r="X183" s="64">
        <v>0</v>
      </c>
      <c r="Y183" s="64">
        <v>0</v>
      </c>
      <c r="Z183" s="64">
        <v>0</v>
      </c>
      <c r="AA183" s="64">
        <v>0</v>
      </c>
      <c r="AB183" s="66"/>
    </row>
    <row r="184" spans="1:28">
      <c r="A184" s="22"/>
      <c r="B184" s="11" t="s">
        <v>701</v>
      </c>
      <c r="C184" s="161"/>
      <c r="D184" s="64">
        <v>0</v>
      </c>
      <c r="E184" s="64">
        <v>0</v>
      </c>
      <c r="F184" s="64">
        <v>0</v>
      </c>
      <c r="G184" s="64">
        <v>0</v>
      </c>
      <c r="H184" s="64">
        <v>0</v>
      </c>
      <c r="I184" s="64">
        <v>0</v>
      </c>
      <c r="J184" s="64">
        <v>0</v>
      </c>
      <c r="K184" s="64">
        <v>0</v>
      </c>
      <c r="L184" s="64">
        <v>0</v>
      </c>
      <c r="M184" s="64">
        <v>0</v>
      </c>
      <c r="N184" s="64">
        <v>0</v>
      </c>
      <c r="O184" s="64">
        <v>0</v>
      </c>
      <c r="P184" s="64">
        <v>0</v>
      </c>
      <c r="Q184" s="64">
        <v>0</v>
      </c>
      <c r="R184" s="64">
        <v>0</v>
      </c>
      <c r="S184" s="64">
        <v>0</v>
      </c>
      <c r="T184" s="64">
        <v>0</v>
      </c>
      <c r="U184" s="64">
        <v>0</v>
      </c>
      <c r="V184" s="64">
        <v>0</v>
      </c>
      <c r="W184" s="64">
        <v>0</v>
      </c>
      <c r="X184" s="64">
        <v>0</v>
      </c>
      <c r="Y184" s="64">
        <v>0</v>
      </c>
      <c r="Z184" s="64">
        <v>0</v>
      </c>
      <c r="AA184" s="64">
        <v>0</v>
      </c>
      <c r="AB184" s="66"/>
    </row>
    <row r="185" spans="1:28">
      <c r="A185" s="22"/>
      <c r="B185" s="11" t="s">
        <v>5</v>
      </c>
      <c r="C185" s="161"/>
      <c r="D185" s="64">
        <v>0</v>
      </c>
      <c r="E185" s="64">
        <v>0</v>
      </c>
      <c r="F185" s="64">
        <v>0</v>
      </c>
      <c r="G185" s="64">
        <v>0</v>
      </c>
      <c r="H185" s="64">
        <v>0</v>
      </c>
      <c r="I185" s="64">
        <v>0</v>
      </c>
      <c r="J185" s="64">
        <v>0</v>
      </c>
      <c r="K185" s="64">
        <v>0</v>
      </c>
      <c r="L185" s="64">
        <v>0</v>
      </c>
      <c r="M185" s="64">
        <v>0</v>
      </c>
      <c r="N185" s="64">
        <v>0</v>
      </c>
      <c r="O185" s="64">
        <v>0</v>
      </c>
      <c r="P185" s="64">
        <v>0</v>
      </c>
      <c r="Q185" s="64">
        <v>0</v>
      </c>
      <c r="R185" s="64">
        <v>0</v>
      </c>
      <c r="S185" s="64">
        <v>0</v>
      </c>
      <c r="T185" s="64">
        <v>0</v>
      </c>
      <c r="U185" s="64">
        <v>0</v>
      </c>
      <c r="V185" s="64">
        <v>0</v>
      </c>
      <c r="W185" s="64">
        <v>0</v>
      </c>
      <c r="X185" s="64">
        <v>0</v>
      </c>
      <c r="Y185" s="64">
        <v>0</v>
      </c>
      <c r="Z185" s="64">
        <v>0</v>
      </c>
      <c r="AA185" s="64">
        <v>0</v>
      </c>
      <c r="AB185" s="66"/>
    </row>
    <row r="186" spans="1:28">
      <c r="A186" s="22"/>
      <c r="B186" s="11" t="s">
        <v>9</v>
      </c>
      <c r="C186" s="161"/>
      <c r="D186" s="64">
        <v>0</v>
      </c>
      <c r="E186" s="64">
        <v>0</v>
      </c>
      <c r="F186" s="64">
        <v>0</v>
      </c>
      <c r="G186" s="64">
        <v>0</v>
      </c>
      <c r="H186" s="64">
        <v>0</v>
      </c>
      <c r="I186" s="64">
        <v>0</v>
      </c>
      <c r="J186" s="64">
        <v>0</v>
      </c>
      <c r="K186" s="64">
        <v>0</v>
      </c>
      <c r="L186" s="64">
        <v>0</v>
      </c>
      <c r="M186" s="64">
        <v>0</v>
      </c>
      <c r="N186" s="64">
        <v>0</v>
      </c>
      <c r="O186" s="64">
        <v>0</v>
      </c>
      <c r="P186" s="64">
        <v>0</v>
      </c>
      <c r="Q186" s="64">
        <v>0</v>
      </c>
      <c r="R186" s="64">
        <v>0</v>
      </c>
      <c r="S186" s="64">
        <v>0</v>
      </c>
      <c r="T186" s="64">
        <v>0</v>
      </c>
      <c r="U186" s="64">
        <v>0</v>
      </c>
      <c r="V186" s="64">
        <v>0</v>
      </c>
      <c r="W186" s="64">
        <v>0</v>
      </c>
      <c r="X186" s="64">
        <v>0</v>
      </c>
      <c r="Y186" s="64">
        <v>0</v>
      </c>
      <c r="Z186" s="64">
        <v>0</v>
      </c>
      <c r="AA186" s="64">
        <v>0</v>
      </c>
      <c r="AB186" s="66"/>
    </row>
    <row r="187" spans="1:28">
      <c r="A187" s="22"/>
      <c r="B187" s="11" t="s">
        <v>0</v>
      </c>
      <c r="C187" s="161"/>
      <c r="D187" s="64">
        <v>0</v>
      </c>
      <c r="E187" s="64">
        <v>0</v>
      </c>
      <c r="F187" s="64">
        <v>0</v>
      </c>
      <c r="G187" s="64">
        <v>0</v>
      </c>
      <c r="H187" s="64">
        <v>0</v>
      </c>
      <c r="I187" s="64">
        <v>0</v>
      </c>
      <c r="J187" s="64">
        <v>0</v>
      </c>
      <c r="K187" s="64">
        <v>0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64">
        <v>0</v>
      </c>
      <c r="R187" s="64">
        <v>0</v>
      </c>
      <c r="S187" s="64">
        <v>0</v>
      </c>
      <c r="T187" s="64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64">
        <v>0</v>
      </c>
      <c r="AA187" s="64">
        <v>0</v>
      </c>
      <c r="AB187" s="66"/>
    </row>
    <row r="188" spans="1:28">
      <c r="A188" s="22"/>
      <c r="B188" s="11" t="s">
        <v>584</v>
      </c>
      <c r="C188" s="161"/>
      <c r="D188" s="64">
        <v>0</v>
      </c>
      <c r="E188" s="64">
        <v>0</v>
      </c>
      <c r="F188" s="64">
        <v>0</v>
      </c>
      <c r="G188" s="64">
        <v>0</v>
      </c>
      <c r="H188" s="64">
        <v>0</v>
      </c>
      <c r="I188" s="64">
        <v>0</v>
      </c>
      <c r="J188" s="64">
        <v>0</v>
      </c>
      <c r="K188" s="64">
        <v>0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64">
        <v>0</v>
      </c>
      <c r="R188" s="64">
        <v>0</v>
      </c>
      <c r="S188" s="64">
        <v>0</v>
      </c>
      <c r="T188" s="64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64">
        <v>0</v>
      </c>
      <c r="AA188" s="64">
        <v>0</v>
      </c>
      <c r="AB188" s="66"/>
    </row>
    <row r="189" spans="1:28">
      <c r="A189" s="1868"/>
      <c r="B189" s="1869" t="s">
        <v>1280</v>
      </c>
      <c r="C189" s="1872">
        <v>0</v>
      </c>
      <c r="D189" s="1871">
        <f>SUM(D175:D188)</f>
        <v>0</v>
      </c>
      <c r="E189" s="1871">
        <f t="shared" ref="E189:S189" si="11">SUM(E175:E188)</f>
        <v>0</v>
      </c>
      <c r="F189" s="1871">
        <f t="shared" si="11"/>
        <v>0</v>
      </c>
      <c r="G189" s="1871">
        <f t="shared" si="11"/>
        <v>0</v>
      </c>
      <c r="H189" s="1871">
        <f t="shared" si="11"/>
        <v>0</v>
      </c>
      <c r="I189" s="1871">
        <f t="shared" si="11"/>
        <v>0</v>
      </c>
      <c r="J189" s="1871">
        <f t="shared" si="11"/>
        <v>0</v>
      </c>
      <c r="K189" s="1871">
        <f t="shared" si="11"/>
        <v>0</v>
      </c>
      <c r="L189" s="1871">
        <f t="shared" si="11"/>
        <v>0</v>
      </c>
      <c r="M189" s="1871">
        <f t="shared" si="11"/>
        <v>0</v>
      </c>
      <c r="N189" s="1871">
        <f t="shared" si="11"/>
        <v>0</v>
      </c>
      <c r="O189" s="1871">
        <f t="shared" si="11"/>
        <v>0</v>
      </c>
      <c r="P189" s="1871">
        <f t="shared" si="11"/>
        <v>0</v>
      </c>
      <c r="Q189" s="1871">
        <f t="shared" si="11"/>
        <v>0</v>
      </c>
      <c r="R189" s="1871">
        <f t="shared" si="11"/>
        <v>0</v>
      </c>
      <c r="S189" s="1871">
        <f t="shared" si="11"/>
        <v>0</v>
      </c>
      <c r="T189" s="1871">
        <f>SUM(T175:T188)</f>
        <v>0</v>
      </c>
      <c r="U189" s="1871">
        <f t="shared" ref="U189:AA189" si="12">SUM(U175:U188)</f>
        <v>0</v>
      </c>
      <c r="V189" s="1871">
        <f t="shared" si="12"/>
        <v>0</v>
      </c>
      <c r="W189" s="1871">
        <f t="shared" si="12"/>
        <v>0</v>
      </c>
      <c r="X189" s="1871">
        <f t="shared" si="12"/>
        <v>0</v>
      </c>
      <c r="Y189" s="1871">
        <f t="shared" si="12"/>
        <v>0</v>
      </c>
      <c r="Z189" s="1871">
        <f t="shared" si="12"/>
        <v>0</v>
      </c>
      <c r="AA189" s="1871">
        <f t="shared" si="12"/>
        <v>0</v>
      </c>
      <c r="AB189" s="66"/>
    </row>
    <row r="190" spans="1:28" ht="30">
      <c r="A190" s="171" t="s">
        <v>1285</v>
      </c>
      <c r="B190" s="1867" t="s">
        <v>1</v>
      </c>
      <c r="C190" s="164"/>
      <c r="D190" s="64">
        <v>0</v>
      </c>
      <c r="E190" s="64">
        <v>0</v>
      </c>
      <c r="F190" s="64">
        <v>0</v>
      </c>
      <c r="G190" s="64">
        <v>0</v>
      </c>
      <c r="H190" s="64">
        <v>0</v>
      </c>
      <c r="I190" s="64">
        <v>0</v>
      </c>
      <c r="J190" s="64">
        <v>0</v>
      </c>
      <c r="K190" s="64">
        <v>0</v>
      </c>
      <c r="L190" s="64">
        <v>0</v>
      </c>
      <c r="M190" s="64">
        <v>0</v>
      </c>
      <c r="N190" s="64">
        <v>0</v>
      </c>
      <c r="O190" s="64">
        <v>0</v>
      </c>
      <c r="P190" s="64">
        <v>0</v>
      </c>
      <c r="Q190" s="64">
        <v>0</v>
      </c>
      <c r="R190" s="64">
        <v>0</v>
      </c>
      <c r="S190" s="64">
        <v>0</v>
      </c>
      <c r="T190" s="64">
        <v>0</v>
      </c>
      <c r="U190" s="64">
        <v>0</v>
      </c>
      <c r="V190" s="64">
        <v>0</v>
      </c>
      <c r="W190" s="64">
        <v>0</v>
      </c>
      <c r="X190" s="64">
        <v>0</v>
      </c>
      <c r="Y190" s="64">
        <v>0</v>
      </c>
      <c r="Z190" s="64">
        <v>0</v>
      </c>
      <c r="AA190" s="64">
        <v>0</v>
      </c>
      <c r="AB190" s="66"/>
    </row>
    <row r="191" spans="1:28">
      <c r="A191" s="22"/>
      <c r="B191" s="18" t="s">
        <v>556</v>
      </c>
      <c r="C191" s="161"/>
      <c r="D191" s="64">
        <v>0</v>
      </c>
      <c r="E191" s="64">
        <v>0</v>
      </c>
      <c r="F191" s="64">
        <v>0</v>
      </c>
      <c r="G191" s="64">
        <v>0</v>
      </c>
      <c r="H191" s="64">
        <v>0</v>
      </c>
      <c r="I191" s="64">
        <v>0</v>
      </c>
      <c r="J191" s="64">
        <v>0</v>
      </c>
      <c r="K191" s="64">
        <v>0</v>
      </c>
      <c r="L191" s="64">
        <v>0</v>
      </c>
      <c r="M191" s="64">
        <v>0</v>
      </c>
      <c r="N191" s="64">
        <v>0</v>
      </c>
      <c r="O191" s="64">
        <v>0</v>
      </c>
      <c r="P191" s="64">
        <v>0</v>
      </c>
      <c r="Q191" s="64">
        <v>0</v>
      </c>
      <c r="R191" s="64">
        <v>0</v>
      </c>
      <c r="S191" s="64">
        <v>0</v>
      </c>
      <c r="T191" s="64">
        <v>0</v>
      </c>
      <c r="U191" s="64">
        <v>0</v>
      </c>
      <c r="V191" s="64">
        <v>0</v>
      </c>
      <c r="W191" s="64">
        <v>0</v>
      </c>
      <c r="X191" s="64">
        <v>0</v>
      </c>
      <c r="Y191" s="64">
        <v>0</v>
      </c>
      <c r="Z191" s="64">
        <v>0</v>
      </c>
      <c r="AA191" s="64">
        <v>0</v>
      </c>
      <c r="AB191" s="66"/>
    </row>
    <row r="192" spans="1:28">
      <c r="A192" s="22"/>
      <c r="B192" s="11" t="s">
        <v>668</v>
      </c>
      <c r="C192" s="161"/>
      <c r="D192" s="64">
        <v>0</v>
      </c>
      <c r="E192" s="64">
        <v>0</v>
      </c>
      <c r="F192" s="64">
        <v>0</v>
      </c>
      <c r="G192" s="64">
        <v>0</v>
      </c>
      <c r="H192" s="64">
        <v>0</v>
      </c>
      <c r="I192" s="64">
        <v>0</v>
      </c>
      <c r="J192" s="64">
        <v>0</v>
      </c>
      <c r="K192" s="64">
        <v>0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64">
        <v>0</v>
      </c>
      <c r="R192" s="64">
        <v>0</v>
      </c>
      <c r="S192" s="64">
        <v>0</v>
      </c>
      <c r="T192" s="64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64">
        <v>0</v>
      </c>
      <c r="AA192" s="64">
        <v>0</v>
      </c>
      <c r="AB192" s="66"/>
    </row>
    <row r="193" spans="1:28">
      <c r="A193" s="22"/>
      <c r="B193" s="18" t="s">
        <v>75</v>
      </c>
      <c r="C193" s="161"/>
      <c r="D193" s="64">
        <v>0</v>
      </c>
      <c r="E193" s="64">
        <v>0</v>
      </c>
      <c r="F193" s="64">
        <v>0</v>
      </c>
      <c r="G193" s="64">
        <v>0</v>
      </c>
      <c r="H193" s="64">
        <v>0</v>
      </c>
      <c r="I193" s="64">
        <v>0</v>
      </c>
      <c r="J193" s="64">
        <v>0</v>
      </c>
      <c r="K193" s="64">
        <v>0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64">
        <v>0</v>
      </c>
      <c r="R193" s="64">
        <v>0</v>
      </c>
      <c r="S193" s="64">
        <v>0</v>
      </c>
      <c r="T193" s="64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64">
        <v>0</v>
      </c>
      <c r="AA193" s="64">
        <v>0</v>
      </c>
      <c r="AB193" s="66"/>
    </row>
    <row r="194" spans="1:28">
      <c r="A194" s="22"/>
      <c r="B194" s="18" t="s">
        <v>3</v>
      </c>
      <c r="C194" s="161"/>
      <c r="D194" s="64">
        <v>0</v>
      </c>
      <c r="E194" s="64">
        <v>0</v>
      </c>
      <c r="F194" s="64">
        <v>0</v>
      </c>
      <c r="G194" s="64">
        <v>0</v>
      </c>
      <c r="H194" s="64">
        <v>0</v>
      </c>
      <c r="I194" s="64">
        <v>0</v>
      </c>
      <c r="J194" s="64">
        <v>0</v>
      </c>
      <c r="K194" s="64">
        <v>0</v>
      </c>
      <c r="L194" s="64">
        <v>0</v>
      </c>
      <c r="M194" s="64">
        <v>0</v>
      </c>
      <c r="N194" s="64">
        <v>0</v>
      </c>
      <c r="O194" s="64">
        <v>0</v>
      </c>
      <c r="P194" s="64">
        <v>0</v>
      </c>
      <c r="Q194" s="64">
        <v>0</v>
      </c>
      <c r="R194" s="64">
        <v>0</v>
      </c>
      <c r="S194" s="64">
        <v>0</v>
      </c>
      <c r="T194" s="64">
        <v>0</v>
      </c>
      <c r="U194" s="64">
        <v>0</v>
      </c>
      <c r="V194" s="64">
        <v>0</v>
      </c>
      <c r="W194" s="64">
        <v>0</v>
      </c>
      <c r="X194" s="64">
        <v>0</v>
      </c>
      <c r="Y194" s="64">
        <v>0</v>
      </c>
      <c r="Z194" s="64">
        <v>0</v>
      </c>
      <c r="AA194" s="64">
        <v>0</v>
      </c>
      <c r="AB194" s="66"/>
    </row>
    <row r="195" spans="1:28">
      <c r="A195" s="22"/>
      <c r="B195" s="18" t="s">
        <v>4</v>
      </c>
      <c r="C195" s="161"/>
      <c r="D195" s="64">
        <v>0</v>
      </c>
      <c r="E195" s="64">
        <v>0</v>
      </c>
      <c r="F195" s="64">
        <v>0</v>
      </c>
      <c r="G195" s="64">
        <v>0</v>
      </c>
      <c r="H195" s="64">
        <v>0</v>
      </c>
      <c r="I195" s="64">
        <v>0</v>
      </c>
      <c r="J195" s="64">
        <v>0</v>
      </c>
      <c r="K195" s="64">
        <v>0</v>
      </c>
      <c r="L195" s="64">
        <v>0</v>
      </c>
      <c r="M195" s="64">
        <v>0</v>
      </c>
      <c r="N195" s="64">
        <v>0</v>
      </c>
      <c r="O195" s="64">
        <v>0</v>
      </c>
      <c r="P195" s="64">
        <v>0</v>
      </c>
      <c r="Q195" s="64">
        <v>0</v>
      </c>
      <c r="R195" s="64">
        <v>0</v>
      </c>
      <c r="S195" s="64">
        <v>0</v>
      </c>
      <c r="T195" s="64">
        <v>0</v>
      </c>
      <c r="U195" s="64">
        <v>0</v>
      </c>
      <c r="V195" s="64">
        <v>0</v>
      </c>
      <c r="W195" s="64">
        <v>0</v>
      </c>
      <c r="X195" s="64">
        <v>0</v>
      </c>
      <c r="Y195" s="64">
        <v>0</v>
      </c>
      <c r="Z195" s="64">
        <v>0</v>
      </c>
      <c r="AA195" s="64">
        <v>0</v>
      </c>
      <c r="AB195" s="66"/>
    </row>
    <row r="196" spans="1:28">
      <c r="A196" s="22"/>
      <c r="B196" s="11" t="s">
        <v>669</v>
      </c>
      <c r="C196" s="161"/>
      <c r="D196" s="64">
        <v>0</v>
      </c>
      <c r="E196" s="64">
        <v>0</v>
      </c>
      <c r="F196" s="64">
        <v>0</v>
      </c>
      <c r="G196" s="64">
        <v>0</v>
      </c>
      <c r="H196" s="64">
        <v>0</v>
      </c>
      <c r="I196" s="64">
        <v>0</v>
      </c>
      <c r="J196" s="64">
        <v>0</v>
      </c>
      <c r="K196" s="64">
        <v>0</v>
      </c>
      <c r="L196" s="64">
        <v>0</v>
      </c>
      <c r="M196" s="64">
        <v>0</v>
      </c>
      <c r="N196" s="64">
        <v>0</v>
      </c>
      <c r="O196" s="64">
        <v>0</v>
      </c>
      <c r="P196" s="64">
        <v>0</v>
      </c>
      <c r="Q196" s="64">
        <v>0</v>
      </c>
      <c r="R196" s="64">
        <v>0</v>
      </c>
      <c r="S196" s="64">
        <v>0</v>
      </c>
      <c r="T196" s="64">
        <v>0</v>
      </c>
      <c r="U196" s="64">
        <v>0</v>
      </c>
      <c r="V196" s="64">
        <v>0</v>
      </c>
      <c r="W196" s="64">
        <v>0</v>
      </c>
      <c r="X196" s="64">
        <v>0</v>
      </c>
      <c r="Y196" s="64">
        <v>0</v>
      </c>
      <c r="Z196" s="64">
        <v>0</v>
      </c>
      <c r="AA196" s="64">
        <v>0</v>
      </c>
      <c r="AB196" s="66"/>
    </row>
    <row r="197" spans="1:28" ht="45">
      <c r="A197" s="22"/>
      <c r="B197" s="93" t="s">
        <v>702</v>
      </c>
      <c r="C197" s="161"/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64">
        <v>0</v>
      </c>
      <c r="K197" s="64">
        <v>0</v>
      </c>
      <c r="L197" s="64">
        <v>0</v>
      </c>
      <c r="M197" s="64">
        <v>0</v>
      </c>
      <c r="N197" s="64">
        <v>0</v>
      </c>
      <c r="O197" s="64">
        <v>0</v>
      </c>
      <c r="P197" s="64">
        <v>0</v>
      </c>
      <c r="Q197" s="64">
        <v>0</v>
      </c>
      <c r="R197" s="64">
        <v>0</v>
      </c>
      <c r="S197" s="64">
        <v>0</v>
      </c>
      <c r="T197" s="64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64">
        <v>0</v>
      </c>
      <c r="AA197" s="64">
        <v>0</v>
      </c>
      <c r="AB197" s="66"/>
    </row>
    <row r="198" spans="1:28">
      <c r="A198" s="22"/>
      <c r="B198" s="11" t="s">
        <v>670</v>
      </c>
      <c r="C198" s="161"/>
      <c r="D198" s="64">
        <v>0</v>
      </c>
      <c r="E198" s="64">
        <v>0</v>
      </c>
      <c r="F198" s="64">
        <v>0</v>
      </c>
      <c r="G198" s="64">
        <v>0</v>
      </c>
      <c r="H198" s="64">
        <v>0</v>
      </c>
      <c r="I198" s="64">
        <v>0</v>
      </c>
      <c r="J198" s="64">
        <v>0</v>
      </c>
      <c r="K198" s="64">
        <v>0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0</v>
      </c>
      <c r="R198" s="64">
        <v>0</v>
      </c>
      <c r="S198" s="64">
        <v>0</v>
      </c>
      <c r="T198" s="64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64">
        <v>0</v>
      </c>
      <c r="AA198" s="64">
        <v>0</v>
      </c>
      <c r="AB198" s="66"/>
    </row>
    <row r="199" spans="1:28">
      <c r="A199" s="22"/>
      <c r="B199" s="11" t="s">
        <v>701</v>
      </c>
      <c r="C199" s="161"/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64">
        <v>0</v>
      </c>
      <c r="K199" s="64">
        <v>0</v>
      </c>
      <c r="L199" s="64">
        <v>0</v>
      </c>
      <c r="M199" s="64">
        <v>0</v>
      </c>
      <c r="N199" s="64">
        <v>0</v>
      </c>
      <c r="O199" s="64">
        <v>0</v>
      </c>
      <c r="P199" s="64">
        <v>0</v>
      </c>
      <c r="Q199" s="64">
        <v>0</v>
      </c>
      <c r="R199" s="64">
        <v>0</v>
      </c>
      <c r="S199" s="64">
        <v>0</v>
      </c>
      <c r="T199" s="64">
        <v>0</v>
      </c>
      <c r="U199" s="64">
        <v>0</v>
      </c>
      <c r="V199" s="64">
        <v>0</v>
      </c>
      <c r="W199" s="64">
        <v>0</v>
      </c>
      <c r="X199" s="64">
        <v>0</v>
      </c>
      <c r="Y199" s="64">
        <v>0</v>
      </c>
      <c r="Z199" s="64">
        <v>0</v>
      </c>
      <c r="AA199" s="64">
        <v>0</v>
      </c>
      <c r="AB199" s="66"/>
    </row>
    <row r="200" spans="1:28">
      <c r="A200" s="22"/>
      <c r="B200" s="11" t="s">
        <v>5</v>
      </c>
      <c r="C200" s="161"/>
      <c r="D200" s="64">
        <v>0</v>
      </c>
      <c r="E200" s="64">
        <v>0</v>
      </c>
      <c r="F200" s="64">
        <v>0</v>
      </c>
      <c r="G200" s="64">
        <v>0</v>
      </c>
      <c r="H200" s="64">
        <v>0</v>
      </c>
      <c r="I200" s="64">
        <v>0</v>
      </c>
      <c r="J200" s="64">
        <v>0</v>
      </c>
      <c r="K200" s="64">
        <v>0</v>
      </c>
      <c r="L200" s="64">
        <v>0</v>
      </c>
      <c r="M200" s="64">
        <v>0</v>
      </c>
      <c r="N200" s="64">
        <v>0</v>
      </c>
      <c r="O200" s="64">
        <v>0</v>
      </c>
      <c r="P200" s="64">
        <v>0</v>
      </c>
      <c r="Q200" s="64">
        <v>0</v>
      </c>
      <c r="R200" s="64">
        <v>0</v>
      </c>
      <c r="S200" s="64">
        <v>0</v>
      </c>
      <c r="T200" s="64">
        <v>0</v>
      </c>
      <c r="U200" s="64">
        <v>0</v>
      </c>
      <c r="V200" s="64">
        <v>0</v>
      </c>
      <c r="W200" s="64">
        <v>0</v>
      </c>
      <c r="X200" s="64">
        <v>0</v>
      </c>
      <c r="Y200" s="64">
        <v>0</v>
      </c>
      <c r="Z200" s="64">
        <v>0</v>
      </c>
      <c r="AA200" s="64">
        <v>0</v>
      </c>
      <c r="AB200" s="66"/>
    </row>
    <row r="201" spans="1:28">
      <c r="A201" s="22"/>
      <c r="B201" s="11" t="s">
        <v>9</v>
      </c>
      <c r="C201" s="161"/>
      <c r="D201" s="64">
        <v>0</v>
      </c>
      <c r="E201" s="64">
        <v>0</v>
      </c>
      <c r="F201" s="64">
        <v>0</v>
      </c>
      <c r="G201" s="64">
        <v>0</v>
      </c>
      <c r="H201" s="64">
        <v>0</v>
      </c>
      <c r="I201" s="64">
        <v>0</v>
      </c>
      <c r="J201" s="64">
        <v>0</v>
      </c>
      <c r="K201" s="64">
        <v>0</v>
      </c>
      <c r="L201" s="64">
        <v>0</v>
      </c>
      <c r="M201" s="64">
        <v>0</v>
      </c>
      <c r="N201" s="64">
        <v>0</v>
      </c>
      <c r="O201" s="64">
        <v>0</v>
      </c>
      <c r="P201" s="64">
        <v>0</v>
      </c>
      <c r="Q201" s="64">
        <v>0</v>
      </c>
      <c r="R201" s="64">
        <v>0</v>
      </c>
      <c r="S201" s="64">
        <v>0</v>
      </c>
      <c r="T201" s="64">
        <v>0</v>
      </c>
      <c r="U201" s="64">
        <v>0</v>
      </c>
      <c r="V201" s="64">
        <v>0</v>
      </c>
      <c r="W201" s="64">
        <v>0</v>
      </c>
      <c r="X201" s="64">
        <v>0</v>
      </c>
      <c r="Y201" s="64">
        <v>0</v>
      </c>
      <c r="Z201" s="64">
        <v>0</v>
      </c>
      <c r="AA201" s="64">
        <v>0</v>
      </c>
      <c r="AB201" s="66"/>
    </row>
    <row r="202" spans="1:28">
      <c r="A202" s="22"/>
      <c r="B202" s="11" t="s">
        <v>0</v>
      </c>
      <c r="C202" s="161"/>
      <c r="D202" s="64">
        <v>0</v>
      </c>
      <c r="E202" s="64">
        <v>0</v>
      </c>
      <c r="F202" s="64">
        <v>0</v>
      </c>
      <c r="G202" s="64">
        <v>0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64">
        <v>0</v>
      </c>
      <c r="R202" s="64">
        <v>0</v>
      </c>
      <c r="S202" s="64">
        <v>0</v>
      </c>
      <c r="T202" s="64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64">
        <v>0</v>
      </c>
      <c r="AA202" s="64">
        <v>0</v>
      </c>
      <c r="AB202" s="66"/>
    </row>
    <row r="203" spans="1:28">
      <c r="A203" s="22"/>
      <c r="B203" s="11" t="s">
        <v>584</v>
      </c>
      <c r="C203" s="161"/>
      <c r="D203" s="64">
        <v>0</v>
      </c>
      <c r="E203" s="64">
        <v>0</v>
      </c>
      <c r="F203" s="64">
        <v>0</v>
      </c>
      <c r="G203" s="64">
        <v>0</v>
      </c>
      <c r="H203" s="64">
        <v>0</v>
      </c>
      <c r="I203" s="64">
        <v>0</v>
      </c>
      <c r="J203" s="64">
        <v>0</v>
      </c>
      <c r="K203" s="64">
        <v>0</v>
      </c>
      <c r="L203" s="64">
        <v>0</v>
      </c>
      <c r="M203" s="64">
        <v>0</v>
      </c>
      <c r="N203" s="64">
        <v>0</v>
      </c>
      <c r="O203" s="64">
        <v>0</v>
      </c>
      <c r="P203" s="64">
        <v>0</v>
      </c>
      <c r="Q203" s="64">
        <v>0</v>
      </c>
      <c r="R203" s="64">
        <v>0</v>
      </c>
      <c r="S203" s="64">
        <v>0</v>
      </c>
      <c r="T203" s="64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64">
        <v>0</v>
      </c>
      <c r="AA203" s="64">
        <v>0</v>
      </c>
      <c r="AB203" s="66"/>
    </row>
    <row r="204" spans="1:28">
      <c r="A204" s="1868"/>
      <c r="B204" s="1869" t="s">
        <v>1286</v>
      </c>
      <c r="C204" s="1870"/>
      <c r="D204" s="1873">
        <f>SUM(D190:D203)</f>
        <v>0</v>
      </c>
      <c r="E204" s="1873">
        <f t="shared" ref="E204:AA204" si="13">SUM(E190:E203)</f>
        <v>0</v>
      </c>
      <c r="F204" s="1873">
        <f t="shared" si="13"/>
        <v>0</v>
      </c>
      <c r="G204" s="1873">
        <f t="shared" si="13"/>
        <v>0</v>
      </c>
      <c r="H204" s="1873">
        <f t="shared" si="13"/>
        <v>0</v>
      </c>
      <c r="I204" s="1873">
        <f t="shared" si="13"/>
        <v>0</v>
      </c>
      <c r="J204" s="1873">
        <f t="shared" si="13"/>
        <v>0</v>
      </c>
      <c r="K204" s="1873">
        <f t="shared" si="13"/>
        <v>0</v>
      </c>
      <c r="L204" s="1873">
        <f t="shared" si="13"/>
        <v>0</v>
      </c>
      <c r="M204" s="1873">
        <f t="shared" si="13"/>
        <v>0</v>
      </c>
      <c r="N204" s="1873">
        <f t="shared" si="13"/>
        <v>0</v>
      </c>
      <c r="O204" s="1873">
        <f t="shared" si="13"/>
        <v>0</v>
      </c>
      <c r="P204" s="1873">
        <f t="shared" si="13"/>
        <v>0</v>
      </c>
      <c r="Q204" s="1873">
        <f t="shared" si="13"/>
        <v>0</v>
      </c>
      <c r="R204" s="1873">
        <f t="shared" si="13"/>
        <v>0</v>
      </c>
      <c r="S204" s="1873">
        <f t="shared" si="13"/>
        <v>0</v>
      </c>
      <c r="T204" s="1873">
        <f t="shared" si="13"/>
        <v>0</v>
      </c>
      <c r="U204" s="1873">
        <f t="shared" si="13"/>
        <v>0</v>
      </c>
      <c r="V204" s="1873">
        <f t="shared" si="13"/>
        <v>0</v>
      </c>
      <c r="W204" s="1873">
        <f t="shared" si="13"/>
        <v>0</v>
      </c>
      <c r="X204" s="1873">
        <f t="shared" si="13"/>
        <v>0</v>
      </c>
      <c r="Y204" s="1873">
        <f t="shared" si="13"/>
        <v>0</v>
      </c>
      <c r="Z204" s="1873">
        <f t="shared" si="13"/>
        <v>0</v>
      </c>
      <c r="AA204" s="1873">
        <f t="shared" si="13"/>
        <v>0</v>
      </c>
      <c r="AB204" s="66"/>
    </row>
    <row r="205" spans="1:28" ht="16.5" customHeight="1">
      <c r="A205" s="2967" t="s">
        <v>11</v>
      </c>
      <c r="B205" s="1867" t="s">
        <v>1</v>
      </c>
      <c r="C205" s="1874"/>
      <c r="D205" s="162">
        <f>D25*$C$39+D40*$C$54+D55*$C$69+D70*$C$84+D85*$C$99+D100*$C$114+D115*$C$129+D130*$C$144+D145*$C$159+D160*$C$174+D175*$C$189+D190</f>
        <v>0</v>
      </c>
      <c r="E205" s="162">
        <f t="shared" ref="E205:AA216" si="14">E25*$C$39+E40*$C$54+E55*$C$69+E70*$C$84+E85*$C$99+E100*$C$114+E115*$C$129+E130*$C$144+E145*$C$159+E160*$C$174+E175*$C$189+E190</f>
        <v>0</v>
      </c>
      <c r="F205" s="162">
        <f t="shared" si="14"/>
        <v>0</v>
      </c>
      <c r="G205" s="162">
        <f t="shared" si="14"/>
        <v>0</v>
      </c>
      <c r="H205" s="162">
        <f t="shared" si="14"/>
        <v>0</v>
      </c>
      <c r="I205" s="162">
        <f t="shared" si="14"/>
        <v>0</v>
      </c>
      <c r="J205" s="162">
        <f t="shared" si="14"/>
        <v>0</v>
      </c>
      <c r="K205" s="162">
        <f t="shared" si="14"/>
        <v>0</v>
      </c>
      <c r="L205" s="162">
        <f t="shared" si="14"/>
        <v>0</v>
      </c>
      <c r="M205" s="162">
        <f t="shared" si="14"/>
        <v>0</v>
      </c>
      <c r="N205" s="162">
        <f t="shared" si="14"/>
        <v>0</v>
      </c>
      <c r="O205" s="162">
        <f t="shared" si="14"/>
        <v>0</v>
      </c>
      <c r="P205" s="162">
        <f t="shared" si="14"/>
        <v>0</v>
      </c>
      <c r="Q205" s="162">
        <f t="shared" si="14"/>
        <v>0</v>
      </c>
      <c r="R205" s="162">
        <f t="shared" si="14"/>
        <v>0</v>
      </c>
      <c r="S205" s="162">
        <f t="shared" si="14"/>
        <v>0</v>
      </c>
      <c r="T205" s="162">
        <f t="shared" si="14"/>
        <v>0</v>
      </c>
      <c r="U205" s="162">
        <f t="shared" si="14"/>
        <v>0</v>
      </c>
      <c r="V205" s="162">
        <f t="shared" si="14"/>
        <v>0</v>
      </c>
      <c r="W205" s="162">
        <f t="shared" si="14"/>
        <v>0</v>
      </c>
      <c r="X205" s="162">
        <f t="shared" si="14"/>
        <v>0</v>
      </c>
      <c r="Y205" s="162">
        <f t="shared" si="14"/>
        <v>0</v>
      </c>
      <c r="Z205" s="162">
        <f t="shared" si="14"/>
        <v>0</v>
      </c>
      <c r="AA205" s="162">
        <f t="shared" si="14"/>
        <v>0</v>
      </c>
      <c r="AB205" s="66"/>
    </row>
    <row r="206" spans="1:28" ht="44.25" customHeight="1">
      <c r="A206" s="2968"/>
      <c r="B206" s="18" t="s">
        <v>556</v>
      </c>
      <c r="C206" s="163"/>
      <c r="D206" s="162">
        <f t="shared" ref="D206:S218" si="15">D26*$C$39+D41*$C$54+D56*$C$69+D71*$C$84+D86*$C$99+D101*$C$114+D116*$C$129+D131*$C$144+D146*$C$159+D161*$C$174+D176*$C$189+D191</f>
        <v>0</v>
      </c>
      <c r="E206" s="162">
        <f t="shared" si="15"/>
        <v>0</v>
      </c>
      <c r="F206" s="162">
        <f t="shared" si="15"/>
        <v>0</v>
      </c>
      <c r="G206" s="162">
        <f t="shared" si="15"/>
        <v>0</v>
      </c>
      <c r="H206" s="162">
        <f t="shared" si="15"/>
        <v>0</v>
      </c>
      <c r="I206" s="162">
        <f t="shared" si="15"/>
        <v>0</v>
      </c>
      <c r="J206" s="162">
        <f t="shared" si="15"/>
        <v>0</v>
      </c>
      <c r="K206" s="162">
        <f t="shared" si="15"/>
        <v>0</v>
      </c>
      <c r="L206" s="162">
        <f t="shared" si="15"/>
        <v>0</v>
      </c>
      <c r="M206" s="162">
        <f t="shared" si="15"/>
        <v>0</v>
      </c>
      <c r="N206" s="162">
        <f t="shared" si="15"/>
        <v>0</v>
      </c>
      <c r="O206" s="162">
        <f t="shared" si="15"/>
        <v>0</v>
      </c>
      <c r="P206" s="162">
        <f t="shared" si="15"/>
        <v>0</v>
      </c>
      <c r="Q206" s="162">
        <f t="shared" si="15"/>
        <v>0</v>
      </c>
      <c r="R206" s="162">
        <f t="shared" si="15"/>
        <v>0</v>
      </c>
      <c r="S206" s="162">
        <f t="shared" si="15"/>
        <v>0</v>
      </c>
      <c r="T206" s="162">
        <f t="shared" si="14"/>
        <v>0</v>
      </c>
      <c r="U206" s="162">
        <f t="shared" si="14"/>
        <v>0</v>
      </c>
      <c r="V206" s="162">
        <f t="shared" si="14"/>
        <v>0</v>
      </c>
      <c r="W206" s="162">
        <f t="shared" si="14"/>
        <v>0</v>
      </c>
      <c r="X206" s="162">
        <f t="shared" si="14"/>
        <v>0</v>
      </c>
      <c r="Y206" s="162">
        <f t="shared" si="14"/>
        <v>0</v>
      </c>
      <c r="Z206" s="162">
        <f t="shared" si="14"/>
        <v>0</v>
      </c>
      <c r="AA206" s="162">
        <f t="shared" si="14"/>
        <v>0</v>
      </c>
      <c r="AB206" s="66"/>
    </row>
    <row r="207" spans="1:28" ht="14.25" customHeight="1">
      <c r="A207" s="1630"/>
      <c r="B207" s="11" t="s">
        <v>668</v>
      </c>
      <c r="C207" s="163"/>
      <c r="D207" s="162">
        <f t="shared" si="15"/>
        <v>0</v>
      </c>
      <c r="E207" s="162">
        <f t="shared" si="14"/>
        <v>0</v>
      </c>
      <c r="F207" s="162">
        <f t="shared" si="14"/>
        <v>0</v>
      </c>
      <c r="G207" s="162">
        <f t="shared" si="14"/>
        <v>0</v>
      </c>
      <c r="H207" s="162">
        <f t="shared" si="14"/>
        <v>0</v>
      </c>
      <c r="I207" s="162">
        <f t="shared" si="14"/>
        <v>0</v>
      </c>
      <c r="J207" s="162">
        <f t="shared" si="14"/>
        <v>0</v>
      </c>
      <c r="K207" s="162">
        <f t="shared" si="14"/>
        <v>0</v>
      </c>
      <c r="L207" s="162">
        <f t="shared" si="14"/>
        <v>0</v>
      </c>
      <c r="M207" s="162">
        <f t="shared" si="14"/>
        <v>0</v>
      </c>
      <c r="N207" s="162">
        <f t="shared" si="14"/>
        <v>0</v>
      </c>
      <c r="O207" s="162">
        <f t="shared" si="14"/>
        <v>0</v>
      </c>
      <c r="P207" s="162">
        <f t="shared" si="14"/>
        <v>0</v>
      </c>
      <c r="Q207" s="162">
        <f t="shared" si="14"/>
        <v>0</v>
      </c>
      <c r="R207" s="162">
        <f t="shared" si="14"/>
        <v>0</v>
      </c>
      <c r="S207" s="162">
        <f t="shared" si="14"/>
        <v>0</v>
      </c>
      <c r="T207" s="162">
        <f t="shared" si="14"/>
        <v>0</v>
      </c>
      <c r="U207" s="162">
        <f t="shared" si="14"/>
        <v>0</v>
      </c>
      <c r="V207" s="162">
        <f t="shared" si="14"/>
        <v>0</v>
      </c>
      <c r="W207" s="162">
        <f t="shared" si="14"/>
        <v>0</v>
      </c>
      <c r="X207" s="162">
        <f t="shared" si="14"/>
        <v>0</v>
      </c>
      <c r="Y207" s="162">
        <f t="shared" si="14"/>
        <v>0</v>
      </c>
      <c r="Z207" s="162">
        <f t="shared" si="14"/>
        <v>0</v>
      </c>
      <c r="AA207" s="162">
        <f t="shared" si="14"/>
        <v>0</v>
      </c>
      <c r="AB207" s="66"/>
    </row>
    <row r="208" spans="1:28" ht="14.25" customHeight="1">
      <c r="A208" s="1630"/>
      <c r="B208" s="18" t="s">
        <v>75</v>
      </c>
      <c r="C208" s="163"/>
      <c r="D208" s="162">
        <f t="shared" si="15"/>
        <v>0</v>
      </c>
      <c r="E208" s="162">
        <f t="shared" si="14"/>
        <v>0</v>
      </c>
      <c r="F208" s="162">
        <f t="shared" si="14"/>
        <v>0</v>
      </c>
      <c r="G208" s="162">
        <f t="shared" si="14"/>
        <v>0</v>
      </c>
      <c r="H208" s="162">
        <f t="shared" si="14"/>
        <v>0</v>
      </c>
      <c r="I208" s="162">
        <f t="shared" si="14"/>
        <v>0</v>
      </c>
      <c r="J208" s="162">
        <f t="shared" si="14"/>
        <v>0</v>
      </c>
      <c r="K208" s="162">
        <f t="shared" si="14"/>
        <v>0</v>
      </c>
      <c r="L208" s="162">
        <f t="shared" si="14"/>
        <v>0</v>
      </c>
      <c r="M208" s="162">
        <f t="shared" si="14"/>
        <v>0</v>
      </c>
      <c r="N208" s="162">
        <f t="shared" si="14"/>
        <v>0</v>
      </c>
      <c r="O208" s="162">
        <f t="shared" si="14"/>
        <v>0</v>
      </c>
      <c r="P208" s="162">
        <f t="shared" si="14"/>
        <v>0</v>
      </c>
      <c r="Q208" s="162">
        <f t="shared" si="14"/>
        <v>0</v>
      </c>
      <c r="R208" s="162">
        <f t="shared" si="14"/>
        <v>0</v>
      </c>
      <c r="S208" s="162">
        <f t="shared" si="14"/>
        <v>0</v>
      </c>
      <c r="T208" s="162">
        <f t="shared" si="14"/>
        <v>0</v>
      </c>
      <c r="U208" s="162">
        <f t="shared" si="14"/>
        <v>0</v>
      </c>
      <c r="V208" s="162">
        <f t="shared" si="14"/>
        <v>0</v>
      </c>
      <c r="W208" s="162">
        <f t="shared" si="14"/>
        <v>0</v>
      </c>
      <c r="X208" s="162">
        <f t="shared" si="14"/>
        <v>0</v>
      </c>
      <c r="Y208" s="162">
        <f t="shared" si="14"/>
        <v>0</v>
      </c>
      <c r="Z208" s="162">
        <f t="shared" si="14"/>
        <v>0</v>
      </c>
      <c r="AA208" s="162">
        <f t="shared" si="14"/>
        <v>0</v>
      </c>
      <c r="AB208" s="66"/>
    </row>
    <row r="209" spans="1:28" ht="14.25" customHeight="1">
      <c r="A209" s="1630"/>
      <c r="B209" s="18" t="s">
        <v>3</v>
      </c>
      <c r="C209" s="163"/>
      <c r="D209" s="162">
        <f t="shared" si="15"/>
        <v>0</v>
      </c>
      <c r="E209" s="162">
        <f t="shared" si="14"/>
        <v>0</v>
      </c>
      <c r="F209" s="162">
        <f t="shared" si="14"/>
        <v>0</v>
      </c>
      <c r="G209" s="162">
        <f t="shared" si="14"/>
        <v>0</v>
      </c>
      <c r="H209" s="162">
        <f t="shared" si="14"/>
        <v>0</v>
      </c>
      <c r="I209" s="162">
        <f t="shared" si="14"/>
        <v>0</v>
      </c>
      <c r="J209" s="162">
        <f t="shared" si="14"/>
        <v>0</v>
      </c>
      <c r="K209" s="162">
        <f t="shared" si="14"/>
        <v>0</v>
      </c>
      <c r="L209" s="162">
        <f t="shared" si="14"/>
        <v>0</v>
      </c>
      <c r="M209" s="162">
        <f t="shared" si="14"/>
        <v>0</v>
      </c>
      <c r="N209" s="162">
        <f t="shared" si="14"/>
        <v>0</v>
      </c>
      <c r="O209" s="162">
        <f t="shared" si="14"/>
        <v>0</v>
      </c>
      <c r="P209" s="162">
        <f t="shared" si="14"/>
        <v>0</v>
      </c>
      <c r="Q209" s="162">
        <f t="shared" si="14"/>
        <v>0</v>
      </c>
      <c r="R209" s="162">
        <f t="shared" si="14"/>
        <v>0</v>
      </c>
      <c r="S209" s="162">
        <f t="shared" si="14"/>
        <v>0</v>
      </c>
      <c r="T209" s="162">
        <f t="shared" si="14"/>
        <v>0</v>
      </c>
      <c r="U209" s="162">
        <f t="shared" si="14"/>
        <v>0</v>
      </c>
      <c r="V209" s="162">
        <f t="shared" si="14"/>
        <v>0</v>
      </c>
      <c r="W209" s="162">
        <f t="shared" si="14"/>
        <v>0</v>
      </c>
      <c r="X209" s="162">
        <f t="shared" si="14"/>
        <v>0</v>
      </c>
      <c r="Y209" s="162">
        <f t="shared" si="14"/>
        <v>0</v>
      </c>
      <c r="Z209" s="162">
        <f t="shared" si="14"/>
        <v>0</v>
      </c>
      <c r="AA209" s="162">
        <f t="shared" si="14"/>
        <v>0</v>
      </c>
      <c r="AB209" s="66"/>
    </row>
    <row r="210" spans="1:28">
      <c r="A210" s="22"/>
      <c r="B210" s="18" t="s">
        <v>4</v>
      </c>
      <c r="C210" s="161"/>
      <c r="D210" s="162">
        <f t="shared" si="15"/>
        <v>0</v>
      </c>
      <c r="E210" s="162">
        <f t="shared" si="14"/>
        <v>0</v>
      </c>
      <c r="F210" s="162">
        <f t="shared" si="14"/>
        <v>0</v>
      </c>
      <c r="G210" s="162">
        <f t="shared" si="14"/>
        <v>0</v>
      </c>
      <c r="H210" s="162">
        <f t="shared" si="14"/>
        <v>0</v>
      </c>
      <c r="I210" s="162">
        <f t="shared" si="14"/>
        <v>0</v>
      </c>
      <c r="J210" s="162">
        <f t="shared" si="14"/>
        <v>0</v>
      </c>
      <c r="K210" s="162">
        <f t="shared" si="14"/>
        <v>0</v>
      </c>
      <c r="L210" s="162">
        <f t="shared" si="14"/>
        <v>0</v>
      </c>
      <c r="M210" s="162">
        <f t="shared" si="14"/>
        <v>0</v>
      </c>
      <c r="N210" s="162">
        <f t="shared" si="14"/>
        <v>0</v>
      </c>
      <c r="O210" s="162">
        <f t="shared" si="14"/>
        <v>0</v>
      </c>
      <c r="P210" s="162">
        <f t="shared" si="14"/>
        <v>0</v>
      </c>
      <c r="Q210" s="162">
        <f t="shared" si="14"/>
        <v>0</v>
      </c>
      <c r="R210" s="162">
        <f t="shared" si="14"/>
        <v>0</v>
      </c>
      <c r="S210" s="162">
        <f t="shared" si="14"/>
        <v>0</v>
      </c>
      <c r="T210" s="162">
        <f t="shared" si="14"/>
        <v>0</v>
      </c>
      <c r="U210" s="162">
        <f t="shared" si="14"/>
        <v>0</v>
      </c>
      <c r="V210" s="162">
        <f t="shared" si="14"/>
        <v>0</v>
      </c>
      <c r="W210" s="162">
        <f t="shared" si="14"/>
        <v>0</v>
      </c>
      <c r="X210" s="162">
        <f t="shared" si="14"/>
        <v>0</v>
      </c>
      <c r="Y210" s="162">
        <f t="shared" si="14"/>
        <v>0</v>
      </c>
      <c r="Z210" s="162">
        <f t="shared" si="14"/>
        <v>0</v>
      </c>
      <c r="AA210" s="162">
        <f t="shared" si="14"/>
        <v>0</v>
      </c>
      <c r="AB210" s="66"/>
    </row>
    <row r="211" spans="1:28">
      <c r="A211" s="22"/>
      <c r="B211" s="11" t="s">
        <v>669</v>
      </c>
      <c r="C211" s="161"/>
      <c r="D211" s="162">
        <f t="shared" si="15"/>
        <v>0</v>
      </c>
      <c r="E211" s="162">
        <f t="shared" si="14"/>
        <v>0</v>
      </c>
      <c r="F211" s="162">
        <f t="shared" si="14"/>
        <v>0</v>
      </c>
      <c r="G211" s="162">
        <f t="shared" si="14"/>
        <v>0</v>
      </c>
      <c r="H211" s="162">
        <f t="shared" si="14"/>
        <v>0</v>
      </c>
      <c r="I211" s="162">
        <f t="shared" si="14"/>
        <v>0</v>
      </c>
      <c r="J211" s="162">
        <f t="shared" si="14"/>
        <v>0</v>
      </c>
      <c r="K211" s="162">
        <f t="shared" si="14"/>
        <v>0</v>
      </c>
      <c r="L211" s="162">
        <f t="shared" si="14"/>
        <v>0</v>
      </c>
      <c r="M211" s="162">
        <f t="shared" si="14"/>
        <v>0</v>
      </c>
      <c r="N211" s="162">
        <f t="shared" si="14"/>
        <v>0</v>
      </c>
      <c r="O211" s="162">
        <f t="shared" si="14"/>
        <v>0</v>
      </c>
      <c r="P211" s="162">
        <f t="shared" si="14"/>
        <v>0</v>
      </c>
      <c r="Q211" s="162">
        <f t="shared" si="14"/>
        <v>0</v>
      </c>
      <c r="R211" s="162">
        <f t="shared" si="14"/>
        <v>0</v>
      </c>
      <c r="S211" s="162">
        <f t="shared" si="14"/>
        <v>0</v>
      </c>
      <c r="T211" s="162">
        <f t="shared" si="14"/>
        <v>0</v>
      </c>
      <c r="U211" s="162">
        <f t="shared" si="14"/>
        <v>0</v>
      </c>
      <c r="V211" s="162">
        <f t="shared" si="14"/>
        <v>0</v>
      </c>
      <c r="W211" s="162">
        <f t="shared" si="14"/>
        <v>0</v>
      </c>
      <c r="X211" s="162">
        <f t="shared" si="14"/>
        <v>0</v>
      </c>
      <c r="Y211" s="162">
        <f t="shared" si="14"/>
        <v>0</v>
      </c>
      <c r="Z211" s="162">
        <f t="shared" si="14"/>
        <v>0</v>
      </c>
      <c r="AA211" s="162">
        <f t="shared" si="14"/>
        <v>0</v>
      </c>
      <c r="AB211" s="66"/>
    </row>
    <row r="212" spans="1:28" ht="45">
      <c r="A212" s="22"/>
      <c r="B212" s="93" t="s">
        <v>702</v>
      </c>
      <c r="C212" s="161"/>
      <c r="D212" s="162">
        <f t="shared" si="15"/>
        <v>0</v>
      </c>
      <c r="E212" s="162">
        <f t="shared" si="14"/>
        <v>0</v>
      </c>
      <c r="F212" s="162">
        <f t="shared" si="14"/>
        <v>0</v>
      </c>
      <c r="G212" s="162">
        <f t="shared" si="14"/>
        <v>0</v>
      </c>
      <c r="H212" s="162">
        <f t="shared" si="14"/>
        <v>0</v>
      </c>
      <c r="I212" s="162">
        <f t="shared" si="14"/>
        <v>0</v>
      </c>
      <c r="J212" s="162">
        <f t="shared" si="14"/>
        <v>0</v>
      </c>
      <c r="K212" s="162">
        <f t="shared" si="14"/>
        <v>0</v>
      </c>
      <c r="L212" s="162">
        <f t="shared" si="14"/>
        <v>0</v>
      </c>
      <c r="M212" s="162">
        <f t="shared" si="14"/>
        <v>0</v>
      </c>
      <c r="N212" s="162">
        <f t="shared" si="14"/>
        <v>0</v>
      </c>
      <c r="O212" s="162">
        <f t="shared" si="14"/>
        <v>0</v>
      </c>
      <c r="P212" s="162">
        <f t="shared" si="14"/>
        <v>0</v>
      </c>
      <c r="Q212" s="162">
        <f t="shared" si="14"/>
        <v>0</v>
      </c>
      <c r="R212" s="162">
        <f t="shared" si="14"/>
        <v>0</v>
      </c>
      <c r="S212" s="162">
        <f t="shared" si="14"/>
        <v>0</v>
      </c>
      <c r="T212" s="162">
        <f t="shared" si="14"/>
        <v>0</v>
      </c>
      <c r="U212" s="162">
        <f t="shared" si="14"/>
        <v>0</v>
      </c>
      <c r="V212" s="162">
        <f t="shared" si="14"/>
        <v>0</v>
      </c>
      <c r="W212" s="162">
        <f t="shared" si="14"/>
        <v>0</v>
      </c>
      <c r="X212" s="162">
        <f t="shared" si="14"/>
        <v>0</v>
      </c>
      <c r="Y212" s="162">
        <f t="shared" si="14"/>
        <v>0</v>
      </c>
      <c r="Z212" s="162">
        <f t="shared" si="14"/>
        <v>0</v>
      </c>
      <c r="AA212" s="162">
        <f t="shared" si="14"/>
        <v>0</v>
      </c>
      <c r="AB212" s="66"/>
    </row>
    <row r="213" spans="1:28">
      <c r="A213" s="22"/>
      <c r="B213" s="11" t="s">
        <v>670</v>
      </c>
      <c r="C213" s="161"/>
      <c r="D213" s="162">
        <f t="shared" si="15"/>
        <v>0</v>
      </c>
      <c r="E213" s="162">
        <f t="shared" si="14"/>
        <v>0</v>
      </c>
      <c r="F213" s="162">
        <f t="shared" si="14"/>
        <v>0</v>
      </c>
      <c r="G213" s="162">
        <f t="shared" si="14"/>
        <v>0</v>
      </c>
      <c r="H213" s="162">
        <f t="shared" si="14"/>
        <v>0</v>
      </c>
      <c r="I213" s="162">
        <f t="shared" si="14"/>
        <v>0</v>
      </c>
      <c r="J213" s="162">
        <f t="shared" si="14"/>
        <v>0</v>
      </c>
      <c r="K213" s="162">
        <f t="shared" si="14"/>
        <v>0</v>
      </c>
      <c r="L213" s="162">
        <f t="shared" si="14"/>
        <v>0</v>
      </c>
      <c r="M213" s="162">
        <f t="shared" si="14"/>
        <v>0</v>
      </c>
      <c r="N213" s="162">
        <f t="shared" si="14"/>
        <v>0</v>
      </c>
      <c r="O213" s="162">
        <f t="shared" si="14"/>
        <v>0</v>
      </c>
      <c r="P213" s="162">
        <f t="shared" si="14"/>
        <v>0</v>
      </c>
      <c r="Q213" s="162">
        <f t="shared" si="14"/>
        <v>0</v>
      </c>
      <c r="R213" s="162">
        <f t="shared" si="14"/>
        <v>0</v>
      </c>
      <c r="S213" s="162">
        <f t="shared" si="14"/>
        <v>0</v>
      </c>
      <c r="T213" s="162">
        <f t="shared" si="14"/>
        <v>0</v>
      </c>
      <c r="U213" s="162">
        <f t="shared" si="14"/>
        <v>0</v>
      </c>
      <c r="V213" s="162">
        <f t="shared" si="14"/>
        <v>0</v>
      </c>
      <c r="W213" s="162">
        <f t="shared" si="14"/>
        <v>0</v>
      </c>
      <c r="X213" s="162">
        <f t="shared" si="14"/>
        <v>0</v>
      </c>
      <c r="Y213" s="162">
        <f t="shared" si="14"/>
        <v>0</v>
      </c>
      <c r="Z213" s="162">
        <f t="shared" si="14"/>
        <v>0</v>
      </c>
      <c r="AA213" s="162">
        <f t="shared" si="14"/>
        <v>0</v>
      </c>
      <c r="AB213" s="66"/>
    </row>
    <row r="214" spans="1:28">
      <c r="A214" s="22"/>
      <c r="B214" s="11" t="s">
        <v>701</v>
      </c>
      <c r="C214" s="161"/>
      <c r="D214" s="162">
        <f t="shared" si="15"/>
        <v>0</v>
      </c>
      <c r="E214" s="162">
        <f t="shared" si="14"/>
        <v>0</v>
      </c>
      <c r="F214" s="162">
        <f t="shared" si="14"/>
        <v>0</v>
      </c>
      <c r="G214" s="162">
        <f t="shared" si="14"/>
        <v>0</v>
      </c>
      <c r="H214" s="162">
        <f t="shared" si="14"/>
        <v>0</v>
      </c>
      <c r="I214" s="162">
        <f t="shared" si="14"/>
        <v>0</v>
      </c>
      <c r="J214" s="162">
        <f t="shared" si="14"/>
        <v>0</v>
      </c>
      <c r="K214" s="162">
        <f t="shared" si="14"/>
        <v>0</v>
      </c>
      <c r="L214" s="162">
        <f t="shared" si="14"/>
        <v>0</v>
      </c>
      <c r="M214" s="162">
        <f t="shared" si="14"/>
        <v>0</v>
      </c>
      <c r="N214" s="162">
        <f t="shared" si="14"/>
        <v>0</v>
      </c>
      <c r="O214" s="162">
        <f t="shared" si="14"/>
        <v>0</v>
      </c>
      <c r="P214" s="162">
        <f t="shared" si="14"/>
        <v>0</v>
      </c>
      <c r="Q214" s="162">
        <f t="shared" si="14"/>
        <v>0</v>
      </c>
      <c r="R214" s="162">
        <f t="shared" si="14"/>
        <v>0</v>
      </c>
      <c r="S214" s="162">
        <f t="shared" si="14"/>
        <v>0</v>
      </c>
      <c r="T214" s="162">
        <f t="shared" si="14"/>
        <v>0</v>
      </c>
      <c r="U214" s="162">
        <f t="shared" si="14"/>
        <v>0</v>
      </c>
      <c r="V214" s="162">
        <f t="shared" si="14"/>
        <v>0</v>
      </c>
      <c r="W214" s="162">
        <f t="shared" si="14"/>
        <v>0</v>
      </c>
      <c r="X214" s="162">
        <f t="shared" si="14"/>
        <v>0</v>
      </c>
      <c r="Y214" s="162">
        <f t="shared" si="14"/>
        <v>0</v>
      </c>
      <c r="Z214" s="162">
        <f t="shared" si="14"/>
        <v>0</v>
      </c>
      <c r="AA214" s="162">
        <f t="shared" si="14"/>
        <v>0</v>
      </c>
      <c r="AB214" s="66"/>
    </row>
    <row r="215" spans="1:28">
      <c r="A215" s="22"/>
      <c r="B215" s="11" t="s">
        <v>5</v>
      </c>
      <c r="C215" s="161"/>
      <c r="D215" s="162">
        <f t="shared" si="15"/>
        <v>0</v>
      </c>
      <c r="E215" s="162">
        <f t="shared" si="14"/>
        <v>0</v>
      </c>
      <c r="F215" s="162">
        <f t="shared" si="14"/>
        <v>0</v>
      </c>
      <c r="G215" s="162">
        <f t="shared" si="14"/>
        <v>0</v>
      </c>
      <c r="H215" s="162">
        <f t="shared" si="14"/>
        <v>0</v>
      </c>
      <c r="I215" s="162">
        <f t="shared" si="14"/>
        <v>0</v>
      </c>
      <c r="J215" s="162">
        <f t="shared" si="14"/>
        <v>0</v>
      </c>
      <c r="K215" s="162">
        <f t="shared" si="14"/>
        <v>0</v>
      </c>
      <c r="L215" s="162">
        <f t="shared" si="14"/>
        <v>0</v>
      </c>
      <c r="M215" s="162">
        <f t="shared" si="14"/>
        <v>0</v>
      </c>
      <c r="N215" s="162">
        <f t="shared" si="14"/>
        <v>0</v>
      </c>
      <c r="O215" s="162">
        <f t="shared" si="14"/>
        <v>0</v>
      </c>
      <c r="P215" s="162">
        <f t="shared" si="14"/>
        <v>0</v>
      </c>
      <c r="Q215" s="162">
        <f t="shared" si="14"/>
        <v>0</v>
      </c>
      <c r="R215" s="162">
        <f t="shared" si="14"/>
        <v>0</v>
      </c>
      <c r="S215" s="162">
        <f t="shared" si="14"/>
        <v>0</v>
      </c>
      <c r="T215" s="162">
        <f t="shared" si="14"/>
        <v>0</v>
      </c>
      <c r="U215" s="162">
        <f t="shared" si="14"/>
        <v>0</v>
      </c>
      <c r="V215" s="162">
        <f t="shared" si="14"/>
        <v>0</v>
      </c>
      <c r="W215" s="162">
        <f t="shared" si="14"/>
        <v>0</v>
      </c>
      <c r="X215" s="162">
        <f t="shared" si="14"/>
        <v>0</v>
      </c>
      <c r="Y215" s="162">
        <f t="shared" si="14"/>
        <v>0</v>
      </c>
      <c r="Z215" s="162">
        <f t="shared" si="14"/>
        <v>0</v>
      </c>
      <c r="AA215" s="162">
        <f t="shared" si="14"/>
        <v>0</v>
      </c>
      <c r="AB215" s="66"/>
    </row>
    <row r="216" spans="1:28">
      <c r="A216" s="22"/>
      <c r="B216" s="11" t="s">
        <v>9</v>
      </c>
      <c r="C216" s="161"/>
      <c r="D216" s="162">
        <f t="shared" si="15"/>
        <v>0</v>
      </c>
      <c r="E216" s="162">
        <f t="shared" si="14"/>
        <v>0</v>
      </c>
      <c r="F216" s="162">
        <f t="shared" si="14"/>
        <v>0</v>
      </c>
      <c r="G216" s="162">
        <f t="shared" si="14"/>
        <v>0</v>
      </c>
      <c r="H216" s="162">
        <f t="shared" si="14"/>
        <v>0</v>
      </c>
      <c r="I216" s="162">
        <f t="shared" si="14"/>
        <v>0</v>
      </c>
      <c r="J216" s="162">
        <f t="shared" si="14"/>
        <v>0</v>
      </c>
      <c r="K216" s="162">
        <f t="shared" si="14"/>
        <v>0</v>
      </c>
      <c r="L216" s="162">
        <f t="shared" si="14"/>
        <v>0</v>
      </c>
      <c r="M216" s="162">
        <f t="shared" si="14"/>
        <v>0</v>
      </c>
      <c r="N216" s="162">
        <f t="shared" si="14"/>
        <v>0</v>
      </c>
      <c r="O216" s="162">
        <f t="shared" si="14"/>
        <v>0</v>
      </c>
      <c r="P216" s="162">
        <f t="shared" si="14"/>
        <v>0</v>
      </c>
      <c r="Q216" s="162">
        <f t="shared" si="14"/>
        <v>0</v>
      </c>
      <c r="R216" s="162">
        <f t="shared" si="14"/>
        <v>0</v>
      </c>
      <c r="S216" s="162">
        <f t="shared" si="14"/>
        <v>0</v>
      </c>
      <c r="T216" s="162">
        <f t="shared" si="14"/>
        <v>0</v>
      </c>
      <c r="U216" s="162">
        <f t="shared" si="14"/>
        <v>0</v>
      </c>
      <c r="V216" s="162">
        <f t="shared" ref="E216:AA218" si="16">V36*$C$39+V51*$C$54+V66*$C$69+V81*$C$84+V96*$C$99+V111*$C$114+V126*$C$129+V141*$C$144+V156*$C$159+V171*$C$174+V186*$C$189+V201</f>
        <v>0</v>
      </c>
      <c r="W216" s="162">
        <f t="shared" si="16"/>
        <v>0</v>
      </c>
      <c r="X216" s="162">
        <f t="shared" si="16"/>
        <v>0</v>
      </c>
      <c r="Y216" s="162">
        <f t="shared" si="16"/>
        <v>0</v>
      </c>
      <c r="Z216" s="162">
        <f t="shared" si="16"/>
        <v>0</v>
      </c>
      <c r="AA216" s="162">
        <f t="shared" si="16"/>
        <v>0</v>
      </c>
      <c r="AB216" s="66"/>
    </row>
    <row r="217" spans="1:28">
      <c r="A217" s="22"/>
      <c r="B217" s="11" t="s">
        <v>0</v>
      </c>
      <c r="C217" s="161"/>
      <c r="D217" s="162">
        <f t="shared" si="15"/>
        <v>0</v>
      </c>
      <c r="E217" s="162">
        <f t="shared" si="16"/>
        <v>0</v>
      </c>
      <c r="F217" s="162">
        <f t="shared" si="16"/>
        <v>0</v>
      </c>
      <c r="G217" s="162">
        <f t="shared" si="16"/>
        <v>0</v>
      </c>
      <c r="H217" s="162">
        <f t="shared" si="16"/>
        <v>0</v>
      </c>
      <c r="I217" s="162">
        <f t="shared" si="16"/>
        <v>0</v>
      </c>
      <c r="J217" s="162">
        <f t="shared" si="16"/>
        <v>0</v>
      </c>
      <c r="K217" s="162">
        <f t="shared" si="16"/>
        <v>0</v>
      </c>
      <c r="L217" s="162">
        <f t="shared" si="16"/>
        <v>0</v>
      </c>
      <c r="M217" s="162">
        <f t="shared" si="16"/>
        <v>0</v>
      </c>
      <c r="N217" s="162">
        <f t="shared" si="16"/>
        <v>0</v>
      </c>
      <c r="O217" s="162">
        <f t="shared" si="16"/>
        <v>0</v>
      </c>
      <c r="P217" s="162">
        <f t="shared" si="16"/>
        <v>0</v>
      </c>
      <c r="Q217" s="162">
        <f t="shared" si="16"/>
        <v>0</v>
      </c>
      <c r="R217" s="162">
        <f t="shared" si="16"/>
        <v>0</v>
      </c>
      <c r="S217" s="162">
        <f t="shared" si="16"/>
        <v>0</v>
      </c>
      <c r="T217" s="162">
        <f t="shared" si="16"/>
        <v>0</v>
      </c>
      <c r="U217" s="162">
        <f t="shared" si="16"/>
        <v>0</v>
      </c>
      <c r="V217" s="162">
        <f t="shared" si="16"/>
        <v>0</v>
      </c>
      <c r="W217" s="162">
        <f t="shared" si="16"/>
        <v>0</v>
      </c>
      <c r="X217" s="162">
        <f t="shared" si="16"/>
        <v>0</v>
      </c>
      <c r="Y217" s="162">
        <f t="shared" si="16"/>
        <v>0</v>
      </c>
      <c r="Z217" s="162">
        <f t="shared" si="16"/>
        <v>0</v>
      </c>
      <c r="AA217" s="162">
        <f t="shared" si="16"/>
        <v>0</v>
      </c>
      <c r="AB217" s="66"/>
    </row>
    <row r="218" spans="1:28">
      <c r="A218" s="22"/>
      <c r="B218" s="11" t="s">
        <v>584</v>
      </c>
      <c r="C218" s="161"/>
      <c r="D218" s="162">
        <f t="shared" si="15"/>
        <v>0</v>
      </c>
      <c r="E218" s="162">
        <f t="shared" si="16"/>
        <v>0</v>
      </c>
      <c r="F218" s="162">
        <f t="shared" si="16"/>
        <v>0</v>
      </c>
      <c r="G218" s="162">
        <f t="shared" si="16"/>
        <v>0</v>
      </c>
      <c r="H218" s="162">
        <f t="shared" si="16"/>
        <v>0</v>
      </c>
      <c r="I218" s="162">
        <f t="shared" si="16"/>
        <v>0</v>
      </c>
      <c r="J218" s="162">
        <f t="shared" si="16"/>
        <v>0</v>
      </c>
      <c r="K218" s="162">
        <f t="shared" si="16"/>
        <v>0</v>
      </c>
      <c r="L218" s="162">
        <f t="shared" si="16"/>
        <v>0</v>
      </c>
      <c r="M218" s="162">
        <f t="shared" si="16"/>
        <v>0</v>
      </c>
      <c r="N218" s="162">
        <f t="shared" si="16"/>
        <v>0</v>
      </c>
      <c r="O218" s="162">
        <f t="shared" si="16"/>
        <v>0</v>
      </c>
      <c r="P218" s="162">
        <f t="shared" si="16"/>
        <v>0</v>
      </c>
      <c r="Q218" s="162">
        <f t="shared" si="16"/>
        <v>0</v>
      </c>
      <c r="R218" s="162">
        <f t="shared" si="16"/>
        <v>0</v>
      </c>
      <c r="S218" s="162">
        <f t="shared" si="16"/>
        <v>0</v>
      </c>
      <c r="T218" s="162">
        <f t="shared" si="16"/>
        <v>0</v>
      </c>
      <c r="U218" s="162">
        <f t="shared" si="16"/>
        <v>0</v>
      </c>
      <c r="V218" s="162">
        <f t="shared" si="16"/>
        <v>0</v>
      </c>
      <c r="W218" s="162">
        <f t="shared" si="16"/>
        <v>0</v>
      </c>
      <c r="X218" s="162">
        <f t="shared" si="16"/>
        <v>0</v>
      </c>
      <c r="Y218" s="162">
        <f t="shared" si="16"/>
        <v>0</v>
      </c>
      <c r="Z218" s="162">
        <f t="shared" si="16"/>
        <v>0</v>
      </c>
      <c r="AA218" s="162">
        <f t="shared" si="16"/>
        <v>0</v>
      </c>
      <c r="AB218" s="66"/>
    </row>
    <row r="219" spans="1:28">
      <c r="A219" s="1868"/>
      <c r="B219" s="1869" t="s">
        <v>79</v>
      </c>
      <c r="C219" s="1870"/>
      <c r="D219" s="1873">
        <f>SUM(D205:D218)</f>
        <v>0</v>
      </c>
      <c r="E219" s="1873">
        <f t="shared" ref="E219:AA219" si="17">SUM(E205:E218)</f>
        <v>0</v>
      </c>
      <c r="F219" s="1873">
        <f t="shared" si="17"/>
        <v>0</v>
      </c>
      <c r="G219" s="1873">
        <f t="shared" si="17"/>
        <v>0</v>
      </c>
      <c r="H219" s="1873">
        <f t="shared" si="17"/>
        <v>0</v>
      </c>
      <c r="I219" s="1873">
        <f t="shared" si="17"/>
        <v>0</v>
      </c>
      <c r="J219" s="1873">
        <f t="shared" si="17"/>
        <v>0</v>
      </c>
      <c r="K219" s="1873">
        <f t="shared" si="17"/>
        <v>0</v>
      </c>
      <c r="L219" s="1873">
        <f t="shared" si="17"/>
        <v>0</v>
      </c>
      <c r="M219" s="1873">
        <f t="shared" si="17"/>
        <v>0</v>
      </c>
      <c r="N219" s="1873">
        <f t="shared" si="17"/>
        <v>0</v>
      </c>
      <c r="O219" s="1873">
        <f t="shared" si="17"/>
        <v>0</v>
      </c>
      <c r="P219" s="1873">
        <f t="shared" si="17"/>
        <v>0</v>
      </c>
      <c r="Q219" s="1873">
        <f t="shared" si="17"/>
        <v>0</v>
      </c>
      <c r="R219" s="1873">
        <f t="shared" si="17"/>
        <v>0</v>
      </c>
      <c r="S219" s="1873">
        <f t="shared" si="17"/>
        <v>0</v>
      </c>
      <c r="T219" s="1873">
        <f t="shared" si="17"/>
        <v>0</v>
      </c>
      <c r="U219" s="1873">
        <f t="shared" si="17"/>
        <v>0</v>
      </c>
      <c r="V219" s="1873">
        <f t="shared" si="17"/>
        <v>0</v>
      </c>
      <c r="W219" s="1873">
        <f t="shared" si="17"/>
        <v>0</v>
      </c>
      <c r="X219" s="1873">
        <f t="shared" si="17"/>
        <v>0</v>
      </c>
      <c r="Y219" s="1873">
        <f t="shared" si="17"/>
        <v>0</v>
      </c>
      <c r="Z219" s="1873">
        <f t="shared" si="17"/>
        <v>0</v>
      </c>
      <c r="AA219" s="1873">
        <f t="shared" si="17"/>
        <v>0</v>
      </c>
      <c r="AB219" s="66"/>
    </row>
    <row r="220" spans="1:28">
      <c r="A220" s="1875" t="s">
        <v>561</v>
      </c>
      <c r="B220" s="1876"/>
      <c r="C220" s="1877"/>
      <c r="D220" s="1873">
        <f>D219+D24</f>
        <v>0</v>
      </c>
      <c r="E220" s="1873">
        <f t="shared" ref="E220:AA220" si="18">E219+E24</f>
        <v>0</v>
      </c>
      <c r="F220" s="1873">
        <f t="shared" si="18"/>
        <v>0</v>
      </c>
      <c r="G220" s="1873">
        <f t="shared" si="18"/>
        <v>0</v>
      </c>
      <c r="H220" s="1873">
        <f t="shared" si="18"/>
        <v>0</v>
      </c>
      <c r="I220" s="1873">
        <f t="shared" si="18"/>
        <v>0</v>
      </c>
      <c r="J220" s="1873">
        <f t="shared" si="18"/>
        <v>0</v>
      </c>
      <c r="K220" s="1873">
        <f t="shared" si="18"/>
        <v>0</v>
      </c>
      <c r="L220" s="1873">
        <f t="shared" si="18"/>
        <v>0</v>
      </c>
      <c r="M220" s="1873">
        <f t="shared" si="18"/>
        <v>0</v>
      </c>
      <c r="N220" s="1873">
        <f t="shared" si="18"/>
        <v>0</v>
      </c>
      <c r="O220" s="1873">
        <f t="shared" si="18"/>
        <v>0</v>
      </c>
      <c r="P220" s="1873">
        <f t="shared" si="18"/>
        <v>0</v>
      </c>
      <c r="Q220" s="1873">
        <f t="shared" si="18"/>
        <v>0</v>
      </c>
      <c r="R220" s="1873">
        <f t="shared" si="18"/>
        <v>0</v>
      </c>
      <c r="S220" s="1873">
        <f t="shared" si="18"/>
        <v>0</v>
      </c>
      <c r="T220" s="1873">
        <f t="shared" si="18"/>
        <v>0</v>
      </c>
      <c r="U220" s="1873">
        <f t="shared" si="18"/>
        <v>0</v>
      </c>
      <c r="V220" s="1873">
        <f t="shared" si="18"/>
        <v>0</v>
      </c>
      <c r="W220" s="1873">
        <f t="shared" si="18"/>
        <v>0</v>
      </c>
      <c r="X220" s="1873">
        <f t="shared" si="18"/>
        <v>0</v>
      </c>
      <c r="Y220" s="1873">
        <f t="shared" si="18"/>
        <v>0</v>
      </c>
      <c r="Z220" s="1878">
        <f t="shared" si="18"/>
        <v>0</v>
      </c>
      <c r="AA220" s="1873">
        <f t="shared" si="18"/>
        <v>0</v>
      </c>
      <c r="AB220" s="66"/>
    </row>
    <row r="221" spans="1:28">
      <c r="B221" s="193" t="s">
        <v>1342</v>
      </c>
    </row>
    <row r="222" spans="1:28" ht="120">
      <c r="B222" s="192" t="s">
        <v>1344</v>
      </c>
    </row>
    <row r="223" spans="1:28" s="58" customFormat="1">
      <c r="A223" s="20"/>
      <c r="B223" s="20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</row>
  </sheetData>
  <mergeCells count="16">
    <mergeCell ref="A205:A206"/>
    <mergeCell ref="Z7:AA7"/>
    <mergeCell ref="L8:M8"/>
    <mergeCell ref="N8:O8"/>
    <mergeCell ref="P8:Q8"/>
    <mergeCell ref="R8:S8"/>
    <mergeCell ref="T8:U8"/>
    <mergeCell ref="V8:W8"/>
    <mergeCell ref="X8:Y8"/>
    <mergeCell ref="Z8:AA8"/>
    <mergeCell ref="B7:B9"/>
    <mergeCell ref="C7:C9"/>
    <mergeCell ref="D7:E8"/>
    <mergeCell ref="F7:G8"/>
    <mergeCell ref="H7:K8"/>
    <mergeCell ref="L7:W7"/>
  </mergeCells>
  <printOptions headings="1"/>
  <pageMargins left="0.25" right="0.25" top="0.75" bottom="0.75" header="0.3" footer="0.3"/>
  <pageSetup paperSize="9" scale="63" orientation="landscape" r:id="rId1"/>
  <rowBreaks count="2" manualBreakCount="2">
    <brk id="39" max="28" man="1"/>
    <brk id="128" max="16383" man="1"/>
  </rowBreaks>
  <colBreaks count="1" manualBreakCount="1">
    <brk id="11" max="204" man="1"/>
  </col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"/>
  <sheetViews>
    <sheetView showGridLines="0" zoomScale="80" zoomScaleNormal="80" workbookViewId="0">
      <selection activeCell="F25" sqref="F25"/>
    </sheetView>
  </sheetViews>
  <sheetFormatPr defaultRowHeight="15"/>
  <cols>
    <col min="1" max="1" width="22.7109375" style="2523" bestFit="1" customWidth="1"/>
    <col min="2" max="4" width="9.140625" style="2523"/>
    <col min="5" max="5" width="8.140625" style="2523" bestFit="1" customWidth="1"/>
    <col min="6" max="6" width="8.85546875" style="2523" bestFit="1" customWidth="1"/>
    <col min="7" max="7" width="10" style="2523" bestFit="1" customWidth="1"/>
    <col min="8" max="8" width="17.85546875" style="2523" bestFit="1" customWidth="1"/>
    <col min="9" max="9" width="26" style="2523" bestFit="1" customWidth="1"/>
    <col min="10" max="10" width="11.42578125" style="2523" bestFit="1" customWidth="1"/>
    <col min="11" max="11" width="20" style="2523" customWidth="1"/>
    <col min="12" max="12" width="22.140625" style="2523" customWidth="1"/>
    <col min="13" max="13" width="18.140625" style="2523" customWidth="1"/>
    <col min="14" max="14" width="9.140625" style="2523"/>
    <col min="15" max="16" width="21.28515625" style="2523" customWidth="1"/>
    <col min="17" max="16384" width="9.140625" style="2523"/>
  </cols>
  <sheetData>
    <row r="1" spans="1:12">
      <c r="A1" s="2521" t="s">
        <v>2440</v>
      </c>
      <c r="B1" s="2522" t="s">
        <v>2968</v>
      </c>
    </row>
    <row r="2" spans="1:12">
      <c r="A2" s="2521" t="s">
        <v>2441</v>
      </c>
      <c r="B2" s="2522" t="s">
        <v>3617</v>
      </c>
    </row>
    <row r="3" spans="1:12" ht="15.75">
      <c r="A3" s="2521" t="s">
        <v>2442</v>
      </c>
      <c r="B3" s="2522" t="s">
        <v>2843</v>
      </c>
      <c r="C3" s="2524"/>
    </row>
    <row r="4" spans="1:12">
      <c r="A4" s="2521" t="s">
        <v>2444</v>
      </c>
      <c r="B4" s="2522" t="s">
        <v>62</v>
      </c>
      <c r="C4" s="2525"/>
    </row>
    <row r="5" spans="1:12" ht="15.75" thickBot="1">
      <c r="A5" s="2521" t="s">
        <v>2445</v>
      </c>
      <c r="B5" s="2522" t="s">
        <v>1812</v>
      </c>
      <c r="E5" s="2526"/>
      <c r="F5" s="2526"/>
      <c r="G5" s="2526"/>
    </row>
    <row r="6" spans="1:12" s="2530" customFormat="1" ht="85.5" thickTop="1" thickBot="1">
      <c r="A6" s="2527" t="s">
        <v>1809</v>
      </c>
      <c r="B6" s="2528" t="s">
        <v>2929</v>
      </c>
      <c r="C6" s="2528" t="s">
        <v>2930</v>
      </c>
      <c r="D6" s="2528" t="s">
        <v>2969</v>
      </c>
      <c r="E6" s="3263" t="s">
        <v>2958</v>
      </c>
      <c r="F6" s="3264"/>
      <c r="G6" s="3265"/>
      <c r="H6" s="3263" t="s">
        <v>2959</v>
      </c>
      <c r="I6" s="3264"/>
      <c r="J6" s="3265"/>
      <c r="K6" s="2528" t="s">
        <v>2960</v>
      </c>
      <c r="L6" s="2529" t="s">
        <v>2961</v>
      </c>
    </row>
    <row r="7" spans="1:12" s="2534" customFormat="1" ht="16.5" thickTop="1" thickBot="1">
      <c r="A7" s="2531"/>
      <c r="B7" s="2532">
        <v>1</v>
      </c>
      <c r="C7" s="2532">
        <v>2</v>
      </c>
      <c r="D7" s="2532">
        <v>3</v>
      </c>
      <c r="E7" s="3266">
        <v>4</v>
      </c>
      <c r="F7" s="3267"/>
      <c r="G7" s="3268"/>
      <c r="H7" s="3263">
        <v>5</v>
      </c>
      <c r="I7" s="3264"/>
      <c r="J7" s="3265"/>
      <c r="K7" s="2532">
        <v>6</v>
      </c>
      <c r="L7" s="2533">
        <v>7</v>
      </c>
    </row>
    <row r="8" spans="1:12" ht="24.75" thickTop="1">
      <c r="A8" s="2550"/>
      <c r="B8" s="2551"/>
      <c r="C8" s="2551"/>
      <c r="D8" s="2551"/>
      <c r="E8" s="2552" t="s">
        <v>2962</v>
      </c>
      <c r="F8" s="2552" t="s">
        <v>2963</v>
      </c>
      <c r="G8" s="2552" t="s">
        <v>2964</v>
      </c>
      <c r="H8" s="2552" t="s">
        <v>2965</v>
      </c>
      <c r="I8" s="2552" t="s">
        <v>2966</v>
      </c>
      <c r="J8" s="2552" t="s">
        <v>2967</v>
      </c>
      <c r="K8" s="2551"/>
      <c r="L8" s="2553"/>
    </row>
    <row r="9" spans="1:12">
      <c r="A9" s="2562"/>
      <c r="B9" s="2563"/>
      <c r="C9" s="2563"/>
      <c r="D9" s="2563"/>
      <c r="E9" s="2556"/>
      <c r="F9" s="2556"/>
      <c r="G9" s="2564">
        <f>E9-F9</f>
        <v>0</v>
      </c>
      <c r="H9" s="2556"/>
      <c r="I9" s="2556"/>
      <c r="J9" s="2565">
        <f>H9-I9</f>
        <v>0</v>
      </c>
      <c r="K9" s="2556"/>
      <c r="L9" s="2561">
        <f>G9+J9+K9</f>
        <v>0</v>
      </c>
    </row>
    <row r="10" spans="1:12">
      <c r="L10" s="2523">
        <v>0</v>
      </c>
    </row>
  </sheetData>
  <mergeCells count="4">
    <mergeCell ref="E6:G6"/>
    <mergeCell ref="H6:J6"/>
    <mergeCell ref="E7:G7"/>
    <mergeCell ref="H7:J7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"/>
  <sheetViews>
    <sheetView showGridLines="0" zoomScale="80" zoomScaleNormal="80" workbookViewId="0">
      <selection activeCell="F25" sqref="F25"/>
    </sheetView>
  </sheetViews>
  <sheetFormatPr defaultRowHeight="15"/>
  <cols>
    <col min="1" max="1" width="22.5703125" style="2523" customWidth="1"/>
    <col min="2" max="2" width="10.85546875" style="2523" customWidth="1"/>
    <col min="3" max="3" width="12.5703125" style="2523" customWidth="1"/>
    <col min="4" max="4" width="18.5703125" style="2523" customWidth="1"/>
    <col min="5" max="5" width="14.85546875" style="2523" customWidth="1"/>
    <col min="6" max="6" width="11.7109375" style="2523" customWidth="1"/>
    <col min="7" max="7" width="14" style="2566" customWidth="1"/>
    <col min="8" max="8" width="10.7109375" style="2523" customWidth="1"/>
    <col min="9" max="9" width="12" style="2523" customWidth="1"/>
    <col min="10" max="10" width="11" style="2523" customWidth="1"/>
    <col min="11" max="11" width="10.140625" style="2523" customWidth="1"/>
    <col min="12" max="12" width="12" style="2523" customWidth="1"/>
    <col min="13" max="13" width="9.140625" style="2523" customWidth="1"/>
    <col min="14" max="14" width="6.85546875" style="2523" customWidth="1"/>
    <col min="15" max="16384" width="9.140625" style="2523"/>
  </cols>
  <sheetData>
    <row r="1" spans="1:14">
      <c r="A1" s="2521" t="s">
        <v>2440</v>
      </c>
      <c r="B1" s="2522" t="s">
        <v>2970</v>
      </c>
    </row>
    <row r="2" spans="1:14">
      <c r="A2" s="2521" t="s">
        <v>2441</v>
      </c>
      <c r="B2" s="2522" t="s">
        <v>2971</v>
      </c>
      <c r="C2" s="2567"/>
      <c r="D2" s="2543"/>
      <c r="E2" s="2543"/>
      <c r="F2" s="2543"/>
      <c r="G2" s="2568"/>
      <c r="H2" s="2543"/>
    </row>
    <row r="3" spans="1:14">
      <c r="A3" s="2521" t="s">
        <v>2442</v>
      </c>
      <c r="B3" s="2522" t="s">
        <v>2843</v>
      </c>
      <c r="C3" s="2569"/>
      <c r="D3" s="2543"/>
      <c r="E3" s="2543"/>
      <c r="G3" s="2568"/>
      <c r="H3" s="2543"/>
    </row>
    <row r="4" spans="1:14">
      <c r="A4" s="2521" t="s">
        <v>2444</v>
      </c>
      <c r="B4" s="2522" t="s">
        <v>62</v>
      </c>
    </row>
    <row r="5" spans="1:14">
      <c r="A5" s="2521" t="s">
        <v>2445</v>
      </c>
      <c r="B5" s="2522" t="s">
        <v>1812</v>
      </c>
    </row>
    <row r="6" spans="1:14" ht="21.75" customHeight="1" thickBot="1">
      <c r="A6" s="2570"/>
    </row>
    <row r="7" spans="1:14" s="2530" customFormat="1" ht="97.5" thickTop="1" thickBot="1">
      <c r="A7" s="2527" t="s">
        <v>1809</v>
      </c>
      <c r="B7" s="2528" t="s">
        <v>2972</v>
      </c>
      <c r="C7" s="2528" t="s">
        <v>2930</v>
      </c>
      <c r="D7" s="2528" t="s">
        <v>2973</v>
      </c>
      <c r="E7" s="2528" t="s">
        <v>2932</v>
      </c>
      <c r="F7" s="2528" t="s">
        <v>2974</v>
      </c>
      <c r="G7" s="2528" t="s">
        <v>2933</v>
      </c>
      <c r="H7" s="2528" t="s">
        <v>2934</v>
      </c>
      <c r="I7" s="2528" t="s">
        <v>2935</v>
      </c>
      <c r="J7" s="2528" t="s">
        <v>2936</v>
      </c>
      <c r="K7" s="2528" t="s">
        <v>2937</v>
      </c>
      <c r="L7" s="2528" t="s">
        <v>2975</v>
      </c>
      <c r="M7" s="2528" t="s">
        <v>2934</v>
      </c>
      <c r="N7" s="2529" t="s">
        <v>2939</v>
      </c>
    </row>
    <row r="8" spans="1:14" s="2534" customFormat="1" ht="16.5" thickTop="1" thickBot="1">
      <c r="A8" s="2531"/>
      <c r="B8" s="2532">
        <v>1</v>
      </c>
      <c r="C8" s="2532">
        <v>2</v>
      </c>
      <c r="D8" s="2532">
        <v>3</v>
      </c>
      <c r="E8" s="2532">
        <v>4</v>
      </c>
      <c r="F8" s="2532">
        <v>5</v>
      </c>
      <c r="G8" s="2532">
        <v>6</v>
      </c>
      <c r="H8" s="2532">
        <v>7</v>
      </c>
      <c r="I8" s="2532">
        <v>8</v>
      </c>
      <c r="J8" s="2532">
        <v>9</v>
      </c>
      <c r="K8" s="2532">
        <v>10</v>
      </c>
      <c r="L8" s="2532">
        <v>11</v>
      </c>
      <c r="M8" s="2532">
        <v>12</v>
      </c>
      <c r="N8" s="2533">
        <v>13</v>
      </c>
    </row>
    <row r="9" spans="1:14" ht="15.75" thickTop="1">
      <c r="A9" s="2571"/>
      <c r="B9" s="2536"/>
      <c r="C9" s="2536"/>
      <c r="D9" s="2536"/>
      <c r="E9" s="2544"/>
      <c r="F9" s="2544"/>
      <c r="G9" s="2572"/>
      <c r="H9" s="2544"/>
      <c r="I9" s="2544"/>
      <c r="J9" s="2544"/>
      <c r="K9" s="2544"/>
      <c r="L9" s="2573">
        <f t="shared" ref="L9" si="0">E9-SUM(I9:K9)</f>
        <v>0</v>
      </c>
      <c r="M9" s="2538"/>
      <c r="N9" s="2546"/>
    </row>
    <row r="10" spans="1:14" s="2543" customFormat="1">
      <c r="A10" s="2541"/>
      <c r="B10" s="2541"/>
      <c r="C10" s="2541"/>
      <c r="D10" s="2541"/>
      <c r="E10" s="2574"/>
      <c r="F10" s="2574"/>
      <c r="G10" s="2575"/>
      <c r="H10" s="2574"/>
      <c r="I10" s="2574"/>
      <c r="J10" s="2574"/>
      <c r="K10" s="2574"/>
      <c r="L10" s="2574"/>
      <c r="M10" s="2574"/>
      <c r="N10" s="2574"/>
    </row>
    <row r="11" spans="1:14">
      <c r="C11" s="2576"/>
      <c r="D11" s="2576"/>
      <c r="E11" s="2576"/>
      <c r="F11" s="2576"/>
      <c r="G11" s="2577"/>
      <c r="H11" s="2576"/>
      <c r="I11" s="2576"/>
      <c r="J11" s="2576"/>
      <c r="K11" s="2576"/>
      <c r="L11" s="2576"/>
      <c r="M11" s="2576"/>
      <c r="N11" s="2576"/>
    </row>
    <row r="12" spans="1:14">
      <c r="C12" s="2576"/>
      <c r="D12" s="2576"/>
      <c r="E12" s="2576"/>
      <c r="F12" s="2576"/>
      <c r="G12" s="2577"/>
      <c r="H12" s="2576"/>
      <c r="I12" s="2576"/>
      <c r="J12" s="2576"/>
      <c r="K12" s="2576"/>
      <c r="L12" s="2576"/>
      <c r="M12" s="2576"/>
      <c r="N12" s="2576"/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"/>
  <sheetViews>
    <sheetView showGridLines="0" zoomScale="80" zoomScaleNormal="80" workbookViewId="0">
      <selection activeCell="F25" sqref="F25"/>
    </sheetView>
  </sheetViews>
  <sheetFormatPr defaultRowHeight="15"/>
  <cols>
    <col min="1" max="1" width="23.85546875" style="2523" customWidth="1"/>
    <col min="2" max="2" width="10.85546875" style="2523" customWidth="1"/>
    <col min="3" max="3" width="12.5703125" style="2523" customWidth="1"/>
    <col min="4" max="4" width="12" style="2523" customWidth="1"/>
    <col min="5" max="5" width="14.85546875" style="2523" customWidth="1"/>
    <col min="6" max="6" width="11.7109375" style="2523" customWidth="1"/>
    <col min="7" max="7" width="14" style="2566" customWidth="1"/>
    <col min="8" max="8" width="10.7109375" style="2523" customWidth="1"/>
    <col min="9" max="9" width="12" style="2523" customWidth="1"/>
    <col min="10" max="10" width="11" style="2523" customWidth="1"/>
    <col min="11" max="11" width="10.140625" style="2523" customWidth="1"/>
    <col min="12" max="12" width="12" style="2523" customWidth="1"/>
    <col min="13" max="13" width="9.140625" style="2523" customWidth="1"/>
    <col min="14" max="14" width="6.85546875" style="2523" customWidth="1"/>
    <col min="15" max="16384" width="9.140625" style="2523"/>
  </cols>
  <sheetData>
    <row r="1" spans="1:14">
      <c r="A1" s="2521" t="s">
        <v>2440</v>
      </c>
      <c r="B1" s="2522" t="s">
        <v>2976</v>
      </c>
    </row>
    <row r="2" spans="1:14">
      <c r="A2" s="2521" t="s">
        <v>2441</v>
      </c>
      <c r="B2" s="2522" t="s">
        <v>2977</v>
      </c>
      <c r="C2" s="2578"/>
      <c r="D2" s="2543"/>
      <c r="E2" s="2543"/>
      <c r="F2" s="2543"/>
      <c r="G2" s="2568"/>
      <c r="H2" s="2543"/>
      <c r="I2" s="2543"/>
    </row>
    <row r="3" spans="1:14">
      <c r="A3" s="2521" t="s">
        <v>2442</v>
      </c>
      <c r="B3" s="2522" t="s">
        <v>2843</v>
      </c>
      <c r="C3" s="2569"/>
      <c r="D3" s="2543"/>
      <c r="E3" s="2543"/>
      <c r="F3" s="2543"/>
      <c r="G3" s="2568"/>
      <c r="H3" s="2543"/>
      <c r="I3" s="2543"/>
    </row>
    <row r="4" spans="1:14">
      <c r="A4" s="2521" t="s">
        <v>2444</v>
      </c>
      <c r="B4" s="2522" t="s">
        <v>62</v>
      </c>
      <c r="C4" s="2569"/>
      <c r="D4" s="2543"/>
      <c r="E4" s="2543"/>
      <c r="F4" s="2543"/>
      <c r="G4" s="2568"/>
      <c r="H4" s="2543"/>
      <c r="I4" s="2543"/>
    </row>
    <row r="5" spans="1:14">
      <c r="A5" s="2521" t="s">
        <v>2445</v>
      </c>
      <c r="B5" s="2522" t="s">
        <v>1812</v>
      </c>
      <c r="C5" s="2569"/>
      <c r="D5" s="2543"/>
      <c r="E5" s="2543"/>
      <c r="G5" s="2568"/>
      <c r="H5" s="2543"/>
    </row>
    <row r="6" spans="1:14" ht="15.75" thickBot="1">
      <c r="C6" s="2569"/>
      <c r="D6" s="2543"/>
      <c r="E6" s="2543"/>
      <c r="G6" s="2568"/>
      <c r="H6" s="2543"/>
    </row>
    <row r="7" spans="1:14" s="2530" customFormat="1" ht="97.5" thickTop="1" thickBot="1">
      <c r="A7" s="2527" t="s">
        <v>1809</v>
      </c>
      <c r="B7" s="2528" t="s">
        <v>2972</v>
      </c>
      <c r="C7" s="2528" t="s">
        <v>2930</v>
      </c>
      <c r="D7" s="2528" t="s">
        <v>2973</v>
      </c>
      <c r="E7" s="2528" t="s">
        <v>2932</v>
      </c>
      <c r="F7" s="2528" t="s">
        <v>2974</v>
      </c>
      <c r="G7" s="2528" t="s">
        <v>2933</v>
      </c>
      <c r="H7" s="2528" t="s">
        <v>2934</v>
      </c>
      <c r="I7" s="2528" t="s">
        <v>2935</v>
      </c>
      <c r="J7" s="2528" t="s">
        <v>2936</v>
      </c>
      <c r="K7" s="2528" t="s">
        <v>2937</v>
      </c>
      <c r="L7" s="2528" t="s">
        <v>2975</v>
      </c>
      <c r="M7" s="2528" t="s">
        <v>2934</v>
      </c>
      <c r="N7" s="2529" t="s">
        <v>2939</v>
      </c>
    </row>
    <row r="8" spans="1:14" s="2534" customFormat="1" ht="16.5" thickTop="1" thickBot="1">
      <c r="A8" s="2531"/>
      <c r="B8" s="2532">
        <v>1</v>
      </c>
      <c r="C8" s="2532">
        <v>2</v>
      </c>
      <c r="D8" s="2532">
        <v>3</v>
      </c>
      <c r="E8" s="2532">
        <v>4</v>
      </c>
      <c r="F8" s="2532">
        <v>5</v>
      </c>
      <c r="G8" s="2532">
        <v>6</v>
      </c>
      <c r="H8" s="2532">
        <v>7</v>
      </c>
      <c r="I8" s="2532">
        <v>8</v>
      </c>
      <c r="J8" s="2532">
        <v>9</v>
      </c>
      <c r="K8" s="2532">
        <v>10</v>
      </c>
      <c r="L8" s="2532">
        <v>11</v>
      </c>
      <c r="M8" s="2532">
        <v>12</v>
      </c>
      <c r="N8" s="2533">
        <v>13</v>
      </c>
    </row>
    <row r="9" spans="1:14" ht="15.75" thickTop="1">
      <c r="A9" s="2535"/>
      <c r="B9" s="2536"/>
      <c r="C9" s="2536"/>
      <c r="D9" s="2536"/>
      <c r="E9" s="2544"/>
      <c r="F9" s="2544"/>
      <c r="G9" s="2572"/>
      <c r="H9" s="2544"/>
      <c r="I9" s="2544"/>
      <c r="J9" s="2544"/>
      <c r="K9" s="2544"/>
      <c r="L9" s="2573">
        <f>E9-SUM(I9:K9)</f>
        <v>0</v>
      </c>
      <c r="M9" s="2538"/>
      <c r="N9" s="2546"/>
    </row>
    <row r="10" spans="1:14" s="2543" customFormat="1">
      <c r="A10" s="2541"/>
      <c r="B10" s="2541"/>
      <c r="C10" s="2541"/>
      <c r="D10" s="2541"/>
      <c r="E10" s="2574"/>
      <c r="F10" s="2574"/>
      <c r="G10" s="2575"/>
      <c r="H10" s="2574"/>
      <c r="I10" s="2574"/>
      <c r="J10" s="2574"/>
      <c r="K10" s="2574"/>
      <c r="L10" s="2574"/>
      <c r="M10" s="2574"/>
      <c r="N10" s="2574"/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zoomScale="84" zoomScaleNormal="84" workbookViewId="0"/>
  </sheetViews>
  <sheetFormatPr defaultColWidth="13.28515625" defaultRowHeight="12.75"/>
  <cols>
    <col min="1" max="1" width="7" style="904" customWidth="1"/>
    <col min="2" max="2" width="47.5703125" style="906" customWidth="1"/>
    <col min="3" max="3" width="21.85546875" style="905" customWidth="1"/>
    <col min="4" max="4" width="25.85546875" style="905" customWidth="1"/>
    <col min="5" max="5" width="22.7109375" style="905" customWidth="1"/>
    <col min="6" max="6" width="25.28515625" style="905" customWidth="1"/>
    <col min="7" max="7" width="22.7109375" style="905" customWidth="1"/>
    <col min="8" max="9" width="22.7109375" style="906" customWidth="1"/>
    <col min="10" max="10" width="24.7109375" style="906" customWidth="1"/>
    <col min="11" max="251" width="11.42578125" style="906" customWidth="1"/>
    <col min="252" max="253" width="13.28515625" style="906"/>
    <col min="254" max="254" width="8.7109375" style="906" customWidth="1"/>
    <col min="255" max="255" width="13.28515625" style="906" customWidth="1"/>
    <col min="256" max="256" width="35" style="906" customWidth="1"/>
    <col min="257" max="257" width="14.85546875" style="906" customWidth="1"/>
    <col min="258" max="258" width="67.85546875" style="906" customWidth="1"/>
    <col min="259" max="259" width="24.42578125" style="906" customWidth="1"/>
    <col min="260" max="260" width="25.85546875" style="906" customWidth="1"/>
    <col min="261" max="261" width="22.7109375" style="906" customWidth="1"/>
    <col min="262" max="262" width="25.28515625" style="906" customWidth="1"/>
    <col min="263" max="265" width="22.7109375" style="906" customWidth="1"/>
    <col min="266" max="266" width="24.7109375" style="906" customWidth="1"/>
    <col min="267" max="507" width="11.42578125" style="906" customWidth="1"/>
    <col min="508" max="509" width="13.28515625" style="906"/>
    <col min="510" max="510" width="8.7109375" style="906" customWidth="1"/>
    <col min="511" max="511" width="13.28515625" style="906" customWidth="1"/>
    <col min="512" max="512" width="35" style="906" customWidth="1"/>
    <col min="513" max="513" width="14.85546875" style="906" customWidth="1"/>
    <col min="514" max="514" width="67.85546875" style="906" customWidth="1"/>
    <col min="515" max="515" width="24.42578125" style="906" customWidth="1"/>
    <col min="516" max="516" width="25.85546875" style="906" customWidth="1"/>
    <col min="517" max="517" width="22.7109375" style="906" customWidth="1"/>
    <col min="518" max="518" width="25.28515625" style="906" customWidth="1"/>
    <col min="519" max="521" width="22.7109375" style="906" customWidth="1"/>
    <col min="522" max="522" width="24.7109375" style="906" customWidth="1"/>
    <col min="523" max="763" width="11.42578125" style="906" customWidth="1"/>
    <col min="764" max="765" width="13.28515625" style="906"/>
    <col min="766" max="766" width="8.7109375" style="906" customWidth="1"/>
    <col min="767" max="767" width="13.28515625" style="906" customWidth="1"/>
    <col min="768" max="768" width="35" style="906" customWidth="1"/>
    <col min="769" max="769" width="14.85546875" style="906" customWidth="1"/>
    <col min="770" max="770" width="67.85546875" style="906" customWidth="1"/>
    <col min="771" max="771" width="24.42578125" style="906" customWidth="1"/>
    <col min="772" max="772" width="25.85546875" style="906" customWidth="1"/>
    <col min="773" max="773" width="22.7109375" style="906" customWidth="1"/>
    <col min="774" max="774" width="25.28515625" style="906" customWidth="1"/>
    <col min="775" max="777" width="22.7109375" style="906" customWidth="1"/>
    <col min="778" max="778" width="24.7109375" style="906" customWidth="1"/>
    <col min="779" max="1019" width="11.42578125" style="906" customWidth="1"/>
    <col min="1020" max="1021" width="13.28515625" style="906"/>
    <col min="1022" max="1022" width="8.7109375" style="906" customWidth="1"/>
    <col min="1023" max="1023" width="13.28515625" style="906" customWidth="1"/>
    <col min="1024" max="1024" width="35" style="906" customWidth="1"/>
    <col min="1025" max="1025" width="14.85546875" style="906" customWidth="1"/>
    <col min="1026" max="1026" width="67.85546875" style="906" customWidth="1"/>
    <col min="1027" max="1027" width="24.42578125" style="906" customWidth="1"/>
    <col min="1028" max="1028" width="25.85546875" style="906" customWidth="1"/>
    <col min="1029" max="1029" width="22.7109375" style="906" customWidth="1"/>
    <col min="1030" max="1030" width="25.28515625" style="906" customWidth="1"/>
    <col min="1031" max="1033" width="22.7109375" style="906" customWidth="1"/>
    <col min="1034" max="1034" width="24.7109375" style="906" customWidth="1"/>
    <col min="1035" max="1275" width="11.42578125" style="906" customWidth="1"/>
    <col min="1276" max="1277" width="13.28515625" style="906"/>
    <col min="1278" max="1278" width="8.7109375" style="906" customWidth="1"/>
    <col min="1279" max="1279" width="13.28515625" style="906" customWidth="1"/>
    <col min="1280" max="1280" width="35" style="906" customWidth="1"/>
    <col min="1281" max="1281" width="14.85546875" style="906" customWidth="1"/>
    <col min="1282" max="1282" width="67.85546875" style="906" customWidth="1"/>
    <col min="1283" max="1283" width="24.42578125" style="906" customWidth="1"/>
    <col min="1284" max="1284" width="25.85546875" style="906" customWidth="1"/>
    <col min="1285" max="1285" width="22.7109375" style="906" customWidth="1"/>
    <col min="1286" max="1286" width="25.28515625" style="906" customWidth="1"/>
    <col min="1287" max="1289" width="22.7109375" style="906" customWidth="1"/>
    <col min="1290" max="1290" width="24.7109375" style="906" customWidth="1"/>
    <col min="1291" max="1531" width="11.42578125" style="906" customWidth="1"/>
    <col min="1532" max="1533" width="13.28515625" style="906"/>
    <col min="1534" max="1534" width="8.7109375" style="906" customWidth="1"/>
    <col min="1535" max="1535" width="13.28515625" style="906" customWidth="1"/>
    <col min="1536" max="1536" width="35" style="906" customWidth="1"/>
    <col min="1537" max="1537" width="14.85546875" style="906" customWidth="1"/>
    <col min="1538" max="1538" width="67.85546875" style="906" customWidth="1"/>
    <col min="1539" max="1539" width="24.42578125" style="906" customWidth="1"/>
    <col min="1540" max="1540" width="25.85546875" style="906" customWidth="1"/>
    <col min="1541" max="1541" width="22.7109375" style="906" customWidth="1"/>
    <col min="1542" max="1542" width="25.28515625" style="906" customWidth="1"/>
    <col min="1543" max="1545" width="22.7109375" style="906" customWidth="1"/>
    <col min="1546" max="1546" width="24.7109375" style="906" customWidth="1"/>
    <col min="1547" max="1787" width="11.42578125" style="906" customWidth="1"/>
    <col min="1788" max="1789" width="13.28515625" style="906"/>
    <col min="1790" max="1790" width="8.7109375" style="906" customWidth="1"/>
    <col min="1791" max="1791" width="13.28515625" style="906" customWidth="1"/>
    <col min="1792" max="1792" width="35" style="906" customWidth="1"/>
    <col min="1793" max="1793" width="14.85546875" style="906" customWidth="1"/>
    <col min="1794" max="1794" width="67.85546875" style="906" customWidth="1"/>
    <col min="1795" max="1795" width="24.42578125" style="906" customWidth="1"/>
    <col min="1796" max="1796" width="25.85546875" style="906" customWidth="1"/>
    <col min="1797" max="1797" width="22.7109375" style="906" customWidth="1"/>
    <col min="1798" max="1798" width="25.28515625" style="906" customWidth="1"/>
    <col min="1799" max="1801" width="22.7109375" style="906" customWidth="1"/>
    <col min="1802" max="1802" width="24.7109375" style="906" customWidth="1"/>
    <col min="1803" max="2043" width="11.42578125" style="906" customWidth="1"/>
    <col min="2044" max="2045" width="13.28515625" style="906"/>
    <col min="2046" max="2046" width="8.7109375" style="906" customWidth="1"/>
    <col min="2047" max="2047" width="13.28515625" style="906" customWidth="1"/>
    <col min="2048" max="2048" width="35" style="906" customWidth="1"/>
    <col min="2049" max="2049" width="14.85546875" style="906" customWidth="1"/>
    <col min="2050" max="2050" width="67.85546875" style="906" customWidth="1"/>
    <col min="2051" max="2051" width="24.42578125" style="906" customWidth="1"/>
    <col min="2052" max="2052" width="25.85546875" style="906" customWidth="1"/>
    <col min="2053" max="2053" width="22.7109375" style="906" customWidth="1"/>
    <col min="2054" max="2054" width="25.28515625" style="906" customWidth="1"/>
    <col min="2055" max="2057" width="22.7109375" style="906" customWidth="1"/>
    <col min="2058" max="2058" width="24.7109375" style="906" customWidth="1"/>
    <col min="2059" max="2299" width="11.42578125" style="906" customWidth="1"/>
    <col min="2300" max="2301" width="13.28515625" style="906"/>
    <col min="2302" max="2302" width="8.7109375" style="906" customWidth="1"/>
    <col min="2303" max="2303" width="13.28515625" style="906" customWidth="1"/>
    <col min="2304" max="2304" width="35" style="906" customWidth="1"/>
    <col min="2305" max="2305" width="14.85546875" style="906" customWidth="1"/>
    <col min="2306" max="2306" width="67.85546875" style="906" customWidth="1"/>
    <col min="2307" max="2307" width="24.42578125" style="906" customWidth="1"/>
    <col min="2308" max="2308" width="25.85546875" style="906" customWidth="1"/>
    <col min="2309" max="2309" width="22.7109375" style="906" customWidth="1"/>
    <col min="2310" max="2310" width="25.28515625" style="906" customWidth="1"/>
    <col min="2311" max="2313" width="22.7109375" style="906" customWidth="1"/>
    <col min="2314" max="2314" width="24.7109375" style="906" customWidth="1"/>
    <col min="2315" max="2555" width="11.42578125" style="906" customWidth="1"/>
    <col min="2556" max="2557" width="13.28515625" style="906"/>
    <col min="2558" max="2558" width="8.7109375" style="906" customWidth="1"/>
    <col min="2559" max="2559" width="13.28515625" style="906" customWidth="1"/>
    <col min="2560" max="2560" width="35" style="906" customWidth="1"/>
    <col min="2561" max="2561" width="14.85546875" style="906" customWidth="1"/>
    <col min="2562" max="2562" width="67.85546875" style="906" customWidth="1"/>
    <col min="2563" max="2563" width="24.42578125" style="906" customWidth="1"/>
    <col min="2564" max="2564" width="25.85546875" style="906" customWidth="1"/>
    <col min="2565" max="2565" width="22.7109375" style="906" customWidth="1"/>
    <col min="2566" max="2566" width="25.28515625" style="906" customWidth="1"/>
    <col min="2567" max="2569" width="22.7109375" style="906" customWidth="1"/>
    <col min="2570" max="2570" width="24.7109375" style="906" customWidth="1"/>
    <col min="2571" max="2811" width="11.42578125" style="906" customWidth="1"/>
    <col min="2812" max="2813" width="13.28515625" style="906"/>
    <col min="2814" max="2814" width="8.7109375" style="906" customWidth="1"/>
    <col min="2815" max="2815" width="13.28515625" style="906" customWidth="1"/>
    <col min="2816" max="2816" width="35" style="906" customWidth="1"/>
    <col min="2817" max="2817" width="14.85546875" style="906" customWidth="1"/>
    <col min="2818" max="2818" width="67.85546875" style="906" customWidth="1"/>
    <col min="2819" max="2819" width="24.42578125" style="906" customWidth="1"/>
    <col min="2820" max="2820" width="25.85546875" style="906" customWidth="1"/>
    <col min="2821" max="2821" width="22.7109375" style="906" customWidth="1"/>
    <col min="2822" max="2822" width="25.28515625" style="906" customWidth="1"/>
    <col min="2823" max="2825" width="22.7109375" style="906" customWidth="1"/>
    <col min="2826" max="2826" width="24.7109375" style="906" customWidth="1"/>
    <col min="2827" max="3067" width="11.42578125" style="906" customWidth="1"/>
    <col min="3068" max="3069" width="13.28515625" style="906"/>
    <col min="3070" max="3070" width="8.7109375" style="906" customWidth="1"/>
    <col min="3071" max="3071" width="13.28515625" style="906" customWidth="1"/>
    <col min="3072" max="3072" width="35" style="906" customWidth="1"/>
    <col min="3073" max="3073" width="14.85546875" style="906" customWidth="1"/>
    <col min="3074" max="3074" width="67.85546875" style="906" customWidth="1"/>
    <col min="3075" max="3075" width="24.42578125" style="906" customWidth="1"/>
    <col min="3076" max="3076" width="25.85546875" style="906" customWidth="1"/>
    <col min="3077" max="3077" width="22.7109375" style="906" customWidth="1"/>
    <col min="3078" max="3078" width="25.28515625" style="906" customWidth="1"/>
    <col min="3079" max="3081" width="22.7109375" style="906" customWidth="1"/>
    <col min="3082" max="3082" width="24.7109375" style="906" customWidth="1"/>
    <col min="3083" max="3323" width="11.42578125" style="906" customWidth="1"/>
    <col min="3324" max="3325" width="13.28515625" style="906"/>
    <col min="3326" max="3326" width="8.7109375" style="906" customWidth="1"/>
    <col min="3327" max="3327" width="13.28515625" style="906" customWidth="1"/>
    <col min="3328" max="3328" width="35" style="906" customWidth="1"/>
    <col min="3329" max="3329" width="14.85546875" style="906" customWidth="1"/>
    <col min="3330" max="3330" width="67.85546875" style="906" customWidth="1"/>
    <col min="3331" max="3331" width="24.42578125" style="906" customWidth="1"/>
    <col min="3332" max="3332" width="25.85546875" style="906" customWidth="1"/>
    <col min="3333" max="3333" width="22.7109375" style="906" customWidth="1"/>
    <col min="3334" max="3334" width="25.28515625" style="906" customWidth="1"/>
    <col min="3335" max="3337" width="22.7109375" style="906" customWidth="1"/>
    <col min="3338" max="3338" width="24.7109375" style="906" customWidth="1"/>
    <col min="3339" max="3579" width="11.42578125" style="906" customWidth="1"/>
    <col min="3580" max="3581" width="13.28515625" style="906"/>
    <col min="3582" max="3582" width="8.7109375" style="906" customWidth="1"/>
    <col min="3583" max="3583" width="13.28515625" style="906" customWidth="1"/>
    <col min="3584" max="3584" width="35" style="906" customWidth="1"/>
    <col min="3585" max="3585" width="14.85546875" style="906" customWidth="1"/>
    <col min="3586" max="3586" width="67.85546875" style="906" customWidth="1"/>
    <col min="3587" max="3587" width="24.42578125" style="906" customWidth="1"/>
    <col min="3588" max="3588" width="25.85546875" style="906" customWidth="1"/>
    <col min="3589" max="3589" width="22.7109375" style="906" customWidth="1"/>
    <col min="3590" max="3590" width="25.28515625" style="906" customWidth="1"/>
    <col min="3591" max="3593" width="22.7109375" style="906" customWidth="1"/>
    <col min="3594" max="3594" width="24.7109375" style="906" customWidth="1"/>
    <col min="3595" max="3835" width="11.42578125" style="906" customWidth="1"/>
    <col min="3836" max="3837" width="13.28515625" style="906"/>
    <col min="3838" max="3838" width="8.7109375" style="906" customWidth="1"/>
    <col min="3839" max="3839" width="13.28515625" style="906" customWidth="1"/>
    <col min="3840" max="3840" width="35" style="906" customWidth="1"/>
    <col min="3841" max="3841" width="14.85546875" style="906" customWidth="1"/>
    <col min="3842" max="3842" width="67.85546875" style="906" customWidth="1"/>
    <col min="3843" max="3843" width="24.42578125" style="906" customWidth="1"/>
    <col min="3844" max="3844" width="25.85546875" style="906" customWidth="1"/>
    <col min="3845" max="3845" width="22.7109375" style="906" customWidth="1"/>
    <col min="3846" max="3846" width="25.28515625" style="906" customWidth="1"/>
    <col min="3847" max="3849" width="22.7109375" style="906" customWidth="1"/>
    <col min="3850" max="3850" width="24.7109375" style="906" customWidth="1"/>
    <col min="3851" max="4091" width="11.42578125" style="906" customWidth="1"/>
    <col min="4092" max="4093" width="13.28515625" style="906"/>
    <col min="4094" max="4094" width="8.7109375" style="906" customWidth="1"/>
    <col min="4095" max="4095" width="13.28515625" style="906" customWidth="1"/>
    <col min="4096" max="4096" width="35" style="906" customWidth="1"/>
    <col min="4097" max="4097" width="14.85546875" style="906" customWidth="1"/>
    <col min="4098" max="4098" width="67.85546875" style="906" customWidth="1"/>
    <col min="4099" max="4099" width="24.42578125" style="906" customWidth="1"/>
    <col min="4100" max="4100" width="25.85546875" style="906" customWidth="1"/>
    <col min="4101" max="4101" width="22.7109375" style="906" customWidth="1"/>
    <col min="4102" max="4102" width="25.28515625" style="906" customWidth="1"/>
    <col min="4103" max="4105" width="22.7109375" style="906" customWidth="1"/>
    <col min="4106" max="4106" width="24.7109375" style="906" customWidth="1"/>
    <col min="4107" max="4347" width="11.42578125" style="906" customWidth="1"/>
    <col min="4348" max="4349" width="13.28515625" style="906"/>
    <col min="4350" max="4350" width="8.7109375" style="906" customWidth="1"/>
    <col min="4351" max="4351" width="13.28515625" style="906" customWidth="1"/>
    <col min="4352" max="4352" width="35" style="906" customWidth="1"/>
    <col min="4353" max="4353" width="14.85546875" style="906" customWidth="1"/>
    <col min="4354" max="4354" width="67.85546875" style="906" customWidth="1"/>
    <col min="4355" max="4355" width="24.42578125" style="906" customWidth="1"/>
    <col min="4356" max="4356" width="25.85546875" style="906" customWidth="1"/>
    <col min="4357" max="4357" width="22.7109375" style="906" customWidth="1"/>
    <col min="4358" max="4358" width="25.28515625" style="906" customWidth="1"/>
    <col min="4359" max="4361" width="22.7109375" style="906" customWidth="1"/>
    <col min="4362" max="4362" width="24.7109375" style="906" customWidth="1"/>
    <col min="4363" max="4603" width="11.42578125" style="906" customWidth="1"/>
    <col min="4604" max="4605" width="13.28515625" style="906"/>
    <col min="4606" max="4606" width="8.7109375" style="906" customWidth="1"/>
    <col min="4607" max="4607" width="13.28515625" style="906" customWidth="1"/>
    <col min="4608" max="4608" width="35" style="906" customWidth="1"/>
    <col min="4609" max="4609" width="14.85546875" style="906" customWidth="1"/>
    <col min="4610" max="4610" width="67.85546875" style="906" customWidth="1"/>
    <col min="4611" max="4611" width="24.42578125" style="906" customWidth="1"/>
    <col min="4612" max="4612" width="25.85546875" style="906" customWidth="1"/>
    <col min="4613" max="4613" width="22.7109375" style="906" customWidth="1"/>
    <col min="4614" max="4614" width="25.28515625" style="906" customWidth="1"/>
    <col min="4615" max="4617" width="22.7109375" style="906" customWidth="1"/>
    <col min="4618" max="4618" width="24.7109375" style="906" customWidth="1"/>
    <col min="4619" max="4859" width="11.42578125" style="906" customWidth="1"/>
    <col min="4860" max="4861" width="13.28515625" style="906"/>
    <col min="4862" max="4862" width="8.7109375" style="906" customWidth="1"/>
    <col min="4863" max="4863" width="13.28515625" style="906" customWidth="1"/>
    <col min="4864" max="4864" width="35" style="906" customWidth="1"/>
    <col min="4865" max="4865" width="14.85546875" style="906" customWidth="1"/>
    <col min="4866" max="4866" width="67.85546875" style="906" customWidth="1"/>
    <col min="4867" max="4867" width="24.42578125" style="906" customWidth="1"/>
    <col min="4868" max="4868" width="25.85546875" style="906" customWidth="1"/>
    <col min="4869" max="4869" width="22.7109375" style="906" customWidth="1"/>
    <col min="4870" max="4870" width="25.28515625" style="906" customWidth="1"/>
    <col min="4871" max="4873" width="22.7109375" style="906" customWidth="1"/>
    <col min="4874" max="4874" width="24.7109375" style="906" customWidth="1"/>
    <col min="4875" max="5115" width="11.42578125" style="906" customWidth="1"/>
    <col min="5116" max="5117" width="13.28515625" style="906"/>
    <col min="5118" max="5118" width="8.7109375" style="906" customWidth="1"/>
    <col min="5119" max="5119" width="13.28515625" style="906" customWidth="1"/>
    <col min="5120" max="5120" width="35" style="906" customWidth="1"/>
    <col min="5121" max="5121" width="14.85546875" style="906" customWidth="1"/>
    <col min="5122" max="5122" width="67.85546875" style="906" customWidth="1"/>
    <col min="5123" max="5123" width="24.42578125" style="906" customWidth="1"/>
    <col min="5124" max="5124" width="25.85546875" style="906" customWidth="1"/>
    <col min="5125" max="5125" width="22.7109375" style="906" customWidth="1"/>
    <col min="5126" max="5126" width="25.28515625" style="906" customWidth="1"/>
    <col min="5127" max="5129" width="22.7109375" style="906" customWidth="1"/>
    <col min="5130" max="5130" width="24.7109375" style="906" customWidth="1"/>
    <col min="5131" max="5371" width="11.42578125" style="906" customWidth="1"/>
    <col min="5372" max="5373" width="13.28515625" style="906"/>
    <col min="5374" max="5374" width="8.7109375" style="906" customWidth="1"/>
    <col min="5375" max="5375" width="13.28515625" style="906" customWidth="1"/>
    <col min="5376" max="5376" width="35" style="906" customWidth="1"/>
    <col min="5377" max="5377" width="14.85546875" style="906" customWidth="1"/>
    <col min="5378" max="5378" width="67.85546875" style="906" customWidth="1"/>
    <col min="5379" max="5379" width="24.42578125" style="906" customWidth="1"/>
    <col min="5380" max="5380" width="25.85546875" style="906" customWidth="1"/>
    <col min="5381" max="5381" width="22.7109375" style="906" customWidth="1"/>
    <col min="5382" max="5382" width="25.28515625" style="906" customWidth="1"/>
    <col min="5383" max="5385" width="22.7109375" style="906" customWidth="1"/>
    <col min="5386" max="5386" width="24.7109375" style="906" customWidth="1"/>
    <col min="5387" max="5627" width="11.42578125" style="906" customWidth="1"/>
    <col min="5628" max="5629" width="13.28515625" style="906"/>
    <col min="5630" max="5630" width="8.7109375" style="906" customWidth="1"/>
    <col min="5631" max="5631" width="13.28515625" style="906" customWidth="1"/>
    <col min="5632" max="5632" width="35" style="906" customWidth="1"/>
    <col min="5633" max="5633" width="14.85546875" style="906" customWidth="1"/>
    <col min="5634" max="5634" width="67.85546875" style="906" customWidth="1"/>
    <col min="5635" max="5635" width="24.42578125" style="906" customWidth="1"/>
    <col min="5636" max="5636" width="25.85546875" style="906" customWidth="1"/>
    <col min="5637" max="5637" width="22.7109375" style="906" customWidth="1"/>
    <col min="5638" max="5638" width="25.28515625" style="906" customWidth="1"/>
    <col min="5639" max="5641" width="22.7109375" style="906" customWidth="1"/>
    <col min="5642" max="5642" width="24.7109375" style="906" customWidth="1"/>
    <col min="5643" max="5883" width="11.42578125" style="906" customWidth="1"/>
    <col min="5884" max="5885" width="13.28515625" style="906"/>
    <col min="5886" max="5886" width="8.7109375" style="906" customWidth="1"/>
    <col min="5887" max="5887" width="13.28515625" style="906" customWidth="1"/>
    <col min="5888" max="5888" width="35" style="906" customWidth="1"/>
    <col min="5889" max="5889" width="14.85546875" style="906" customWidth="1"/>
    <col min="5890" max="5890" width="67.85546875" style="906" customWidth="1"/>
    <col min="5891" max="5891" width="24.42578125" style="906" customWidth="1"/>
    <col min="5892" max="5892" width="25.85546875" style="906" customWidth="1"/>
    <col min="5893" max="5893" width="22.7109375" style="906" customWidth="1"/>
    <col min="5894" max="5894" width="25.28515625" style="906" customWidth="1"/>
    <col min="5895" max="5897" width="22.7109375" style="906" customWidth="1"/>
    <col min="5898" max="5898" width="24.7109375" style="906" customWidth="1"/>
    <col min="5899" max="6139" width="11.42578125" style="906" customWidth="1"/>
    <col min="6140" max="6141" width="13.28515625" style="906"/>
    <col min="6142" max="6142" width="8.7109375" style="906" customWidth="1"/>
    <col min="6143" max="6143" width="13.28515625" style="906" customWidth="1"/>
    <col min="6144" max="6144" width="35" style="906" customWidth="1"/>
    <col min="6145" max="6145" width="14.85546875" style="906" customWidth="1"/>
    <col min="6146" max="6146" width="67.85546875" style="906" customWidth="1"/>
    <col min="6147" max="6147" width="24.42578125" style="906" customWidth="1"/>
    <col min="6148" max="6148" width="25.85546875" style="906" customWidth="1"/>
    <col min="6149" max="6149" width="22.7109375" style="906" customWidth="1"/>
    <col min="6150" max="6150" width="25.28515625" style="906" customWidth="1"/>
    <col min="6151" max="6153" width="22.7109375" style="906" customWidth="1"/>
    <col min="6154" max="6154" width="24.7109375" style="906" customWidth="1"/>
    <col min="6155" max="6395" width="11.42578125" style="906" customWidth="1"/>
    <col min="6396" max="6397" width="13.28515625" style="906"/>
    <col min="6398" max="6398" width="8.7109375" style="906" customWidth="1"/>
    <col min="6399" max="6399" width="13.28515625" style="906" customWidth="1"/>
    <col min="6400" max="6400" width="35" style="906" customWidth="1"/>
    <col min="6401" max="6401" width="14.85546875" style="906" customWidth="1"/>
    <col min="6402" max="6402" width="67.85546875" style="906" customWidth="1"/>
    <col min="6403" max="6403" width="24.42578125" style="906" customWidth="1"/>
    <col min="6404" max="6404" width="25.85546875" style="906" customWidth="1"/>
    <col min="6405" max="6405" width="22.7109375" style="906" customWidth="1"/>
    <col min="6406" max="6406" width="25.28515625" style="906" customWidth="1"/>
    <col min="6407" max="6409" width="22.7109375" style="906" customWidth="1"/>
    <col min="6410" max="6410" width="24.7109375" style="906" customWidth="1"/>
    <col min="6411" max="6651" width="11.42578125" style="906" customWidth="1"/>
    <col min="6652" max="6653" width="13.28515625" style="906"/>
    <col min="6654" max="6654" width="8.7109375" style="906" customWidth="1"/>
    <col min="6655" max="6655" width="13.28515625" style="906" customWidth="1"/>
    <col min="6656" max="6656" width="35" style="906" customWidth="1"/>
    <col min="6657" max="6657" width="14.85546875" style="906" customWidth="1"/>
    <col min="6658" max="6658" width="67.85546875" style="906" customWidth="1"/>
    <col min="6659" max="6659" width="24.42578125" style="906" customWidth="1"/>
    <col min="6660" max="6660" width="25.85546875" style="906" customWidth="1"/>
    <col min="6661" max="6661" width="22.7109375" style="906" customWidth="1"/>
    <col min="6662" max="6662" width="25.28515625" style="906" customWidth="1"/>
    <col min="6663" max="6665" width="22.7109375" style="906" customWidth="1"/>
    <col min="6666" max="6666" width="24.7109375" style="906" customWidth="1"/>
    <col min="6667" max="6907" width="11.42578125" style="906" customWidth="1"/>
    <col min="6908" max="6909" width="13.28515625" style="906"/>
    <col min="6910" max="6910" width="8.7109375" style="906" customWidth="1"/>
    <col min="6911" max="6911" width="13.28515625" style="906" customWidth="1"/>
    <col min="6912" max="6912" width="35" style="906" customWidth="1"/>
    <col min="6913" max="6913" width="14.85546875" style="906" customWidth="1"/>
    <col min="6914" max="6914" width="67.85546875" style="906" customWidth="1"/>
    <col min="6915" max="6915" width="24.42578125" style="906" customWidth="1"/>
    <col min="6916" max="6916" width="25.85546875" style="906" customWidth="1"/>
    <col min="6917" max="6917" width="22.7109375" style="906" customWidth="1"/>
    <col min="6918" max="6918" width="25.28515625" style="906" customWidth="1"/>
    <col min="6919" max="6921" width="22.7109375" style="906" customWidth="1"/>
    <col min="6922" max="6922" width="24.7109375" style="906" customWidth="1"/>
    <col min="6923" max="7163" width="11.42578125" style="906" customWidth="1"/>
    <col min="7164" max="7165" width="13.28515625" style="906"/>
    <col min="7166" max="7166" width="8.7109375" style="906" customWidth="1"/>
    <col min="7167" max="7167" width="13.28515625" style="906" customWidth="1"/>
    <col min="7168" max="7168" width="35" style="906" customWidth="1"/>
    <col min="7169" max="7169" width="14.85546875" style="906" customWidth="1"/>
    <col min="7170" max="7170" width="67.85546875" style="906" customWidth="1"/>
    <col min="7171" max="7171" width="24.42578125" style="906" customWidth="1"/>
    <col min="7172" max="7172" width="25.85546875" style="906" customWidth="1"/>
    <col min="7173" max="7173" width="22.7109375" style="906" customWidth="1"/>
    <col min="7174" max="7174" width="25.28515625" style="906" customWidth="1"/>
    <col min="7175" max="7177" width="22.7109375" style="906" customWidth="1"/>
    <col min="7178" max="7178" width="24.7109375" style="906" customWidth="1"/>
    <col min="7179" max="7419" width="11.42578125" style="906" customWidth="1"/>
    <col min="7420" max="7421" width="13.28515625" style="906"/>
    <col min="7422" max="7422" width="8.7109375" style="906" customWidth="1"/>
    <col min="7423" max="7423" width="13.28515625" style="906" customWidth="1"/>
    <col min="7424" max="7424" width="35" style="906" customWidth="1"/>
    <col min="7425" max="7425" width="14.85546875" style="906" customWidth="1"/>
    <col min="7426" max="7426" width="67.85546875" style="906" customWidth="1"/>
    <col min="7427" max="7427" width="24.42578125" style="906" customWidth="1"/>
    <col min="7428" max="7428" width="25.85546875" style="906" customWidth="1"/>
    <col min="7429" max="7429" width="22.7109375" style="906" customWidth="1"/>
    <col min="7430" max="7430" width="25.28515625" style="906" customWidth="1"/>
    <col min="7431" max="7433" width="22.7109375" style="906" customWidth="1"/>
    <col min="7434" max="7434" width="24.7109375" style="906" customWidth="1"/>
    <col min="7435" max="7675" width="11.42578125" style="906" customWidth="1"/>
    <col min="7676" max="7677" width="13.28515625" style="906"/>
    <col min="7678" max="7678" width="8.7109375" style="906" customWidth="1"/>
    <col min="7679" max="7679" width="13.28515625" style="906" customWidth="1"/>
    <col min="7680" max="7680" width="35" style="906" customWidth="1"/>
    <col min="7681" max="7681" width="14.85546875" style="906" customWidth="1"/>
    <col min="7682" max="7682" width="67.85546875" style="906" customWidth="1"/>
    <col min="7683" max="7683" width="24.42578125" style="906" customWidth="1"/>
    <col min="7684" max="7684" width="25.85546875" style="906" customWidth="1"/>
    <col min="7685" max="7685" width="22.7109375" style="906" customWidth="1"/>
    <col min="7686" max="7686" width="25.28515625" style="906" customWidth="1"/>
    <col min="7687" max="7689" width="22.7109375" style="906" customWidth="1"/>
    <col min="7690" max="7690" width="24.7109375" style="906" customWidth="1"/>
    <col min="7691" max="7931" width="11.42578125" style="906" customWidth="1"/>
    <col min="7932" max="7933" width="13.28515625" style="906"/>
    <col min="7934" max="7934" width="8.7109375" style="906" customWidth="1"/>
    <col min="7935" max="7935" width="13.28515625" style="906" customWidth="1"/>
    <col min="7936" max="7936" width="35" style="906" customWidth="1"/>
    <col min="7937" max="7937" width="14.85546875" style="906" customWidth="1"/>
    <col min="7938" max="7938" width="67.85546875" style="906" customWidth="1"/>
    <col min="7939" max="7939" width="24.42578125" style="906" customWidth="1"/>
    <col min="7940" max="7940" width="25.85546875" style="906" customWidth="1"/>
    <col min="7941" max="7941" width="22.7109375" style="906" customWidth="1"/>
    <col min="7942" max="7942" width="25.28515625" style="906" customWidth="1"/>
    <col min="7943" max="7945" width="22.7109375" style="906" customWidth="1"/>
    <col min="7946" max="7946" width="24.7109375" style="906" customWidth="1"/>
    <col min="7947" max="8187" width="11.42578125" style="906" customWidth="1"/>
    <col min="8188" max="8189" width="13.28515625" style="906"/>
    <col min="8190" max="8190" width="8.7109375" style="906" customWidth="1"/>
    <col min="8191" max="8191" width="13.28515625" style="906" customWidth="1"/>
    <col min="8192" max="8192" width="35" style="906" customWidth="1"/>
    <col min="8193" max="8193" width="14.85546875" style="906" customWidth="1"/>
    <col min="8194" max="8194" width="67.85546875" style="906" customWidth="1"/>
    <col min="8195" max="8195" width="24.42578125" style="906" customWidth="1"/>
    <col min="8196" max="8196" width="25.85546875" style="906" customWidth="1"/>
    <col min="8197" max="8197" width="22.7109375" style="906" customWidth="1"/>
    <col min="8198" max="8198" width="25.28515625" style="906" customWidth="1"/>
    <col min="8199" max="8201" width="22.7109375" style="906" customWidth="1"/>
    <col min="8202" max="8202" width="24.7109375" style="906" customWidth="1"/>
    <col min="8203" max="8443" width="11.42578125" style="906" customWidth="1"/>
    <col min="8444" max="8445" width="13.28515625" style="906"/>
    <col min="8446" max="8446" width="8.7109375" style="906" customWidth="1"/>
    <col min="8447" max="8447" width="13.28515625" style="906" customWidth="1"/>
    <col min="8448" max="8448" width="35" style="906" customWidth="1"/>
    <col min="8449" max="8449" width="14.85546875" style="906" customWidth="1"/>
    <col min="8450" max="8450" width="67.85546875" style="906" customWidth="1"/>
    <col min="8451" max="8451" width="24.42578125" style="906" customWidth="1"/>
    <col min="8452" max="8452" width="25.85546875" style="906" customWidth="1"/>
    <col min="8453" max="8453" width="22.7109375" style="906" customWidth="1"/>
    <col min="8454" max="8454" width="25.28515625" style="906" customWidth="1"/>
    <col min="8455" max="8457" width="22.7109375" style="906" customWidth="1"/>
    <col min="8458" max="8458" width="24.7109375" style="906" customWidth="1"/>
    <col min="8459" max="8699" width="11.42578125" style="906" customWidth="1"/>
    <col min="8700" max="8701" width="13.28515625" style="906"/>
    <col min="8702" max="8702" width="8.7109375" style="906" customWidth="1"/>
    <col min="8703" max="8703" width="13.28515625" style="906" customWidth="1"/>
    <col min="8704" max="8704" width="35" style="906" customWidth="1"/>
    <col min="8705" max="8705" width="14.85546875" style="906" customWidth="1"/>
    <col min="8706" max="8706" width="67.85546875" style="906" customWidth="1"/>
    <col min="8707" max="8707" width="24.42578125" style="906" customWidth="1"/>
    <col min="8708" max="8708" width="25.85546875" style="906" customWidth="1"/>
    <col min="8709" max="8709" width="22.7109375" style="906" customWidth="1"/>
    <col min="8710" max="8710" width="25.28515625" style="906" customWidth="1"/>
    <col min="8711" max="8713" width="22.7109375" style="906" customWidth="1"/>
    <col min="8714" max="8714" width="24.7109375" style="906" customWidth="1"/>
    <col min="8715" max="8955" width="11.42578125" style="906" customWidth="1"/>
    <col min="8956" max="8957" width="13.28515625" style="906"/>
    <col min="8958" max="8958" width="8.7109375" style="906" customWidth="1"/>
    <col min="8959" max="8959" width="13.28515625" style="906" customWidth="1"/>
    <col min="8960" max="8960" width="35" style="906" customWidth="1"/>
    <col min="8961" max="8961" width="14.85546875" style="906" customWidth="1"/>
    <col min="8962" max="8962" width="67.85546875" style="906" customWidth="1"/>
    <col min="8963" max="8963" width="24.42578125" style="906" customWidth="1"/>
    <col min="8964" max="8964" width="25.85546875" style="906" customWidth="1"/>
    <col min="8965" max="8965" width="22.7109375" style="906" customWidth="1"/>
    <col min="8966" max="8966" width="25.28515625" style="906" customWidth="1"/>
    <col min="8967" max="8969" width="22.7109375" style="906" customWidth="1"/>
    <col min="8970" max="8970" width="24.7109375" style="906" customWidth="1"/>
    <col min="8971" max="9211" width="11.42578125" style="906" customWidth="1"/>
    <col min="9212" max="9213" width="13.28515625" style="906"/>
    <col min="9214" max="9214" width="8.7109375" style="906" customWidth="1"/>
    <col min="9215" max="9215" width="13.28515625" style="906" customWidth="1"/>
    <col min="9216" max="9216" width="35" style="906" customWidth="1"/>
    <col min="9217" max="9217" width="14.85546875" style="906" customWidth="1"/>
    <col min="9218" max="9218" width="67.85546875" style="906" customWidth="1"/>
    <col min="9219" max="9219" width="24.42578125" style="906" customWidth="1"/>
    <col min="9220" max="9220" width="25.85546875" style="906" customWidth="1"/>
    <col min="9221" max="9221" width="22.7109375" style="906" customWidth="1"/>
    <col min="9222" max="9222" width="25.28515625" style="906" customWidth="1"/>
    <col min="9223" max="9225" width="22.7109375" style="906" customWidth="1"/>
    <col min="9226" max="9226" width="24.7109375" style="906" customWidth="1"/>
    <col min="9227" max="9467" width="11.42578125" style="906" customWidth="1"/>
    <col min="9468" max="9469" width="13.28515625" style="906"/>
    <col min="9470" max="9470" width="8.7109375" style="906" customWidth="1"/>
    <col min="9471" max="9471" width="13.28515625" style="906" customWidth="1"/>
    <col min="9472" max="9472" width="35" style="906" customWidth="1"/>
    <col min="9473" max="9473" width="14.85546875" style="906" customWidth="1"/>
    <col min="9474" max="9474" width="67.85546875" style="906" customWidth="1"/>
    <col min="9475" max="9475" width="24.42578125" style="906" customWidth="1"/>
    <col min="9476" max="9476" width="25.85546875" style="906" customWidth="1"/>
    <col min="9477" max="9477" width="22.7109375" style="906" customWidth="1"/>
    <col min="9478" max="9478" width="25.28515625" style="906" customWidth="1"/>
    <col min="9479" max="9481" width="22.7109375" style="906" customWidth="1"/>
    <col min="9482" max="9482" width="24.7109375" style="906" customWidth="1"/>
    <col min="9483" max="9723" width="11.42578125" style="906" customWidth="1"/>
    <col min="9724" max="9725" width="13.28515625" style="906"/>
    <col min="9726" max="9726" width="8.7109375" style="906" customWidth="1"/>
    <col min="9727" max="9727" width="13.28515625" style="906" customWidth="1"/>
    <col min="9728" max="9728" width="35" style="906" customWidth="1"/>
    <col min="9729" max="9729" width="14.85546875" style="906" customWidth="1"/>
    <col min="9730" max="9730" width="67.85546875" style="906" customWidth="1"/>
    <col min="9731" max="9731" width="24.42578125" style="906" customWidth="1"/>
    <col min="9732" max="9732" width="25.85546875" style="906" customWidth="1"/>
    <col min="9733" max="9733" width="22.7109375" style="906" customWidth="1"/>
    <col min="9734" max="9734" width="25.28515625" style="906" customWidth="1"/>
    <col min="9735" max="9737" width="22.7109375" style="906" customWidth="1"/>
    <col min="9738" max="9738" width="24.7109375" style="906" customWidth="1"/>
    <col min="9739" max="9979" width="11.42578125" style="906" customWidth="1"/>
    <col min="9980" max="9981" width="13.28515625" style="906"/>
    <col min="9982" max="9982" width="8.7109375" style="906" customWidth="1"/>
    <col min="9983" max="9983" width="13.28515625" style="906" customWidth="1"/>
    <col min="9984" max="9984" width="35" style="906" customWidth="1"/>
    <col min="9985" max="9985" width="14.85546875" style="906" customWidth="1"/>
    <col min="9986" max="9986" width="67.85546875" style="906" customWidth="1"/>
    <col min="9987" max="9987" width="24.42578125" style="906" customWidth="1"/>
    <col min="9988" max="9988" width="25.85546875" style="906" customWidth="1"/>
    <col min="9989" max="9989" width="22.7109375" style="906" customWidth="1"/>
    <col min="9990" max="9990" width="25.28515625" style="906" customWidth="1"/>
    <col min="9991" max="9993" width="22.7109375" style="906" customWidth="1"/>
    <col min="9994" max="9994" width="24.7109375" style="906" customWidth="1"/>
    <col min="9995" max="10235" width="11.42578125" style="906" customWidth="1"/>
    <col min="10236" max="10237" width="13.28515625" style="906"/>
    <col min="10238" max="10238" width="8.7109375" style="906" customWidth="1"/>
    <col min="10239" max="10239" width="13.28515625" style="906" customWidth="1"/>
    <col min="10240" max="10240" width="35" style="906" customWidth="1"/>
    <col min="10241" max="10241" width="14.85546875" style="906" customWidth="1"/>
    <col min="10242" max="10242" width="67.85546875" style="906" customWidth="1"/>
    <col min="10243" max="10243" width="24.42578125" style="906" customWidth="1"/>
    <col min="10244" max="10244" width="25.85546875" style="906" customWidth="1"/>
    <col min="10245" max="10245" width="22.7109375" style="906" customWidth="1"/>
    <col min="10246" max="10246" width="25.28515625" style="906" customWidth="1"/>
    <col min="10247" max="10249" width="22.7109375" style="906" customWidth="1"/>
    <col min="10250" max="10250" width="24.7109375" style="906" customWidth="1"/>
    <col min="10251" max="10491" width="11.42578125" style="906" customWidth="1"/>
    <col min="10492" max="10493" width="13.28515625" style="906"/>
    <col min="10494" max="10494" width="8.7109375" style="906" customWidth="1"/>
    <col min="10495" max="10495" width="13.28515625" style="906" customWidth="1"/>
    <col min="10496" max="10496" width="35" style="906" customWidth="1"/>
    <col min="10497" max="10497" width="14.85546875" style="906" customWidth="1"/>
    <col min="10498" max="10498" width="67.85546875" style="906" customWidth="1"/>
    <col min="10499" max="10499" width="24.42578125" style="906" customWidth="1"/>
    <col min="10500" max="10500" width="25.85546875" style="906" customWidth="1"/>
    <col min="10501" max="10501" width="22.7109375" style="906" customWidth="1"/>
    <col min="10502" max="10502" width="25.28515625" style="906" customWidth="1"/>
    <col min="10503" max="10505" width="22.7109375" style="906" customWidth="1"/>
    <col min="10506" max="10506" width="24.7109375" style="906" customWidth="1"/>
    <col min="10507" max="10747" width="11.42578125" style="906" customWidth="1"/>
    <col min="10748" max="10749" width="13.28515625" style="906"/>
    <col min="10750" max="10750" width="8.7109375" style="906" customWidth="1"/>
    <col min="10751" max="10751" width="13.28515625" style="906" customWidth="1"/>
    <col min="10752" max="10752" width="35" style="906" customWidth="1"/>
    <col min="10753" max="10753" width="14.85546875" style="906" customWidth="1"/>
    <col min="10754" max="10754" width="67.85546875" style="906" customWidth="1"/>
    <col min="10755" max="10755" width="24.42578125" style="906" customWidth="1"/>
    <col min="10756" max="10756" width="25.85546875" style="906" customWidth="1"/>
    <col min="10757" max="10757" width="22.7109375" style="906" customWidth="1"/>
    <col min="10758" max="10758" width="25.28515625" style="906" customWidth="1"/>
    <col min="10759" max="10761" width="22.7109375" style="906" customWidth="1"/>
    <col min="10762" max="10762" width="24.7109375" style="906" customWidth="1"/>
    <col min="10763" max="11003" width="11.42578125" style="906" customWidth="1"/>
    <col min="11004" max="11005" width="13.28515625" style="906"/>
    <col min="11006" max="11006" width="8.7109375" style="906" customWidth="1"/>
    <col min="11007" max="11007" width="13.28515625" style="906" customWidth="1"/>
    <col min="11008" max="11008" width="35" style="906" customWidth="1"/>
    <col min="11009" max="11009" width="14.85546875" style="906" customWidth="1"/>
    <col min="11010" max="11010" width="67.85546875" style="906" customWidth="1"/>
    <col min="11011" max="11011" width="24.42578125" style="906" customWidth="1"/>
    <col min="11012" max="11012" width="25.85546875" style="906" customWidth="1"/>
    <col min="11013" max="11013" width="22.7109375" style="906" customWidth="1"/>
    <col min="11014" max="11014" width="25.28515625" style="906" customWidth="1"/>
    <col min="11015" max="11017" width="22.7109375" style="906" customWidth="1"/>
    <col min="11018" max="11018" width="24.7109375" style="906" customWidth="1"/>
    <col min="11019" max="11259" width="11.42578125" style="906" customWidth="1"/>
    <col min="11260" max="11261" width="13.28515625" style="906"/>
    <col min="11262" max="11262" width="8.7109375" style="906" customWidth="1"/>
    <col min="11263" max="11263" width="13.28515625" style="906" customWidth="1"/>
    <col min="11264" max="11264" width="35" style="906" customWidth="1"/>
    <col min="11265" max="11265" width="14.85546875" style="906" customWidth="1"/>
    <col min="11266" max="11266" width="67.85546875" style="906" customWidth="1"/>
    <col min="11267" max="11267" width="24.42578125" style="906" customWidth="1"/>
    <col min="11268" max="11268" width="25.85546875" style="906" customWidth="1"/>
    <col min="11269" max="11269" width="22.7109375" style="906" customWidth="1"/>
    <col min="11270" max="11270" width="25.28515625" style="906" customWidth="1"/>
    <col min="11271" max="11273" width="22.7109375" style="906" customWidth="1"/>
    <col min="11274" max="11274" width="24.7109375" style="906" customWidth="1"/>
    <col min="11275" max="11515" width="11.42578125" style="906" customWidth="1"/>
    <col min="11516" max="11517" width="13.28515625" style="906"/>
    <col min="11518" max="11518" width="8.7109375" style="906" customWidth="1"/>
    <col min="11519" max="11519" width="13.28515625" style="906" customWidth="1"/>
    <col min="11520" max="11520" width="35" style="906" customWidth="1"/>
    <col min="11521" max="11521" width="14.85546875" style="906" customWidth="1"/>
    <col min="11522" max="11522" width="67.85546875" style="906" customWidth="1"/>
    <col min="11523" max="11523" width="24.42578125" style="906" customWidth="1"/>
    <col min="11524" max="11524" width="25.85546875" style="906" customWidth="1"/>
    <col min="11525" max="11525" width="22.7109375" style="906" customWidth="1"/>
    <col min="11526" max="11526" width="25.28515625" style="906" customWidth="1"/>
    <col min="11527" max="11529" width="22.7109375" style="906" customWidth="1"/>
    <col min="11530" max="11530" width="24.7109375" style="906" customWidth="1"/>
    <col min="11531" max="11771" width="11.42578125" style="906" customWidth="1"/>
    <col min="11772" max="11773" width="13.28515625" style="906"/>
    <col min="11774" max="11774" width="8.7109375" style="906" customWidth="1"/>
    <col min="11775" max="11775" width="13.28515625" style="906" customWidth="1"/>
    <col min="11776" max="11776" width="35" style="906" customWidth="1"/>
    <col min="11777" max="11777" width="14.85546875" style="906" customWidth="1"/>
    <col min="11778" max="11778" width="67.85546875" style="906" customWidth="1"/>
    <col min="11779" max="11779" width="24.42578125" style="906" customWidth="1"/>
    <col min="11780" max="11780" width="25.85546875" style="906" customWidth="1"/>
    <col min="11781" max="11781" width="22.7109375" style="906" customWidth="1"/>
    <col min="11782" max="11782" width="25.28515625" style="906" customWidth="1"/>
    <col min="11783" max="11785" width="22.7109375" style="906" customWidth="1"/>
    <col min="11786" max="11786" width="24.7109375" style="906" customWidth="1"/>
    <col min="11787" max="12027" width="11.42578125" style="906" customWidth="1"/>
    <col min="12028" max="12029" width="13.28515625" style="906"/>
    <col min="12030" max="12030" width="8.7109375" style="906" customWidth="1"/>
    <col min="12031" max="12031" width="13.28515625" style="906" customWidth="1"/>
    <col min="12032" max="12032" width="35" style="906" customWidth="1"/>
    <col min="12033" max="12033" width="14.85546875" style="906" customWidth="1"/>
    <col min="12034" max="12034" width="67.85546875" style="906" customWidth="1"/>
    <col min="12035" max="12035" width="24.42578125" style="906" customWidth="1"/>
    <col min="12036" max="12036" width="25.85546875" style="906" customWidth="1"/>
    <col min="12037" max="12037" width="22.7109375" style="906" customWidth="1"/>
    <col min="12038" max="12038" width="25.28515625" style="906" customWidth="1"/>
    <col min="12039" max="12041" width="22.7109375" style="906" customWidth="1"/>
    <col min="12042" max="12042" width="24.7109375" style="906" customWidth="1"/>
    <col min="12043" max="12283" width="11.42578125" style="906" customWidth="1"/>
    <col min="12284" max="12285" width="13.28515625" style="906"/>
    <col min="12286" max="12286" width="8.7109375" style="906" customWidth="1"/>
    <col min="12287" max="12287" width="13.28515625" style="906" customWidth="1"/>
    <col min="12288" max="12288" width="35" style="906" customWidth="1"/>
    <col min="12289" max="12289" width="14.85546875" style="906" customWidth="1"/>
    <col min="12290" max="12290" width="67.85546875" style="906" customWidth="1"/>
    <col min="12291" max="12291" width="24.42578125" style="906" customWidth="1"/>
    <col min="12292" max="12292" width="25.85546875" style="906" customWidth="1"/>
    <col min="12293" max="12293" width="22.7109375" style="906" customWidth="1"/>
    <col min="12294" max="12294" width="25.28515625" style="906" customWidth="1"/>
    <col min="12295" max="12297" width="22.7109375" style="906" customWidth="1"/>
    <col min="12298" max="12298" width="24.7109375" style="906" customWidth="1"/>
    <col min="12299" max="12539" width="11.42578125" style="906" customWidth="1"/>
    <col min="12540" max="12541" width="13.28515625" style="906"/>
    <col min="12542" max="12542" width="8.7109375" style="906" customWidth="1"/>
    <col min="12543" max="12543" width="13.28515625" style="906" customWidth="1"/>
    <col min="12544" max="12544" width="35" style="906" customWidth="1"/>
    <col min="12545" max="12545" width="14.85546875" style="906" customWidth="1"/>
    <col min="12546" max="12546" width="67.85546875" style="906" customWidth="1"/>
    <col min="12547" max="12547" width="24.42578125" style="906" customWidth="1"/>
    <col min="12548" max="12548" width="25.85546875" style="906" customWidth="1"/>
    <col min="12549" max="12549" width="22.7109375" style="906" customWidth="1"/>
    <col min="12550" max="12550" width="25.28515625" style="906" customWidth="1"/>
    <col min="12551" max="12553" width="22.7109375" style="906" customWidth="1"/>
    <col min="12554" max="12554" width="24.7109375" style="906" customWidth="1"/>
    <col min="12555" max="12795" width="11.42578125" style="906" customWidth="1"/>
    <col min="12796" max="12797" width="13.28515625" style="906"/>
    <col min="12798" max="12798" width="8.7109375" style="906" customWidth="1"/>
    <col min="12799" max="12799" width="13.28515625" style="906" customWidth="1"/>
    <col min="12800" max="12800" width="35" style="906" customWidth="1"/>
    <col min="12801" max="12801" width="14.85546875" style="906" customWidth="1"/>
    <col min="12802" max="12802" width="67.85546875" style="906" customWidth="1"/>
    <col min="12803" max="12803" width="24.42578125" style="906" customWidth="1"/>
    <col min="12804" max="12804" width="25.85546875" style="906" customWidth="1"/>
    <col min="12805" max="12805" width="22.7109375" style="906" customWidth="1"/>
    <col min="12806" max="12806" width="25.28515625" style="906" customWidth="1"/>
    <col min="12807" max="12809" width="22.7109375" style="906" customWidth="1"/>
    <col min="12810" max="12810" width="24.7109375" style="906" customWidth="1"/>
    <col min="12811" max="13051" width="11.42578125" style="906" customWidth="1"/>
    <col min="13052" max="13053" width="13.28515625" style="906"/>
    <col min="13054" max="13054" width="8.7109375" style="906" customWidth="1"/>
    <col min="13055" max="13055" width="13.28515625" style="906" customWidth="1"/>
    <col min="13056" max="13056" width="35" style="906" customWidth="1"/>
    <col min="13057" max="13057" width="14.85546875" style="906" customWidth="1"/>
    <col min="13058" max="13058" width="67.85546875" style="906" customWidth="1"/>
    <col min="13059" max="13059" width="24.42578125" style="906" customWidth="1"/>
    <col min="13060" max="13060" width="25.85546875" style="906" customWidth="1"/>
    <col min="13061" max="13061" width="22.7109375" style="906" customWidth="1"/>
    <col min="13062" max="13062" width="25.28515625" style="906" customWidth="1"/>
    <col min="13063" max="13065" width="22.7109375" style="906" customWidth="1"/>
    <col min="13066" max="13066" width="24.7109375" style="906" customWidth="1"/>
    <col min="13067" max="13307" width="11.42578125" style="906" customWidth="1"/>
    <col min="13308" max="13309" width="13.28515625" style="906"/>
    <col min="13310" max="13310" width="8.7109375" style="906" customWidth="1"/>
    <col min="13311" max="13311" width="13.28515625" style="906" customWidth="1"/>
    <col min="13312" max="13312" width="35" style="906" customWidth="1"/>
    <col min="13313" max="13313" width="14.85546875" style="906" customWidth="1"/>
    <col min="13314" max="13314" width="67.85546875" style="906" customWidth="1"/>
    <col min="13315" max="13315" width="24.42578125" style="906" customWidth="1"/>
    <col min="13316" max="13316" width="25.85546875" style="906" customWidth="1"/>
    <col min="13317" max="13317" width="22.7109375" style="906" customWidth="1"/>
    <col min="13318" max="13318" width="25.28515625" style="906" customWidth="1"/>
    <col min="13319" max="13321" width="22.7109375" style="906" customWidth="1"/>
    <col min="13322" max="13322" width="24.7109375" style="906" customWidth="1"/>
    <col min="13323" max="13563" width="11.42578125" style="906" customWidth="1"/>
    <col min="13564" max="13565" width="13.28515625" style="906"/>
    <col min="13566" max="13566" width="8.7109375" style="906" customWidth="1"/>
    <col min="13567" max="13567" width="13.28515625" style="906" customWidth="1"/>
    <col min="13568" max="13568" width="35" style="906" customWidth="1"/>
    <col min="13569" max="13569" width="14.85546875" style="906" customWidth="1"/>
    <col min="13570" max="13570" width="67.85546875" style="906" customWidth="1"/>
    <col min="13571" max="13571" width="24.42578125" style="906" customWidth="1"/>
    <col min="13572" max="13572" width="25.85546875" style="906" customWidth="1"/>
    <col min="13573" max="13573" width="22.7109375" style="906" customWidth="1"/>
    <col min="13574" max="13574" width="25.28515625" style="906" customWidth="1"/>
    <col min="13575" max="13577" width="22.7109375" style="906" customWidth="1"/>
    <col min="13578" max="13578" width="24.7109375" style="906" customWidth="1"/>
    <col min="13579" max="13819" width="11.42578125" style="906" customWidth="1"/>
    <col min="13820" max="13821" width="13.28515625" style="906"/>
    <col min="13822" max="13822" width="8.7109375" style="906" customWidth="1"/>
    <col min="13823" max="13823" width="13.28515625" style="906" customWidth="1"/>
    <col min="13824" max="13824" width="35" style="906" customWidth="1"/>
    <col min="13825" max="13825" width="14.85546875" style="906" customWidth="1"/>
    <col min="13826" max="13826" width="67.85546875" style="906" customWidth="1"/>
    <col min="13827" max="13827" width="24.42578125" style="906" customWidth="1"/>
    <col min="13828" max="13828" width="25.85546875" style="906" customWidth="1"/>
    <col min="13829" max="13829" width="22.7109375" style="906" customWidth="1"/>
    <col min="13830" max="13830" width="25.28515625" style="906" customWidth="1"/>
    <col min="13831" max="13833" width="22.7109375" style="906" customWidth="1"/>
    <col min="13834" max="13834" width="24.7109375" style="906" customWidth="1"/>
    <col min="13835" max="14075" width="11.42578125" style="906" customWidth="1"/>
    <col min="14076" max="14077" width="13.28515625" style="906"/>
    <col min="14078" max="14078" width="8.7109375" style="906" customWidth="1"/>
    <col min="14079" max="14079" width="13.28515625" style="906" customWidth="1"/>
    <col min="14080" max="14080" width="35" style="906" customWidth="1"/>
    <col min="14081" max="14081" width="14.85546875" style="906" customWidth="1"/>
    <col min="14082" max="14082" width="67.85546875" style="906" customWidth="1"/>
    <col min="14083" max="14083" width="24.42578125" style="906" customWidth="1"/>
    <col min="14084" max="14084" width="25.85546875" style="906" customWidth="1"/>
    <col min="14085" max="14085" width="22.7109375" style="906" customWidth="1"/>
    <col min="14086" max="14086" width="25.28515625" style="906" customWidth="1"/>
    <col min="14087" max="14089" width="22.7109375" style="906" customWidth="1"/>
    <col min="14090" max="14090" width="24.7109375" style="906" customWidth="1"/>
    <col min="14091" max="14331" width="11.42578125" style="906" customWidth="1"/>
    <col min="14332" max="14333" width="13.28515625" style="906"/>
    <col min="14334" max="14334" width="8.7109375" style="906" customWidth="1"/>
    <col min="14335" max="14335" width="13.28515625" style="906" customWidth="1"/>
    <col min="14336" max="14336" width="35" style="906" customWidth="1"/>
    <col min="14337" max="14337" width="14.85546875" style="906" customWidth="1"/>
    <col min="14338" max="14338" width="67.85546875" style="906" customWidth="1"/>
    <col min="14339" max="14339" width="24.42578125" style="906" customWidth="1"/>
    <col min="14340" max="14340" width="25.85546875" style="906" customWidth="1"/>
    <col min="14341" max="14341" width="22.7109375" style="906" customWidth="1"/>
    <col min="14342" max="14342" width="25.28515625" style="906" customWidth="1"/>
    <col min="14343" max="14345" width="22.7109375" style="906" customWidth="1"/>
    <col min="14346" max="14346" width="24.7109375" style="906" customWidth="1"/>
    <col min="14347" max="14587" width="11.42578125" style="906" customWidth="1"/>
    <col min="14588" max="14589" width="13.28515625" style="906"/>
    <col min="14590" max="14590" width="8.7109375" style="906" customWidth="1"/>
    <col min="14591" max="14591" width="13.28515625" style="906" customWidth="1"/>
    <col min="14592" max="14592" width="35" style="906" customWidth="1"/>
    <col min="14593" max="14593" width="14.85546875" style="906" customWidth="1"/>
    <col min="14594" max="14594" width="67.85546875" style="906" customWidth="1"/>
    <col min="14595" max="14595" width="24.42578125" style="906" customWidth="1"/>
    <col min="14596" max="14596" width="25.85546875" style="906" customWidth="1"/>
    <col min="14597" max="14597" width="22.7109375" style="906" customWidth="1"/>
    <col min="14598" max="14598" width="25.28515625" style="906" customWidth="1"/>
    <col min="14599" max="14601" width="22.7109375" style="906" customWidth="1"/>
    <col min="14602" max="14602" width="24.7109375" style="906" customWidth="1"/>
    <col min="14603" max="14843" width="11.42578125" style="906" customWidth="1"/>
    <col min="14844" max="14845" width="13.28515625" style="906"/>
    <col min="14846" max="14846" width="8.7109375" style="906" customWidth="1"/>
    <col min="14847" max="14847" width="13.28515625" style="906" customWidth="1"/>
    <col min="14848" max="14848" width="35" style="906" customWidth="1"/>
    <col min="14849" max="14849" width="14.85546875" style="906" customWidth="1"/>
    <col min="14850" max="14850" width="67.85546875" style="906" customWidth="1"/>
    <col min="14851" max="14851" width="24.42578125" style="906" customWidth="1"/>
    <col min="14852" max="14852" width="25.85546875" style="906" customWidth="1"/>
    <col min="14853" max="14853" width="22.7109375" style="906" customWidth="1"/>
    <col min="14854" max="14854" width="25.28515625" style="906" customWidth="1"/>
    <col min="14855" max="14857" width="22.7109375" style="906" customWidth="1"/>
    <col min="14858" max="14858" width="24.7109375" style="906" customWidth="1"/>
    <col min="14859" max="15099" width="11.42578125" style="906" customWidth="1"/>
    <col min="15100" max="15101" width="13.28515625" style="906"/>
    <col min="15102" max="15102" width="8.7109375" style="906" customWidth="1"/>
    <col min="15103" max="15103" width="13.28515625" style="906" customWidth="1"/>
    <col min="15104" max="15104" width="35" style="906" customWidth="1"/>
    <col min="15105" max="15105" width="14.85546875" style="906" customWidth="1"/>
    <col min="15106" max="15106" width="67.85546875" style="906" customWidth="1"/>
    <col min="15107" max="15107" width="24.42578125" style="906" customWidth="1"/>
    <col min="15108" max="15108" width="25.85546875" style="906" customWidth="1"/>
    <col min="15109" max="15109" width="22.7109375" style="906" customWidth="1"/>
    <col min="15110" max="15110" width="25.28515625" style="906" customWidth="1"/>
    <col min="15111" max="15113" width="22.7109375" style="906" customWidth="1"/>
    <col min="15114" max="15114" width="24.7109375" style="906" customWidth="1"/>
    <col min="15115" max="15355" width="11.42578125" style="906" customWidth="1"/>
    <col min="15356" max="15357" width="13.28515625" style="906"/>
    <col min="15358" max="15358" width="8.7109375" style="906" customWidth="1"/>
    <col min="15359" max="15359" width="13.28515625" style="906" customWidth="1"/>
    <col min="15360" max="15360" width="35" style="906" customWidth="1"/>
    <col min="15361" max="15361" width="14.85546875" style="906" customWidth="1"/>
    <col min="15362" max="15362" width="67.85546875" style="906" customWidth="1"/>
    <col min="15363" max="15363" width="24.42578125" style="906" customWidth="1"/>
    <col min="15364" max="15364" width="25.85546875" style="906" customWidth="1"/>
    <col min="15365" max="15365" width="22.7109375" style="906" customWidth="1"/>
    <col min="15366" max="15366" width="25.28515625" style="906" customWidth="1"/>
    <col min="15367" max="15369" width="22.7109375" style="906" customWidth="1"/>
    <col min="15370" max="15370" width="24.7109375" style="906" customWidth="1"/>
    <col min="15371" max="15611" width="11.42578125" style="906" customWidth="1"/>
    <col min="15612" max="15613" width="13.28515625" style="906"/>
    <col min="15614" max="15614" width="8.7109375" style="906" customWidth="1"/>
    <col min="15615" max="15615" width="13.28515625" style="906" customWidth="1"/>
    <col min="15616" max="15616" width="35" style="906" customWidth="1"/>
    <col min="15617" max="15617" width="14.85546875" style="906" customWidth="1"/>
    <col min="15618" max="15618" width="67.85546875" style="906" customWidth="1"/>
    <col min="15619" max="15619" width="24.42578125" style="906" customWidth="1"/>
    <col min="15620" max="15620" width="25.85546875" style="906" customWidth="1"/>
    <col min="15621" max="15621" width="22.7109375" style="906" customWidth="1"/>
    <col min="15622" max="15622" width="25.28515625" style="906" customWidth="1"/>
    <col min="15623" max="15625" width="22.7109375" style="906" customWidth="1"/>
    <col min="15626" max="15626" width="24.7109375" style="906" customWidth="1"/>
    <col min="15627" max="15867" width="11.42578125" style="906" customWidth="1"/>
    <col min="15868" max="15869" width="13.28515625" style="906"/>
    <col min="15870" max="15870" width="8.7109375" style="906" customWidth="1"/>
    <col min="15871" max="15871" width="13.28515625" style="906" customWidth="1"/>
    <col min="15872" max="15872" width="35" style="906" customWidth="1"/>
    <col min="15873" max="15873" width="14.85546875" style="906" customWidth="1"/>
    <col min="15874" max="15874" width="67.85546875" style="906" customWidth="1"/>
    <col min="15875" max="15875" width="24.42578125" style="906" customWidth="1"/>
    <col min="15876" max="15876" width="25.85546875" style="906" customWidth="1"/>
    <col min="15877" max="15877" width="22.7109375" style="906" customWidth="1"/>
    <col min="15878" max="15878" width="25.28515625" style="906" customWidth="1"/>
    <col min="15879" max="15881" width="22.7109375" style="906" customWidth="1"/>
    <col min="15882" max="15882" width="24.7109375" style="906" customWidth="1"/>
    <col min="15883" max="16123" width="11.42578125" style="906" customWidth="1"/>
    <col min="16124" max="16125" width="13.28515625" style="906"/>
    <col min="16126" max="16126" width="8.7109375" style="906" customWidth="1"/>
    <col min="16127" max="16127" width="13.28515625" style="906" customWidth="1"/>
    <col min="16128" max="16128" width="35" style="906" customWidth="1"/>
    <col min="16129" max="16129" width="14.85546875" style="906" customWidth="1"/>
    <col min="16130" max="16130" width="67.85546875" style="906" customWidth="1"/>
    <col min="16131" max="16131" width="24.42578125" style="906" customWidth="1"/>
    <col min="16132" max="16132" width="25.85546875" style="906" customWidth="1"/>
    <col min="16133" max="16133" width="22.7109375" style="906" customWidth="1"/>
    <col min="16134" max="16134" width="25.28515625" style="906" customWidth="1"/>
    <col min="16135" max="16137" width="22.7109375" style="906" customWidth="1"/>
    <col min="16138" max="16138" width="24.7109375" style="906" customWidth="1"/>
    <col min="16139" max="16379" width="11.42578125" style="906" customWidth="1"/>
    <col min="16380" max="16384" width="13.28515625" style="906"/>
  </cols>
  <sheetData>
    <row r="1" spans="1:10" ht="15">
      <c r="B1" s="2" t="s">
        <v>2440</v>
      </c>
      <c r="C1" s="2" t="s">
        <v>2978</v>
      </c>
    </row>
    <row r="2" spans="1:10" s="912" customFormat="1" ht="15">
      <c r="A2" s="907"/>
      <c r="B2" s="33" t="s">
        <v>58</v>
      </c>
      <c r="C2" s="908" t="s">
        <v>2979</v>
      </c>
      <c r="D2" s="909"/>
      <c r="E2" s="910"/>
      <c r="F2" s="910"/>
      <c r="G2" s="911"/>
    </row>
    <row r="3" spans="1:10" s="912" customFormat="1" ht="15">
      <c r="A3" s="907"/>
      <c r="B3" s="33" t="s">
        <v>56</v>
      </c>
      <c r="C3" s="1613" t="s">
        <v>1366</v>
      </c>
      <c r="D3" s="913"/>
      <c r="E3" s="911"/>
      <c r="F3" s="911"/>
      <c r="G3" s="911"/>
    </row>
    <row r="4" spans="1:10" ht="15.75">
      <c r="A4" s="914"/>
      <c r="B4" s="33" t="s">
        <v>59</v>
      </c>
      <c r="C4" s="1613" t="s">
        <v>62</v>
      </c>
      <c r="D4" s="915"/>
      <c r="E4" s="915"/>
      <c r="F4" s="915"/>
      <c r="G4" s="915"/>
      <c r="H4" s="916"/>
      <c r="I4" s="916"/>
      <c r="J4" s="916"/>
    </row>
    <row r="5" spans="1:10" ht="15.75">
      <c r="A5" s="914"/>
      <c r="B5" s="33" t="s">
        <v>1349</v>
      </c>
      <c r="C5" s="1613" t="s">
        <v>80</v>
      </c>
      <c r="D5" s="915"/>
      <c r="E5" s="915"/>
      <c r="F5" s="915"/>
      <c r="G5" s="915"/>
      <c r="H5" s="916"/>
      <c r="I5" s="916"/>
      <c r="J5" s="916"/>
    </row>
    <row r="6" spans="1:10" ht="16.5" thickBot="1">
      <c r="A6" s="914"/>
      <c r="B6" s="33"/>
      <c r="C6" s="1613"/>
      <c r="D6" s="915"/>
      <c r="E6" s="915"/>
      <c r="F6" s="915"/>
      <c r="G6" s="915"/>
      <c r="H6" s="916"/>
      <c r="I6" s="916"/>
      <c r="J6" s="916"/>
    </row>
    <row r="7" spans="1:10" s="919" customFormat="1" ht="12">
      <c r="A7" s="917"/>
      <c r="B7" s="918"/>
      <c r="C7" s="3269" t="s">
        <v>2980</v>
      </c>
      <c r="D7" s="3270"/>
      <c r="E7" s="3270"/>
      <c r="F7" s="3270"/>
      <c r="G7" s="3271"/>
      <c r="H7" s="3272" t="s">
        <v>2981</v>
      </c>
      <c r="I7" s="3272" t="s">
        <v>2982</v>
      </c>
      <c r="J7" s="3275" t="s">
        <v>2983</v>
      </c>
    </row>
    <row r="8" spans="1:10" s="919" customFormat="1" ht="12">
      <c r="A8" s="920"/>
      <c r="B8" s="921"/>
      <c r="C8" s="3277" t="s">
        <v>2984</v>
      </c>
      <c r="D8" s="3278"/>
      <c r="E8" s="3277" t="s">
        <v>2985</v>
      </c>
      <c r="F8" s="3278"/>
      <c r="G8" s="3279" t="s">
        <v>2986</v>
      </c>
      <c r="H8" s="3273"/>
      <c r="I8" s="3273"/>
      <c r="J8" s="3276"/>
    </row>
    <row r="9" spans="1:10" s="919" customFormat="1" ht="12">
      <c r="A9" s="920"/>
      <c r="B9" s="921"/>
      <c r="C9" s="2579" t="s">
        <v>2987</v>
      </c>
      <c r="D9" s="2580" t="s">
        <v>2988</v>
      </c>
      <c r="E9" s="2581" t="s">
        <v>2987</v>
      </c>
      <c r="F9" s="2581" t="s">
        <v>2988</v>
      </c>
      <c r="G9" s="3280"/>
      <c r="H9" s="3274"/>
      <c r="I9" s="3274"/>
      <c r="J9" s="3276"/>
    </row>
    <row r="10" spans="1:10" s="919" customFormat="1" thickBot="1">
      <c r="A10" s="922"/>
      <c r="B10" s="2582"/>
      <c r="C10" s="923" t="s">
        <v>1806</v>
      </c>
      <c r="D10" s="923" t="s">
        <v>1801</v>
      </c>
      <c r="E10" s="924" t="s">
        <v>1798</v>
      </c>
      <c r="F10" s="924" t="s">
        <v>1795</v>
      </c>
      <c r="G10" s="925" t="s">
        <v>1792</v>
      </c>
      <c r="H10" s="926"/>
      <c r="I10" s="923" t="s">
        <v>1789</v>
      </c>
      <c r="J10" s="927" t="s">
        <v>1787</v>
      </c>
    </row>
    <row r="11" spans="1:10" s="936" customFormat="1" ht="12">
      <c r="A11" s="928" t="s">
        <v>1806</v>
      </c>
      <c r="B11" s="2583" t="s">
        <v>2989</v>
      </c>
      <c r="C11" s="929"/>
      <c r="D11" s="930"/>
      <c r="E11" s="931"/>
      <c r="F11" s="932"/>
      <c r="G11" s="932"/>
      <c r="H11" s="933"/>
      <c r="I11" s="934">
        <f>I12+I38+I50+I51</f>
        <v>0</v>
      </c>
      <c r="J11" s="935">
        <f>I11*12.5</f>
        <v>0</v>
      </c>
    </row>
    <row r="12" spans="1:10" s="936" customFormat="1" ht="12">
      <c r="A12" s="937" t="s">
        <v>2990</v>
      </c>
      <c r="B12" s="2584" t="s">
        <v>2991</v>
      </c>
      <c r="C12" s="929"/>
      <c r="D12" s="930"/>
      <c r="E12" s="931"/>
      <c r="F12" s="932"/>
      <c r="G12" s="932"/>
      <c r="H12" s="933"/>
      <c r="I12" s="938">
        <f>I15+I34</f>
        <v>0</v>
      </c>
      <c r="J12" s="939"/>
    </row>
    <row r="13" spans="1:10" s="936" customFormat="1" ht="12">
      <c r="A13" s="937" t="s">
        <v>2992</v>
      </c>
      <c r="B13" s="2585" t="s">
        <v>2993</v>
      </c>
      <c r="C13" s="2586"/>
      <c r="D13" s="2587"/>
      <c r="E13" s="931"/>
      <c r="F13" s="932"/>
      <c r="G13" s="932"/>
      <c r="H13" s="933"/>
      <c r="I13" s="940"/>
      <c r="J13" s="941"/>
    </row>
    <row r="14" spans="1:10" s="936" customFormat="1" ht="12">
      <c r="A14" s="937" t="s">
        <v>2994</v>
      </c>
      <c r="B14" s="2588" t="s">
        <v>2995</v>
      </c>
      <c r="C14" s="942"/>
      <c r="D14" s="943"/>
      <c r="E14" s="931"/>
      <c r="F14" s="932"/>
      <c r="G14" s="932"/>
      <c r="H14" s="933"/>
      <c r="I14" s="940"/>
      <c r="J14" s="941"/>
    </row>
    <row r="15" spans="1:10" s="919" customFormat="1" ht="12">
      <c r="A15" s="928" t="s">
        <v>1801</v>
      </c>
      <c r="B15" s="944" t="s">
        <v>2996</v>
      </c>
      <c r="C15" s="942"/>
      <c r="D15" s="945"/>
      <c r="E15" s="945"/>
      <c r="F15" s="943"/>
      <c r="G15" s="943"/>
      <c r="H15" s="946"/>
      <c r="I15" s="947"/>
      <c r="J15" s="939"/>
    </row>
    <row r="16" spans="1:10" s="919" customFormat="1" ht="12">
      <c r="A16" s="928" t="s">
        <v>1798</v>
      </c>
      <c r="B16" s="948" t="s">
        <v>2997</v>
      </c>
      <c r="C16" s="942"/>
      <c r="D16" s="945"/>
      <c r="E16" s="945"/>
      <c r="F16" s="945"/>
      <c r="G16" s="949"/>
      <c r="H16" s="946"/>
      <c r="I16" s="950"/>
      <c r="J16" s="939"/>
    </row>
    <row r="17" spans="1:10" s="919" customFormat="1" ht="12">
      <c r="A17" s="928" t="s">
        <v>1795</v>
      </c>
      <c r="B17" s="951" t="s">
        <v>2998</v>
      </c>
      <c r="C17" s="952"/>
      <c r="D17" s="949"/>
      <c r="E17" s="945"/>
      <c r="F17" s="945"/>
      <c r="G17" s="949"/>
      <c r="H17" s="946"/>
      <c r="I17" s="950"/>
      <c r="J17" s="939"/>
    </row>
    <row r="18" spans="1:10" s="919" customFormat="1" ht="12">
      <c r="A18" s="928" t="s">
        <v>1792</v>
      </c>
      <c r="B18" s="951" t="s">
        <v>2999</v>
      </c>
      <c r="C18" s="952"/>
      <c r="D18" s="949"/>
      <c r="E18" s="945"/>
      <c r="F18" s="945"/>
      <c r="G18" s="949"/>
      <c r="H18" s="946"/>
      <c r="I18" s="950"/>
      <c r="J18" s="939"/>
    </row>
    <row r="19" spans="1:10" s="919" customFormat="1" ht="12">
      <c r="A19" s="928" t="s">
        <v>1789</v>
      </c>
      <c r="B19" s="951" t="s">
        <v>3000</v>
      </c>
      <c r="C19" s="952"/>
      <c r="D19" s="949"/>
      <c r="E19" s="945"/>
      <c r="F19" s="945"/>
      <c r="G19" s="949"/>
      <c r="H19" s="946"/>
      <c r="I19" s="950"/>
      <c r="J19" s="939"/>
    </row>
    <row r="20" spans="1:10" s="919" customFormat="1" ht="12">
      <c r="A20" s="928" t="s">
        <v>1787</v>
      </c>
      <c r="B20" s="951" t="s">
        <v>3001</v>
      </c>
      <c r="C20" s="952"/>
      <c r="D20" s="949"/>
      <c r="E20" s="945"/>
      <c r="F20" s="945"/>
      <c r="G20" s="949"/>
      <c r="H20" s="946"/>
      <c r="I20" s="950"/>
      <c r="J20" s="939"/>
    </row>
    <row r="21" spans="1:10" s="919" customFormat="1" ht="12">
      <c r="A21" s="928" t="s">
        <v>1784</v>
      </c>
      <c r="B21" s="948" t="s">
        <v>3002</v>
      </c>
      <c r="C21" s="942"/>
      <c r="D21" s="943"/>
      <c r="E21" s="945"/>
      <c r="F21" s="945"/>
      <c r="G21" s="949"/>
      <c r="H21" s="946"/>
      <c r="I21" s="950"/>
      <c r="J21" s="939"/>
    </row>
    <row r="22" spans="1:10" s="919" customFormat="1" ht="12">
      <c r="A22" s="928" t="s">
        <v>1781</v>
      </c>
      <c r="B22" s="951" t="s">
        <v>3003</v>
      </c>
      <c r="C22" s="952"/>
      <c r="D22" s="949"/>
      <c r="E22" s="945"/>
      <c r="F22" s="945"/>
      <c r="G22" s="949"/>
      <c r="H22" s="946"/>
      <c r="I22" s="950"/>
      <c r="J22" s="939"/>
    </row>
    <row r="23" spans="1:10" s="919" customFormat="1" ht="12">
      <c r="A23" s="928" t="s">
        <v>3004</v>
      </c>
      <c r="B23" s="951" t="s">
        <v>3005</v>
      </c>
      <c r="C23" s="952"/>
      <c r="D23" s="949"/>
      <c r="E23" s="945"/>
      <c r="F23" s="945"/>
      <c r="G23" s="949"/>
      <c r="H23" s="946"/>
      <c r="I23" s="950"/>
      <c r="J23" s="939"/>
    </row>
    <row r="24" spans="1:10" s="919" customFormat="1" ht="12">
      <c r="A24" s="928" t="s">
        <v>3006</v>
      </c>
      <c r="B24" s="951" t="s">
        <v>3007</v>
      </c>
      <c r="C24" s="952"/>
      <c r="D24" s="949"/>
      <c r="E24" s="945"/>
      <c r="F24" s="945"/>
      <c r="G24" s="949"/>
      <c r="H24" s="946"/>
      <c r="I24" s="950"/>
      <c r="J24" s="939"/>
    </row>
    <row r="25" spans="1:10" s="919" customFormat="1" ht="12">
      <c r="A25" s="928" t="s">
        <v>3008</v>
      </c>
      <c r="B25" s="948" t="s">
        <v>3009</v>
      </c>
      <c r="C25" s="942"/>
      <c r="D25" s="943"/>
      <c r="E25" s="945"/>
      <c r="F25" s="945"/>
      <c r="G25" s="949"/>
      <c r="H25" s="946"/>
      <c r="I25" s="950"/>
      <c r="J25" s="939"/>
    </row>
    <row r="26" spans="1:10" s="919" customFormat="1" ht="12">
      <c r="A26" s="928" t="s">
        <v>1772</v>
      </c>
      <c r="B26" s="951" t="s">
        <v>3010</v>
      </c>
      <c r="C26" s="952"/>
      <c r="D26" s="949"/>
      <c r="E26" s="945"/>
      <c r="F26" s="945"/>
      <c r="G26" s="949"/>
      <c r="H26" s="946"/>
      <c r="I26" s="950"/>
      <c r="J26" s="939"/>
    </row>
    <row r="27" spans="1:10" s="919" customFormat="1" ht="12">
      <c r="A27" s="928" t="s">
        <v>1769</v>
      </c>
      <c r="B27" s="951" t="s">
        <v>3011</v>
      </c>
      <c r="C27" s="952"/>
      <c r="D27" s="949"/>
      <c r="E27" s="945"/>
      <c r="F27" s="945"/>
      <c r="G27" s="949"/>
      <c r="H27" s="946"/>
      <c r="I27" s="950"/>
      <c r="J27" s="939"/>
    </row>
    <row r="28" spans="1:10" s="919" customFormat="1" ht="12">
      <c r="A28" s="928" t="s">
        <v>1766</v>
      </c>
      <c r="B28" s="951" t="s">
        <v>3012</v>
      </c>
      <c r="C28" s="952"/>
      <c r="D28" s="949"/>
      <c r="E28" s="945"/>
      <c r="F28" s="945"/>
      <c r="G28" s="949"/>
      <c r="H28" s="946"/>
      <c r="I28" s="950"/>
      <c r="J28" s="939"/>
    </row>
    <row r="29" spans="1:10" s="919" customFormat="1" ht="12">
      <c r="A29" s="928" t="s">
        <v>1763</v>
      </c>
      <c r="B29" s="951" t="s">
        <v>3013</v>
      </c>
      <c r="C29" s="952"/>
      <c r="D29" s="949"/>
      <c r="E29" s="945"/>
      <c r="F29" s="945"/>
      <c r="G29" s="949"/>
      <c r="H29" s="946"/>
      <c r="I29" s="950"/>
      <c r="J29" s="939"/>
    </row>
    <row r="30" spans="1:10" s="919" customFormat="1" ht="12">
      <c r="A30" s="928" t="s">
        <v>3014</v>
      </c>
      <c r="B30" s="951" t="s">
        <v>3015</v>
      </c>
      <c r="C30" s="952"/>
      <c r="D30" s="949"/>
      <c r="E30" s="945"/>
      <c r="F30" s="945"/>
      <c r="G30" s="949"/>
      <c r="H30" s="946"/>
      <c r="I30" s="950"/>
      <c r="J30" s="939"/>
    </row>
    <row r="31" spans="1:10" s="919" customFormat="1" ht="12">
      <c r="A31" s="928" t="s">
        <v>3016</v>
      </c>
      <c r="B31" s="951" t="s">
        <v>3017</v>
      </c>
      <c r="C31" s="952"/>
      <c r="D31" s="949"/>
      <c r="E31" s="945"/>
      <c r="F31" s="945"/>
      <c r="G31" s="949"/>
      <c r="H31" s="946"/>
      <c r="I31" s="950"/>
      <c r="J31" s="939"/>
    </row>
    <row r="32" spans="1:10" s="919" customFormat="1" ht="12">
      <c r="A32" s="928" t="s">
        <v>3018</v>
      </c>
      <c r="B32" s="951" t="s">
        <v>3019</v>
      </c>
      <c r="C32" s="952"/>
      <c r="D32" s="949"/>
      <c r="E32" s="945"/>
      <c r="F32" s="945"/>
      <c r="G32" s="949"/>
      <c r="H32" s="946"/>
      <c r="I32" s="950"/>
      <c r="J32" s="939"/>
    </row>
    <row r="33" spans="1:10" s="919" customFormat="1" ht="12">
      <c r="A33" s="928" t="s">
        <v>1760</v>
      </c>
      <c r="B33" s="951" t="s">
        <v>3020</v>
      </c>
      <c r="C33" s="952"/>
      <c r="D33" s="949"/>
      <c r="E33" s="945"/>
      <c r="F33" s="945"/>
      <c r="G33" s="949"/>
      <c r="H33" s="946"/>
      <c r="I33" s="953"/>
      <c r="J33" s="954"/>
    </row>
    <row r="34" spans="1:10" s="919" customFormat="1" ht="12">
      <c r="A34" s="928" t="s">
        <v>3021</v>
      </c>
      <c r="B34" s="944" t="s">
        <v>3022</v>
      </c>
      <c r="C34" s="942"/>
      <c r="D34" s="955"/>
      <c r="E34" s="945"/>
      <c r="F34" s="945"/>
      <c r="G34" s="943"/>
      <c r="H34" s="946"/>
      <c r="I34" s="947"/>
      <c r="J34" s="939"/>
    </row>
    <row r="35" spans="1:10" s="919" customFormat="1" ht="12">
      <c r="A35" s="928" t="s">
        <v>3023</v>
      </c>
      <c r="B35" s="948" t="s">
        <v>2997</v>
      </c>
      <c r="C35" s="942"/>
      <c r="D35" s="955"/>
      <c r="E35" s="945"/>
      <c r="F35" s="945"/>
      <c r="G35" s="949"/>
      <c r="H35" s="946"/>
      <c r="I35" s="950"/>
      <c r="J35" s="939"/>
    </row>
    <row r="36" spans="1:10" s="919" customFormat="1" ht="12">
      <c r="A36" s="928" t="s">
        <v>3024</v>
      </c>
      <c r="B36" s="948" t="s">
        <v>3002</v>
      </c>
      <c r="C36" s="942"/>
      <c r="D36" s="955"/>
      <c r="E36" s="945"/>
      <c r="F36" s="945"/>
      <c r="G36" s="949"/>
      <c r="H36" s="946"/>
      <c r="I36" s="950"/>
      <c r="J36" s="939"/>
    </row>
    <row r="37" spans="1:10" s="919" customFormat="1" ht="12">
      <c r="A37" s="928" t="s">
        <v>3025</v>
      </c>
      <c r="B37" s="948" t="s">
        <v>3009</v>
      </c>
      <c r="C37" s="942"/>
      <c r="D37" s="955"/>
      <c r="E37" s="945"/>
      <c r="F37" s="945"/>
      <c r="G37" s="949"/>
      <c r="H37" s="946"/>
      <c r="I37" s="950"/>
      <c r="J37" s="939"/>
    </row>
    <row r="38" spans="1:10" s="919" customFormat="1" ht="12">
      <c r="A38" s="928" t="s">
        <v>1755</v>
      </c>
      <c r="B38" s="956" t="s">
        <v>3026</v>
      </c>
      <c r="C38" s="942"/>
      <c r="D38" s="955"/>
      <c r="E38" s="945"/>
      <c r="F38" s="945"/>
      <c r="G38" s="955"/>
      <c r="H38" s="946"/>
      <c r="I38" s="957">
        <f>+I39+I48</f>
        <v>0</v>
      </c>
      <c r="J38" s="939"/>
    </row>
    <row r="39" spans="1:10" s="919" customFormat="1" ht="12">
      <c r="A39" s="928">
        <v>251</v>
      </c>
      <c r="B39" s="958" t="s">
        <v>3027</v>
      </c>
      <c r="C39" s="952"/>
      <c r="D39" s="959"/>
      <c r="E39" s="952"/>
      <c r="F39" s="949"/>
      <c r="G39" s="949"/>
      <c r="H39" s="946"/>
      <c r="I39" s="957">
        <f>+I40+I41+I45+I46+I47</f>
        <v>0</v>
      </c>
      <c r="J39" s="939"/>
    </row>
    <row r="40" spans="1:10" s="919" customFormat="1" ht="24">
      <c r="A40" s="928" t="s">
        <v>1752</v>
      </c>
      <c r="B40" s="960" t="s">
        <v>3028</v>
      </c>
      <c r="C40" s="942"/>
      <c r="D40" s="942"/>
      <c r="E40" s="942"/>
      <c r="F40" s="942"/>
      <c r="G40" s="942"/>
      <c r="H40" s="961">
        <v>0</v>
      </c>
      <c r="I40" s="957">
        <f>+G40*0</f>
        <v>0</v>
      </c>
      <c r="J40" s="939"/>
    </row>
    <row r="41" spans="1:10" s="919" customFormat="1" ht="24">
      <c r="A41" s="928" t="s">
        <v>1749</v>
      </c>
      <c r="B41" s="960" t="s">
        <v>3029</v>
      </c>
      <c r="C41" s="942"/>
      <c r="D41" s="942"/>
      <c r="E41" s="942"/>
      <c r="F41" s="942"/>
      <c r="G41" s="942"/>
      <c r="H41" s="961"/>
      <c r="I41" s="957">
        <f>+I42+I43+I44</f>
        <v>0</v>
      </c>
      <c r="J41" s="939"/>
    </row>
    <row r="42" spans="1:10" s="919" customFormat="1" ht="12">
      <c r="A42" s="928" t="s">
        <v>1746</v>
      </c>
      <c r="B42" s="962" t="s">
        <v>3030</v>
      </c>
      <c r="C42" s="942"/>
      <c r="D42" s="942"/>
      <c r="E42" s="942"/>
      <c r="F42" s="942"/>
      <c r="G42" s="942"/>
      <c r="H42" s="961">
        <v>0.25</v>
      </c>
      <c r="I42" s="957">
        <f>+G42*0.0025</f>
        <v>0</v>
      </c>
      <c r="J42" s="939"/>
    </row>
    <row r="43" spans="1:10" s="919" customFormat="1" ht="12">
      <c r="A43" s="928" t="s">
        <v>1740</v>
      </c>
      <c r="B43" s="962" t="s">
        <v>3031</v>
      </c>
      <c r="C43" s="942"/>
      <c r="D43" s="942"/>
      <c r="E43" s="942"/>
      <c r="F43" s="942"/>
      <c r="G43" s="942"/>
      <c r="H43" s="961">
        <v>1</v>
      </c>
      <c r="I43" s="957">
        <f>+G43*0.01</f>
        <v>0</v>
      </c>
      <c r="J43" s="939"/>
    </row>
    <row r="44" spans="1:10" s="919" customFormat="1" ht="12">
      <c r="A44" s="928" t="s">
        <v>1737</v>
      </c>
      <c r="B44" s="962" t="s">
        <v>3032</v>
      </c>
      <c r="C44" s="942"/>
      <c r="D44" s="942"/>
      <c r="E44" s="942"/>
      <c r="F44" s="942"/>
      <c r="G44" s="942"/>
      <c r="H44" s="961">
        <v>1.6</v>
      </c>
      <c r="I44" s="957">
        <f>+G44*0.016</f>
        <v>0</v>
      </c>
      <c r="J44" s="939"/>
    </row>
    <row r="45" spans="1:10" s="919" customFormat="1" ht="24">
      <c r="A45" s="928" t="s">
        <v>1734</v>
      </c>
      <c r="B45" s="960" t="s">
        <v>3033</v>
      </c>
      <c r="C45" s="942"/>
      <c r="D45" s="942"/>
      <c r="E45" s="942"/>
      <c r="F45" s="942"/>
      <c r="G45" s="942"/>
      <c r="H45" s="961">
        <v>8</v>
      </c>
      <c r="I45" s="957">
        <f>+G45*0.08</f>
        <v>0</v>
      </c>
      <c r="J45" s="939"/>
    </row>
    <row r="46" spans="1:10" s="919" customFormat="1" ht="24">
      <c r="A46" s="928" t="s">
        <v>1731</v>
      </c>
      <c r="B46" s="960" t="s">
        <v>3034</v>
      </c>
      <c r="C46" s="942"/>
      <c r="D46" s="942"/>
      <c r="E46" s="942"/>
      <c r="F46" s="942"/>
      <c r="G46" s="942"/>
      <c r="H46" s="961">
        <v>12</v>
      </c>
      <c r="I46" s="957">
        <f>+G46*0.12</f>
        <v>0</v>
      </c>
      <c r="J46" s="939"/>
    </row>
    <row r="47" spans="1:10" s="919" customFormat="1" ht="12">
      <c r="A47" s="928" t="s">
        <v>3035</v>
      </c>
      <c r="B47" s="963" t="s">
        <v>3036</v>
      </c>
      <c r="C47" s="942"/>
      <c r="D47" s="942"/>
      <c r="E47" s="942"/>
      <c r="F47" s="942"/>
      <c r="G47" s="942"/>
      <c r="H47" s="961"/>
      <c r="I47" s="947"/>
      <c r="J47" s="964"/>
    </row>
    <row r="48" spans="1:10" s="919" customFormat="1" ht="12">
      <c r="A48" s="928">
        <v>325</v>
      </c>
      <c r="B48" s="958" t="s">
        <v>3037</v>
      </c>
      <c r="C48" s="942"/>
      <c r="D48" s="942"/>
      <c r="E48" s="942"/>
      <c r="F48" s="942"/>
      <c r="G48" s="942"/>
      <c r="H48" s="961"/>
      <c r="I48" s="947"/>
      <c r="J48" s="964"/>
    </row>
    <row r="49" spans="1:10" s="919" customFormat="1" ht="12">
      <c r="A49" s="928">
        <v>330</v>
      </c>
      <c r="B49" s="965"/>
      <c r="C49" s="952"/>
      <c r="D49" s="959"/>
      <c r="E49" s="952"/>
      <c r="F49" s="959"/>
      <c r="G49" s="949"/>
      <c r="H49" s="961"/>
      <c r="I49" s="950"/>
      <c r="J49" s="964"/>
    </row>
    <row r="50" spans="1:10" s="919" customFormat="1" ht="12">
      <c r="A50" s="928">
        <v>340</v>
      </c>
      <c r="B50" s="951" t="s">
        <v>3038</v>
      </c>
      <c r="C50" s="966"/>
      <c r="D50" s="967"/>
      <c r="E50" s="966"/>
      <c r="F50" s="967"/>
      <c r="G50" s="968"/>
      <c r="H50" s="961"/>
      <c r="I50" s="969"/>
      <c r="J50" s="964"/>
    </row>
    <row r="51" spans="1:10" s="919" customFormat="1" ht="12">
      <c r="A51" s="928" t="s">
        <v>1722</v>
      </c>
      <c r="B51" s="951" t="s">
        <v>3039</v>
      </c>
      <c r="C51" s="966"/>
      <c r="D51" s="967"/>
      <c r="E51" s="966"/>
      <c r="F51" s="967"/>
      <c r="G51" s="968"/>
      <c r="H51" s="961"/>
      <c r="I51" s="957">
        <f>I52+I53+I54</f>
        <v>0</v>
      </c>
      <c r="J51" s="964"/>
    </row>
    <row r="52" spans="1:10" s="919" customFormat="1" ht="12">
      <c r="A52" s="928">
        <v>360</v>
      </c>
      <c r="B52" s="970" t="s">
        <v>3040</v>
      </c>
      <c r="C52" s="966"/>
      <c r="D52" s="967"/>
      <c r="E52" s="966"/>
      <c r="F52" s="967"/>
      <c r="G52" s="968"/>
      <c r="H52" s="961"/>
      <c r="I52" s="971"/>
      <c r="J52" s="964"/>
    </row>
    <row r="53" spans="1:10" s="919" customFormat="1" ht="12">
      <c r="A53" s="928">
        <v>370</v>
      </c>
      <c r="B53" s="970" t="s">
        <v>3041</v>
      </c>
      <c r="C53" s="966"/>
      <c r="D53" s="967"/>
      <c r="E53" s="966"/>
      <c r="F53" s="967"/>
      <c r="G53" s="968"/>
      <c r="H53" s="961"/>
      <c r="I53" s="971"/>
      <c r="J53" s="964"/>
    </row>
    <row r="54" spans="1:10" s="919" customFormat="1" ht="12">
      <c r="A54" s="928">
        <v>380</v>
      </c>
      <c r="B54" s="970" t="s">
        <v>3042</v>
      </c>
      <c r="C54" s="966"/>
      <c r="D54" s="967"/>
      <c r="E54" s="966"/>
      <c r="F54" s="967"/>
      <c r="G54" s="968"/>
      <c r="H54" s="961"/>
      <c r="I54" s="971"/>
      <c r="J54" s="964"/>
    </row>
    <row r="55" spans="1:10" s="919" customFormat="1" thickBot="1">
      <c r="A55" s="972">
        <v>390</v>
      </c>
      <c r="B55" s="2589"/>
      <c r="C55" s="973"/>
      <c r="D55" s="974"/>
      <c r="E55" s="973"/>
      <c r="F55" s="974"/>
      <c r="G55" s="975"/>
      <c r="H55" s="976"/>
      <c r="I55" s="977"/>
      <c r="J55" s="978"/>
    </row>
    <row r="56" spans="1:10" s="982" customFormat="1" ht="15">
      <c r="A56" s="979"/>
      <c r="B56" s="980"/>
      <c r="C56" s="981"/>
      <c r="D56" s="981"/>
      <c r="E56" s="981"/>
      <c r="F56" s="981"/>
      <c r="G56" s="981"/>
      <c r="H56" s="980"/>
      <c r="I56" s="980"/>
      <c r="J56" s="980"/>
    </row>
    <row r="57" spans="1:10" s="982" customFormat="1" ht="15">
      <c r="A57" s="907"/>
      <c r="B57" s="983" t="s">
        <v>3043</v>
      </c>
      <c r="C57" s="984"/>
      <c r="D57" s="984"/>
      <c r="E57" s="984"/>
      <c r="F57" s="984"/>
      <c r="G57" s="984"/>
    </row>
    <row r="58" spans="1:10" ht="15">
      <c r="B58" s="2590"/>
    </row>
  </sheetData>
  <mergeCells count="7">
    <mergeCell ref="C7:G7"/>
    <mergeCell ref="H7:H9"/>
    <mergeCell ref="I7:I9"/>
    <mergeCell ref="J7:J9"/>
    <mergeCell ref="C8:D8"/>
    <mergeCell ref="E8:F8"/>
    <mergeCell ref="G8:G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0"/>
  <sheetViews>
    <sheetView workbookViewId="0"/>
  </sheetViews>
  <sheetFormatPr defaultColWidth="11.42578125" defaultRowHeight="12.75"/>
  <cols>
    <col min="1" max="1" width="4.7109375" style="1044" customWidth="1"/>
    <col min="2" max="2" width="42.5703125" style="1044" customWidth="1"/>
    <col min="3" max="3" width="14" style="1046" customWidth="1"/>
    <col min="4" max="4" width="13.140625" style="1046" customWidth="1"/>
    <col min="5" max="5" width="14" style="1046" customWidth="1"/>
    <col min="6" max="6" width="12.140625" style="1046" customWidth="1"/>
    <col min="7" max="7" width="17.140625" style="1046" customWidth="1"/>
    <col min="8" max="8" width="13.28515625" style="1046" customWidth="1"/>
    <col min="9" max="9" width="13" style="1046" customWidth="1"/>
    <col min="10" max="10" width="19.42578125" style="1044" customWidth="1"/>
    <col min="11" max="11" width="29" style="1044" customWidth="1"/>
    <col min="12" max="256" width="11.42578125" style="1044"/>
    <col min="257" max="257" width="11.140625" style="1044" customWidth="1"/>
    <col min="258" max="258" width="111.140625" style="1044" customWidth="1"/>
    <col min="259" max="259" width="23.28515625" style="1044" customWidth="1"/>
    <col min="260" max="260" width="21.5703125" style="1044" customWidth="1"/>
    <col min="261" max="261" width="24.140625" style="1044" customWidth="1"/>
    <col min="262" max="263" width="22.7109375" style="1044" customWidth="1"/>
    <col min="264" max="265" width="25.5703125" style="1044" customWidth="1"/>
    <col min="266" max="266" width="27.85546875" style="1044" customWidth="1"/>
    <col min="267" max="267" width="29" style="1044" customWidth="1"/>
    <col min="268" max="512" width="11.42578125" style="1044"/>
    <col min="513" max="513" width="11.140625" style="1044" customWidth="1"/>
    <col min="514" max="514" width="111.140625" style="1044" customWidth="1"/>
    <col min="515" max="515" width="23.28515625" style="1044" customWidth="1"/>
    <col min="516" max="516" width="21.5703125" style="1044" customWidth="1"/>
    <col min="517" max="517" width="24.140625" style="1044" customWidth="1"/>
    <col min="518" max="519" width="22.7109375" style="1044" customWidth="1"/>
    <col min="520" max="521" width="25.5703125" style="1044" customWidth="1"/>
    <col min="522" max="522" width="27.85546875" style="1044" customWidth="1"/>
    <col min="523" max="523" width="29" style="1044" customWidth="1"/>
    <col min="524" max="768" width="11.42578125" style="1044"/>
    <col min="769" max="769" width="11.140625" style="1044" customWidth="1"/>
    <col min="770" max="770" width="111.140625" style="1044" customWidth="1"/>
    <col min="771" max="771" width="23.28515625" style="1044" customWidth="1"/>
    <col min="772" max="772" width="21.5703125" style="1044" customWidth="1"/>
    <col min="773" max="773" width="24.140625" style="1044" customWidth="1"/>
    <col min="774" max="775" width="22.7109375" style="1044" customWidth="1"/>
    <col min="776" max="777" width="25.5703125" style="1044" customWidth="1"/>
    <col min="778" max="778" width="27.85546875" style="1044" customWidth="1"/>
    <col min="779" max="779" width="29" style="1044" customWidth="1"/>
    <col min="780" max="1024" width="11.42578125" style="1044"/>
    <col min="1025" max="1025" width="11.140625" style="1044" customWidth="1"/>
    <col min="1026" max="1026" width="111.140625" style="1044" customWidth="1"/>
    <col min="1027" max="1027" width="23.28515625" style="1044" customWidth="1"/>
    <col min="1028" max="1028" width="21.5703125" style="1044" customWidth="1"/>
    <col min="1029" max="1029" width="24.140625" style="1044" customWidth="1"/>
    <col min="1030" max="1031" width="22.7109375" style="1044" customWidth="1"/>
    <col min="1032" max="1033" width="25.5703125" style="1044" customWidth="1"/>
    <col min="1034" max="1034" width="27.85546875" style="1044" customWidth="1"/>
    <col min="1035" max="1035" width="29" style="1044" customWidth="1"/>
    <col min="1036" max="1280" width="11.42578125" style="1044"/>
    <col min="1281" max="1281" width="11.140625" style="1044" customWidth="1"/>
    <col min="1282" max="1282" width="111.140625" style="1044" customWidth="1"/>
    <col min="1283" max="1283" width="23.28515625" style="1044" customWidth="1"/>
    <col min="1284" max="1284" width="21.5703125" style="1044" customWidth="1"/>
    <col min="1285" max="1285" width="24.140625" style="1044" customWidth="1"/>
    <col min="1286" max="1287" width="22.7109375" style="1044" customWidth="1"/>
    <col min="1288" max="1289" width="25.5703125" style="1044" customWidth="1"/>
    <col min="1290" max="1290" width="27.85546875" style="1044" customWidth="1"/>
    <col min="1291" max="1291" width="29" style="1044" customWidth="1"/>
    <col min="1292" max="1536" width="11.42578125" style="1044"/>
    <col min="1537" max="1537" width="11.140625" style="1044" customWidth="1"/>
    <col min="1538" max="1538" width="111.140625" style="1044" customWidth="1"/>
    <col min="1539" max="1539" width="23.28515625" style="1044" customWidth="1"/>
    <col min="1540" max="1540" width="21.5703125" style="1044" customWidth="1"/>
    <col min="1541" max="1541" width="24.140625" style="1044" customWidth="1"/>
    <col min="1542" max="1543" width="22.7109375" style="1044" customWidth="1"/>
    <col min="1544" max="1545" width="25.5703125" style="1044" customWidth="1"/>
    <col min="1546" max="1546" width="27.85546875" style="1044" customWidth="1"/>
    <col min="1547" max="1547" width="29" style="1044" customWidth="1"/>
    <col min="1548" max="1792" width="11.42578125" style="1044"/>
    <col min="1793" max="1793" width="11.140625" style="1044" customWidth="1"/>
    <col min="1794" max="1794" width="111.140625" style="1044" customWidth="1"/>
    <col min="1795" max="1795" width="23.28515625" style="1044" customWidth="1"/>
    <col min="1796" max="1796" width="21.5703125" style="1044" customWidth="1"/>
    <col min="1797" max="1797" width="24.140625" style="1044" customWidth="1"/>
    <col min="1798" max="1799" width="22.7109375" style="1044" customWidth="1"/>
    <col min="1800" max="1801" width="25.5703125" style="1044" customWidth="1"/>
    <col min="1802" max="1802" width="27.85546875" style="1044" customWidth="1"/>
    <col min="1803" max="1803" width="29" style="1044" customWidth="1"/>
    <col min="1804" max="2048" width="11.42578125" style="1044"/>
    <col min="2049" max="2049" width="11.140625" style="1044" customWidth="1"/>
    <col min="2050" max="2050" width="111.140625" style="1044" customWidth="1"/>
    <col min="2051" max="2051" width="23.28515625" style="1044" customWidth="1"/>
    <col min="2052" max="2052" width="21.5703125" style="1044" customWidth="1"/>
    <col min="2053" max="2053" width="24.140625" style="1044" customWidth="1"/>
    <col min="2054" max="2055" width="22.7109375" style="1044" customWidth="1"/>
    <col min="2056" max="2057" width="25.5703125" style="1044" customWidth="1"/>
    <col min="2058" max="2058" width="27.85546875" style="1044" customWidth="1"/>
    <col min="2059" max="2059" width="29" style="1044" customWidth="1"/>
    <col min="2060" max="2304" width="11.42578125" style="1044"/>
    <col min="2305" max="2305" width="11.140625" style="1044" customWidth="1"/>
    <col min="2306" max="2306" width="111.140625" style="1044" customWidth="1"/>
    <col min="2307" max="2307" width="23.28515625" style="1044" customWidth="1"/>
    <col min="2308" max="2308" width="21.5703125" style="1044" customWidth="1"/>
    <col min="2309" max="2309" width="24.140625" style="1044" customWidth="1"/>
    <col min="2310" max="2311" width="22.7109375" style="1044" customWidth="1"/>
    <col min="2312" max="2313" width="25.5703125" style="1044" customWidth="1"/>
    <col min="2314" max="2314" width="27.85546875" style="1044" customWidth="1"/>
    <col min="2315" max="2315" width="29" style="1044" customWidth="1"/>
    <col min="2316" max="2560" width="11.42578125" style="1044"/>
    <col min="2561" max="2561" width="11.140625" style="1044" customWidth="1"/>
    <col min="2562" max="2562" width="111.140625" style="1044" customWidth="1"/>
    <col min="2563" max="2563" width="23.28515625" style="1044" customWidth="1"/>
    <col min="2564" max="2564" width="21.5703125" style="1044" customWidth="1"/>
    <col min="2565" max="2565" width="24.140625" style="1044" customWidth="1"/>
    <col min="2566" max="2567" width="22.7109375" style="1044" customWidth="1"/>
    <col min="2568" max="2569" width="25.5703125" style="1044" customWidth="1"/>
    <col min="2570" max="2570" width="27.85546875" style="1044" customWidth="1"/>
    <col min="2571" max="2571" width="29" style="1044" customWidth="1"/>
    <col min="2572" max="2816" width="11.42578125" style="1044"/>
    <col min="2817" max="2817" width="11.140625" style="1044" customWidth="1"/>
    <col min="2818" max="2818" width="111.140625" style="1044" customWidth="1"/>
    <col min="2819" max="2819" width="23.28515625" style="1044" customWidth="1"/>
    <col min="2820" max="2820" width="21.5703125" style="1044" customWidth="1"/>
    <col min="2821" max="2821" width="24.140625" style="1044" customWidth="1"/>
    <col min="2822" max="2823" width="22.7109375" style="1044" customWidth="1"/>
    <col min="2824" max="2825" width="25.5703125" style="1044" customWidth="1"/>
    <col min="2826" max="2826" width="27.85546875" style="1044" customWidth="1"/>
    <col min="2827" max="2827" width="29" style="1044" customWidth="1"/>
    <col min="2828" max="3072" width="11.42578125" style="1044"/>
    <col min="3073" max="3073" width="11.140625" style="1044" customWidth="1"/>
    <col min="3074" max="3074" width="111.140625" style="1044" customWidth="1"/>
    <col min="3075" max="3075" width="23.28515625" style="1044" customWidth="1"/>
    <col min="3076" max="3076" width="21.5703125" style="1044" customWidth="1"/>
    <col min="3077" max="3077" width="24.140625" style="1044" customWidth="1"/>
    <col min="3078" max="3079" width="22.7109375" style="1044" customWidth="1"/>
    <col min="3080" max="3081" width="25.5703125" style="1044" customWidth="1"/>
    <col min="3082" max="3082" width="27.85546875" style="1044" customWidth="1"/>
    <col min="3083" max="3083" width="29" style="1044" customWidth="1"/>
    <col min="3084" max="3328" width="11.42578125" style="1044"/>
    <col min="3329" max="3329" width="11.140625" style="1044" customWidth="1"/>
    <col min="3330" max="3330" width="111.140625" style="1044" customWidth="1"/>
    <col min="3331" max="3331" width="23.28515625" style="1044" customWidth="1"/>
    <col min="3332" max="3332" width="21.5703125" style="1044" customWidth="1"/>
    <col min="3333" max="3333" width="24.140625" style="1044" customWidth="1"/>
    <col min="3334" max="3335" width="22.7109375" style="1044" customWidth="1"/>
    <col min="3336" max="3337" width="25.5703125" style="1044" customWidth="1"/>
    <col min="3338" max="3338" width="27.85546875" style="1044" customWidth="1"/>
    <col min="3339" max="3339" width="29" style="1044" customWidth="1"/>
    <col min="3340" max="3584" width="11.42578125" style="1044"/>
    <col min="3585" max="3585" width="11.140625" style="1044" customWidth="1"/>
    <col min="3586" max="3586" width="111.140625" style="1044" customWidth="1"/>
    <col min="3587" max="3587" width="23.28515625" style="1044" customWidth="1"/>
    <col min="3588" max="3588" width="21.5703125" style="1044" customWidth="1"/>
    <col min="3589" max="3589" width="24.140625" style="1044" customWidth="1"/>
    <col min="3590" max="3591" width="22.7109375" style="1044" customWidth="1"/>
    <col min="3592" max="3593" width="25.5703125" style="1044" customWidth="1"/>
    <col min="3594" max="3594" width="27.85546875" style="1044" customWidth="1"/>
    <col min="3595" max="3595" width="29" style="1044" customWidth="1"/>
    <col min="3596" max="3840" width="11.42578125" style="1044"/>
    <col min="3841" max="3841" width="11.140625" style="1044" customWidth="1"/>
    <col min="3842" max="3842" width="111.140625" style="1044" customWidth="1"/>
    <col min="3843" max="3843" width="23.28515625" style="1044" customWidth="1"/>
    <col min="3844" max="3844" width="21.5703125" style="1044" customWidth="1"/>
    <col min="3845" max="3845" width="24.140625" style="1044" customWidth="1"/>
    <col min="3846" max="3847" width="22.7109375" style="1044" customWidth="1"/>
    <col min="3848" max="3849" width="25.5703125" style="1044" customWidth="1"/>
    <col min="3850" max="3850" width="27.85546875" style="1044" customWidth="1"/>
    <col min="3851" max="3851" width="29" style="1044" customWidth="1"/>
    <col min="3852" max="4096" width="11.42578125" style="1044"/>
    <col min="4097" max="4097" width="11.140625" style="1044" customWidth="1"/>
    <col min="4098" max="4098" width="111.140625" style="1044" customWidth="1"/>
    <col min="4099" max="4099" width="23.28515625" style="1044" customWidth="1"/>
    <col min="4100" max="4100" width="21.5703125" style="1044" customWidth="1"/>
    <col min="4101" max="4101" width="24.140625" style="1044" customWidth="1"/>
    <col min="4102" max="4103" width="22.7109375" style="1044" customWidth="1"/>
    <col min="4104" max="4105" width="25.5703125" style="1044" customWidth="1"/>
    <col min="4106" max="4106" width="27.85546875" style="1044" customWidth="1"/>
    <col min="4107" max="4107" width="29" style="1044" customWidth="1"/>
    <col min="4108" max="4352" width="11.42578125" style="1044"/>
    <col min="4353" max="4353" width="11.140625" style="1044" customWidth="1"/>
    <col min="4354" max="4354" width="111.140625" style="1044" customWidth="1"/>
    <col min="4355" max="4355" width="23.28515625" style="1044" customWidth="1"/>
    <col min="4356" max="4356" width="21.5703125" style="1044" customWidth="1"/>
    <col min="4357" max="4357" width="24.140625" style="1044" customWidth="1"/>
    <col min="4358" max="4359" width="22.7109375" style="1044" customWidth="1"/>
    <col min="4360" max="4361" width="25.5703125" style="1044" customWidth="1"/>
    <col min="4362" max="4362" width="27.85546875" style="1044" customWidth="1"/>
    <col min="4363" max="4363" width="29" style="1044" customWidth="1"/>
    <col min="4364" max="4608" width="11.42578125" style="1044"/>
    <col min="4609" max="4609" width="11.140625" style="1044" customWidth="1"/>
    <col min="4610" max="4610" width="111.140625" style="1044" customWidth="1"/>
    <col min="4611" max="4611" width="23.28515625" style="1044" customWidth="1"/>
    <col min="4612" max="4612" width="21.5703125" style="1044" customWidth="1"/>
    <col min="4613" max="4613" width="24.140625" style="1044" customWidth="1"/>
    <col min="4614" max="4615" width="22.7109375" style="1044" customWidth="1"/>
    <col min="4616" max="4617" width="25.5703125" style="1044" customWidth="1"/>
    <col min="4618" max="4618" width="27.85546875" style="1044" customWidth="1"/>
    <col min="4619" max="4619" width="29" style="1044" customWidth="1"/>
    <col min="4620" max="4864" width="11.42578125" style="1044"/>
    <col min="4865" max="4865" width="11.140625" style="1044" customWidth="1"/>
    <col min="4866" max="4866" width="111.140625" style="1044" customWidth="1"/>
    <col min="4867" max="4867" width="23.28515625" style="1044" customWidth="1"/>
    <col min="4868" max="4868" width="21.5703125" style="1044" customWidth="1"/>
    <col min="4869" max="4869" width="24.140625" style="1044" customWidth="1"/>
    <col min="4870" max="4871" width="22.7109375" style="1044" customWidth="1"/>
    <col min="4872" max="4873" width="25.5703125" style="1044" customWidth="1"/>
    <col min="4874" max="4874" width="27.85546875" style="1044" customWidth="1"/>
    <col min="4875" max="4875" width="29" style="1044" customWidth="1"/>
    <col min="4876" max="5120" width="11.42578125" style="1044"/>
    <col min="5121" max="5121" width="11.140625" style="1044" customWidth="1"/>
    <col min="5122" max="5122" width="111.140625" style="1044" customWidth="1"/>
    <col min="5123" max="5123" width="23.28515625" style="1044" customWidth="1"/>
    <col min="5124" max="5124" width="21.5703125" style="1044" customWidth="1"/>
    <col min="5125" max="5125" width="24.140625" style="1044" customWidth="1"/>
    <col min="5126" max="5127" width="22.7109375" style="1044" customWidth="1"/>
    <col min="5128" max="5129" width="25.5703125" style="1044" customWidth="1"/>
    <col min="5130" max="5130" width="27.85546875" style="1044" customWidth="1"/>
    <col min="5131" max="5131" width="29" style="1044" customWidth="1"/>
    <col min="5132" max="5376" width="11.42578125" style="1044"/>
    <col min="5377" max="5377" width="11.140625" style="1044" customWidth="1"/>
    <col min="5378" max="5378" width="111.140625" style="1044" customWidth="1"/>
    <col min="5379" max="5379" width="23.28515625" style="1044" customWidth="1"/>
    <col min="5380" max="5380" width="21.5703125" style="1044" customWidth="1"/>
    <col min="5381" max="5381" width="24.140625" style="1044" customWidth="1"/>
    <col min="5382" max="5383" width="22.7109375" style="1044" customWidth="1"/>
    <col min="5384" max="5385" width="25.5703125" style="1044" customWidth="1"/>
    <col min="5386" max="5386" width="27.85546875" style="1044" customWidth="1"/>
    <col min="5387" max="5387" width="29" style="1044" customWidth="1"/>
    <col min="5388" max="5632" width="11.42578125" style="1044"/>
    <col min="5633" max="5633" width="11.140625" style="1044" customWidth="1"/>
    <col min="5634" max="5634" width="111.140625" style="1044" customWidth="1"/>
    <col min="5635" max="5635" width="23.28515625" style="1044" customWidth="1"/>
    <col min="5636" max="5636" width="21.5703125" style="1044" customWidth="1"/>
    <col min="5637" max="5637" width="24.140625" style="1044" customWidth="1"/>
    <col min="5638" max="5639" width="22.7109375" style="1044" customWidth="1"/>
    <col min="5640" max="5641" width="25.5703125" style="1044" customWidth="1"/>
    <col min="5642" max="5642" width="27.85546875" style="1044" customWidth="1"/>
    <col min="5643" max="5643" width="29" style="1044" customWidth="1"/>
    <col min="5644" max="5888" width="11.42578125" style="1044"/>
    <col min="5889" max="5889" width="11.140625" style="1044" customWidth="1"/>
    <col min="5890" max="5890" width="111.140625" style="1044" customWidth="1"/>
    <col min="5891" max="5891" width="23.28515625" style="1044" customWidth="1"/>
    <col min="5892" max="5892" width="21.5703125" style="1044" customWidth="1"/>
    <col min="5893" max="5893" width="24.140625" style="1044" customWidth="1"/>
    <col min="5894" max="5895" width="22.7109375" style="1044" customWidth="1"/>
    <col min="5896" max="5897" width="25.5703125" style="1044" customWidth="1"/>
    <col min="5898" max="5898" width="27.85546875" style="1044" customWidth="1"/>
    <col min="5899" max="5899" width="29" style="1044" customWidth="1"/>
    <col min="5900" max="6144" width="11.42578125" style="1044"/>
    <col min="6145" max="6145" width="11.140625" style="1044" customWidth="1"/>
    <col min="6146" max="6146" width="111.140625" style="1044" customWidth="1"/>
    <col min="6147" max="6147" width="23.28515625" style="1044" customWidth="1"/>
    <col min="6148" max="6148" width="21.5703125" style="1044" customWidth="1"/>
    <col min="6149" max="6149" width="24.140625" style="1044" customWidth="1"/>
    <col min="6150" max="6151" width="22.7109375" style="1044" customWidth="1"/>
    <col min="6152" max="6153" width="25.5703125" style="1044" customWidth="1"/>
    <col min="6154" max="6154" width="27.85546875" style="1044" customWidth="1"/>
    <col min="6155" max="6155" width="29" style="1044" customWidth="1"/>
    <col min="6156" max="6400" width="11.42578125" style="1044"/>
    <col min="6401" max="6401" width="11.140625" style="1044" customWidth="1"/>
    <col min="6402" max="6402" width="111.140625" style="1044" customWidth="1"/>
    <col min="6403" max="6403" width="23.28515625" style="1044" customWidth="1"/>
    <col min="6404" max="6404" width="21.5703125" style="1044" customWidth="1"/>
    <col min="6405" max="6405" width="24.140625" style="1044" customWidth="1"/>
    <col min="6406" max="6407" width="22.7109375" style="1044" customWidth="1"/>
    <col min="6408" max="6409" width="25.5703125" style="1044" customWidth="1"/>
    <col min="6410" max="6410" width="27.85546875" style="1044" customWidth="1"/>
    <col min="6411" max="6411" width="29" style="1044" customWidth="1"/>
    <col min="6412" max="6656" width="11.42578125" style="1044"/>
    <col min="6657" max="6657" width="11.140625" style="1044" customWidth="1"/>
    <col min="6658" max="6658" width="111.140625" style="1044" customWidth="1"/>
    <col min="6659" max="6659" width="23.28515625" style="1044" customWidth="1"/>
    <col min="6660" max="6660" width="21.5703125" style="1044" customWidth="1"/>
    <col min="6661" max="6661" width="24.140625" style="1044" customWidth="1"/>
    <col min="6662" max="6663" width="22.7109375" style="1044" customWidth="1"/>
    <col min="6664" max="6665" width="25.5703125" style="1044" customWidth="1"/>
    <col min="6666" max="6666" width="27.85546875" style="1044" customWidth="1"/>
    <col min="6667" max="6667" width="29" style="1044" customWidth="1"/>
    <col min="6668" max="6912" width="11.42578125" style="1044"/>
    <col min="6913" max="6913" width="11.140625" style="1044" customWidth="1"/>
    <col min="6914" max="6914" width="111.140625" style="1044" customWidth="1"/>
    <col min="6915" max="6915" width="23.28515625" style="1044" customWidth="1"/>
    <col min="6916" max="6916" width="21.5703125" style="1044" customWidth="1"/>
    <col min="6917" max="6917" width="24.140625" style="1044" customWidth="1"/>
    <col min="6918" max="6919" width="22.7109375" style="1044" customWidth="1"/>
    <col min="6920" max="6921" width="25.5703125" style="1044" customWidth="1"/>
    <col min="6922" max="6922" width="27.85546875" style="1044" customWidth="1"/>
    <col min="6923" max="6923" width="29" style="1044" customWidth="1"/>
    <col min="6924" max="7168" width="11.42578125" style="1044"/>
    <col min="7169" max="7169" width="11.140625" style="1044" customWidth="1"/>
    <col min="7170" max="7170" width="111.140625" style="1044" customWidth="1"/>
    <col min="7171" max="7171" width="23.28515625" style="1044" customWidth="1"/>
    <col min="7172" max="7172" width="21.5703125" style="1044" customWidth="1"/>
    <col min="7173" max="7173" width="24.140625" style="1044" customWidth="1"/>
    <col min="7174" max="7175" width="22.7109375" style="1044" customWidth="1"/>
    <col min="7176" max="7177" width="25.5703125" style="1044" customWidth="1"/>
    <col min="7178" max="7178" width="27.85546875" style="1044" customWidth="1"/>
    <col min="7179" max="7179" width="29" style="1044" customWidth="1"/>
    <col min="7180" max="7424" width="11.42578125" style="1044"/>
    <col min="7425" max="7425" width="11.140625" style="1044" customWidth="1"/>
    <col min="7426" max="7426" width="111.140625" style="1044" customWidth="1"/>
    <col min="7427" max="7427" width="23.28515625" style="1044" customWidth="1"/>
    <col min="7428" max="7428" width="21.5703125" style="1044" customWidth="1"/>
    <col min="7429" max="7429" width="24.140625" style="1044" customWidth="1"/>
    <col min="7430" max="7431" width="22.7109375" style="1044" customWidth="1"/>
    <col min="7432" max="7433" width="25.5703125" style="1044" customWidth="1"/>
    <col min="7434" max="7434" width="27.85546875" style="1044" customWidth="1"/>
    <col min="7435" max="7435" width="29" style="1044" customWidth="1"/>
    <col min="7436" max="7680" width="11.42578125" style="1044"/>
    <col min="7681" max="7681" width="11.140625" style="1044" customWidth="1"/>
    <col min="7682" max="7682" width="111.140625" style="1044" customWidth="1"/>
    <col min="7683" max="7683" width="23.28515625" style="1044" customWidth="1"/>
    <col min="7684" max="7684" width="21.5703125" style="1044" customWidth="1"/>
    <col min="7685" max="7685" width="24.140625" style="1044" customWidth="1"/>
    <col min="7686" max="7687" width="22.7109375" style="1044" customWidth="1"/>
    <col min="7688" max="7689" width="25.5703125" style="1044" customWidth="1"/>
    <col min="7690" max="7690" width="27.85546875" style="1044" customWidth="1"/>
    <col min="7691" max="7691" width="29" style="1044" customWidth="1"/>
    <col min="7692" max="7936" width="11.42578125" style="1044"/>
    <col min="7937" max="7937" width="11.140625" style="1044" customWidth="1"/>
    <col min="7938" max="7938" width="111.140625" style="1044" customWidth="1"/>
    <col min="7939" max="7939" width="23.28515625" style="1044" customWidth="1"/>
    <col min="7940" max="7940" width="21.5703125" style="1044" customWidth="1"/>
    <col min="7941" max="7941" width="24.140625" style="1044" customWidth="1"/>
    <col min="7942" max="7943" width="22.7109375" style="1044" customWidth="1"/>
    <col min="7944" max="7945" width="25.5703125" style="1044" customWidth="1"/>
    <col min="7946" max="7946" width="27.85546875" style="1044" customWidth="1"/>
    <col min="7947" max="7947" width="29" style="1044" customWidth="1"/>
    <col min="7948" max="8192" width="11.42578125" style="1044"/>
    <col min="8193" max="8193" width="11.140625" style="1044" customWidth="1"/>
    <col min="8194" max="8194" width="111.140625" style="1044" customWidth="1"/>
    <col min="8195" max="8195" width="23.28515625" style="1044" customWidth="1"/>
    <col min="8196" max="8196" width="21.5703125" style="1044" customWidth="1"/>
    <col min="8197" max="8197" width="24.140625" style="1044" customWidth="1"/>
    <col min="8198" max="8199" width="22.7109375" style="1044" customWidth="1"/>
    <col min="8200" max="8201" width="25.5703125" style="1044" customWidth="1"/>
    <col min="8202" max="8202" width="27.85546875" style="1044" customWidth="1"/>
    <col min="8203" max="8203" width="29" style="1044" customWidth="1"/>
    <col min="8204" max="8448" width="11.42578125" style="1044"/>
    <col min="8449" max="8449" width="11.140625" style="1044" customWidth="1"/>
    <col min="8450" max="8450" width="111.140625" style="1044" customWidth="1"/>
    <col min="8451" max="8451" width="23.28515625" style="1044" customWidth="1"/>
    <col min="8452" max="8452" width="21.5703125" style="1044" customWidth="1"/>
    <col min="8453" max="8453" width="24.140625" style="1044" customWidth="1"/>
    <col min="8454" max="8455" width="22.7109375" style="1044" customWidth="1"/>
    <col min="8456" max="8457" width="25.5703125" style="1044" customWidth="1"/>
    <col min="8458" max="8458" width="27.85546875" style="1044" customWidth="1"/>
    <col min="8459" max="8459" width="29" style="1044" customWidth="1"/>
    <col min="8460" max="8704" width="11.42578125" style="1044"/>
    <col min="8705" max="8705" width="11.140625" style="1044" customWidth="1"/>
    <col min="8706" max="8706" width="111.140625" style="1044" customWidth="1"/>
    <col min="8707" max="8707" width="23.28515625" style="1044" customWidth="1"/>
    <col min="8708" max="8708" width="21.5703125" style="1044" customWidth="1"/>
    <col min="8709" max="8709" width="24.140625" style="1044" customWidth="1"/>
    <col min="8710" max="8711" width="22.7109375" style="1044" customWidth="1"/>
    <col min="8712" max="8713" width="25.5703125" style="1044" customWidth="1"/>
    <col min="8714" max="8714" width="27.85546875" style="1044" customWidth="1"/>
    <col min="8715" max="8715" width="29" style="1044" customWidth="1"/>
    <col min="8716" max="8960" width="11.42578125" style="1044"/>
    <col min="8961" max="8961" width="11.140625" style="1044" customWidth="1"/>
    <col min="8962" max="8962" width="111.140625" style="1044" customWidth="1"/>
    <col min="8963" max="8963" width="23.28515625" style="1044" customWidth="1"/>
    <col min="8964" max="8964" width="21.5703125" style="1044" customWidth="1"/>
    <col min="8965" max="8965" width="24.140625" style="1044" customWidth="1"/>
    <col min="8966" max="8967" width="22.7109375" style="1044" customWidth="1"/>
    <col min="8968" max="8969" width="25.5703125" style="1044" customWidth="1"/>
    <col min="8970" max="8970" width="27.85546875" style="1044" customWidth="1"/>
    <col min="8971" max="8971" width="29" style="1044" customWidth="1"/>
    <col min="8972" max="9216" width="11.42578125" style="1044"/>
    <col min="9217" max="9217" width="11.140625" style="1044" customWidth="1"/>
    <col min="9218" max="9218" width="111.140625" style="1044" customWidth="1"/>
    <col min="9219" max="9219" width="23.28515625" style="1044" customWidth="1"/>
    <col min="9220" max="9220" width="21.5703125" style="1044" customWidth="1"/>
    <col min="9221" max="9221" width="24.140625" style="1044" customWidth="1"/>
    <col min="9222" max="9223" width="22.7109375" style="1044" customWidth="1"/>
    <col min="9224" max="9225" width="25.5703125" style="1044" customWidth="1"/>
    <col min="9226" max="9226" width="27.85546875" style="1044" customWidth="1"/>
    <col min="9227" max="9227" width="29" style="1044" customWidth="1"/>
    <col min="9228" max="9472" width="11.42578125" style="1044"/>
    <col min="9473" max="9473" width="11.140625" style="1044" customWidth="1"/>
    <col min="9474" max="9474" width="111.140625" style="1044" customWidth="1"/>
    <col min="9475" max="9475" width="23.28515625" style="1044" customWidth="1"/>
    <col min="9476" max="9476" width="21.5703125" style="1044" customWidth="1"/>
    <col min="9477" max="9477" width="24.140625" style="1044" customWidth="1"/>
    <col min="9478" max="9479" width="22.7109375" style="1044" customWidth="1"/>
    <col min="9480" max="9481" width="25.5703125" style="1044" customWidth="1"/>
    <col min="9482" max="9482" width="27.85546875" style="1044" customWidth="1"/>
    <col min="9483" max="9483" width="29" style="1044" customWidth="1"/>
    <col min="9484" max="9728" width="11.42578125" style="1044"/>
    <col min="9729" max="9729" width="11.140625" style="1044" customWidth="1"/>
    <col min="9730" max="9730" width="111.140625" style="1044" customWidth="1"/>
    <col min="9731" max="9731" width="23.28515625" style="1044" customWidth="1"/>
    <col min="9732" max="9732" width="21.5703125" style="1044" customWidth="1"/>
    <col min="9733" max="9733" width="24.140625" style="1044" customWidth="1"/>
    <col min="9734" max="9735" width="22.7109375" style="1044" customWidth="1"/>
    <col min="9736" max="9737" width="25.5703125" style="1044" customWidth="1"/>
    <col min="9738" max="9738" width="27.85546875" style="1044" customWidth="1"/>
    <col min="9739" max="9739" width="29" style="1044" customWidth="1"/>
    <col min="9740" max="9984" width="11.42578125" style="1044"/>
    <col min="9985" max="9985" width="11.140625" style="1044" customWidth="1"/>
    <col min="9986" max="9986" width="111.140625" style="1044" customWidth="1"/>
    <col min="9987" max="9987" width="23.28515625" style="1044" customWidth="1"/>
    <col min="9988" max="9988" width="21.5703125" style="1044" customWidth="1"/>
    <col min="9989" max="9989" width="24.140625" style="1044" customWidth="1"/>
    <col min="9990" max="9991" width="22.7109375" style="1044" customWidth="1"/>
    <col min="9992" max="9993" width="25.5703125" style="1044" customWidth="1"/>
    <col min="9994" max="9994" width="27.85546875" style="1044" customWidth="1"/>
    <col min="9995" max="9995" width="29" style="1044" customWidth="1"/>
    <col min="9996" max="10240" width="11.42578125" style="1044"/>
    <col min="10241" max="10241" width="11.140625" style="1044" customWidth="1"/>
    <col min="10242" max="10242" width="111.140625" style="1044" customWidth="1"/>
    <col min="10243" max="10243" width="23.28515625" style="1044" customWidth="1"/>
    <col min="10244" max="10244" width="21.5703125" style="1044" customWidth="1"/>
    <col min="10245" max="10245" width="24.140625" style="1044" customWidth="1"/>
    <col min="10246" max="10247" width="22.7109375" style="1044" customWidth="1"/>
    <col min="10248" max="10249" width="25.5703125" style="1044" customWidth="1"/>
    <col min="10250" max="10250" width="27.85546875" style="1044" customWidth="1"/>
    <col min="10251" max="10251" width="29" style="1044" customWidth="1"/>
    <col min="10252" max="10496" width="11.42578125" style="1044"/>
    <col min="10497" max="10497" width="11.140625" style="1044" customWidth="1"/>
    <col min="10498" max="10498" width="111.140625" style="1044" customWidth="1"/>
    <col min="10499" max="10499" width="23.28515625" style="1044" customWidth="1"/>
    <col min="10500" max="10500" width="21.5703125" style="1044" customWidth="1"/>
    <col min="10501" max="10501" width="24.140625" style="1044" customWidth="1"/>
    <col min="10502" max="10503" width="22.7109375" style="1044" customWidth="1"/>
    <col min="10504" max="10505" width="25.5703125" style="1044" customWidth="1"/>
    <col min="10506" max="10506" width="27.85546875" style="1044" customWidth="1"/>
    <col min="10507" max="10507" width="29" style="1044" customWidth="1"/>
    <col min="10508" max="10752" width="11.42578125" style="1044"/>
    <col min="10753" max="10753" width="11.140625" style="1044" customWidth="1"/>
    <col min="10754" max="10754" width="111.140625" style="1044" customWidth="1"/>
    <col min="10755" max="10755" width="23.28515625" style="1044" customWidth="1"/>
    <col min="10756" max="10756" width="21.5703125" style="1044" customWidth="1"/>
    <col min="10757" max="10757" width="24.140625" style="1044" customWidth="1"/>
    <col min="10758" max="10759" width="22.7109375" style="1044" customWidth="1"/>
    <col min="10760" max="10761" width="25.5703125" style="1044" customWidth="1"/>
    <col min="10762" max="10762" width="27.85546875" style="1044" customWidth="1"/>
    <col min="10763" max="10763" width="29" style="1044" customWidth="1"/>
    <col min="10764" max="11008" width="11.42578125" style="1044"/>
    <col min="11009" max="11009" width="11.140625" style="1044" customWidth="1"/>
    <col min="11010" max="11010" width="111.140625" style="1044" customWidth="1"/>
    <col min="11011" max="11011" width="23.28515625" style="1044" customWidth="1"/>
    <col min="11012" max="11012" width="21.5703125" style="1044" customWidth="1"/>
    <col min="11013" max="11013" width="24.140625" style="1044" customWidth="1"/>
    <col min="11014" max="11015" width="22.7109375" style="1044" customWidth="1"/>
    <col min="11016" max="11017" width="25.5703125" style="1044" customWidth="1"/>
    <col min="11018" max="11018" width="27.85546875" style="1044" customWidth="1"/>
    <col min="11019" max="11019" width="29" style="1044" customWidth="1"/>
    <col min="11020" max="11264" width="11.42578125" style="1044"/>
    <col min="11265" max="11265" width="11.140625" style="1044" customWidth="1"/>
    <col min="11266" max="11266" width="111.140625" style="1044" customWidth="1"/>
    <col min="11267" max="11267" width="23.28515625" style="1044" customWidth="1"/>
    <col min="11268" max="11268" width="21.5703125" style="1044" customWidth="1"/>
    <col min="11269" max="11269" width="24.140625" style="1044" customWidth="1"/>
    <col min="11270" max="11271" width="22.7109375" style="1044" customWidth="1"/>
    <col min="11272" max="11273" width="25.5703125" style="1044" customWidth="1"/>
    <col min="11274" max="11274" width="27.85546875" style="1044" customWidth="1"/>
    <col min="11275" max="11275" width="29" style="1044" customWidth="1"/>
    <col min="11276" max="11520" width="11.42578125" style="1044"/>
    <col min="11521" max="11521" width="11.140625" style="1044" customWidth="1"/>
    <col min="11522" max="11522" width="111.140625" style="1044" customWidth="1"/>
    <col min="11523" max="11523" width="23.28515625" style="1044" customWidth="1"/>
    <col min="11524" max="11524" width="21.5703125" style="1044" customWidth="1"/>
    <col min="11525" max="11525" width="24.140625" style="1044" customWidth="1"/>
    <col min="11526" max="11527" width="22.7109375" style="1044" customWidth="1"/>
    <col min="11528" max="11529" width="25.5703125" style="1044" customWidth="1"/>
    <col min="11530" max="11530" width="27.85546875" style="1044" customWidth="1"/>
    <col min="11531" max="11531" width="29" style="1044" customWidth="1"/>
    <col min="11532" max="11776" width="11.42578125" style="1044"/>
    <col min="11777" max="11777" width="11.140625" style="1044" customWidth="1"/>
    <col min="11778" max="11778" width="111.140625" style="1044" customWidth="1"/>
    <col min="11779" max="11779" width="23.28515625" style="1044" customWidth="1"/>
    <col min="11780" max="11780" width="21.5703125" style="1044" customWidth="1"/>
    <col min="11781" max="11781" width="24.140625" style="1044" customWidth="1"/>
    <col min="11782" max="11783" width="22.7109375" style="1044" customWidth="1"/>
    <col min="11784" max="11785" width="25.5703125" style="1044" customWidth="1"/>
    <col min="11786" max="11786" width="27.85546875" style="1044" customWidth="1"/>
    <col min="11787" max="11787" width="29" style="1044" customWidth="1"/>
    <col min="11788" max="12032" width="11.42578125" style="1044"/>
    <col min="12033" max="12033" width="11.140625" style="1044" customWidth="1"/>
    <col min="12034" max="12034" width="111.140625" style="1044" customWidth="1"/>
    <col min="12035" max="12035" width="23.28515625" style="1044" customWidth="1"/>
    <col min="12036" max="12036" width="21.5703125" style="1044" customWidth="1"/>
    <col min="12037" max="12037" width="24.140625" style="1044" customWidth="1"/>
    <col min="12038" max="12039" width="22.7109375" style="1044" customWidth="1"/>
    <col min="12040" max="12041" width="25.5703125" style="1044" customWidth="1"/>
    <col min="12042" max="12042" width="27.85546875" style="1044" customWidth="1"/>
    <col min="12043" max="12043" width="29" style="1044" customWidth="1"/>
    <col min="12044" max="12288" width="11.42578125" style="1044"/>
    <col min="12289" max="12289" width="11.140625" style="1044" customWidth="1"/>
    <col min="12290" max="12290" width="111.140625" style="1044" customWidth="1"/>
    <col min="12291" max="12291" width="23.28515625" style="1044" customWidth="1"/>
    <col min="12292" max="12292" width="21.5703125" style="1044" customWidth="1"/>
    <col min="12293" max="12293" width="24.140625" style="1044" customWidth="1"/>
    <col min="12294" max="12295" width="22.7109375" style="1044" customWidth="1"/>
    <col min="12296" max="12297" width="25.5703125" style="1044" customWidth="1"/>
    <col min="12298" max="12298" width="27.85546875" style="1044" customWidth="1"/>
    <col min="12299" max="12299" width="29" style="1044" customWidth="1"/>
    <col min="12300" max="12544" width="11.42578125" style="1044"/>
    <col min="12545" max="12545" width="11.140625" style="1044" customWidth="1"/>
    <col min="12546" max="12546" width="111.140625" style="1044" customWidth="1"/>
    <col min="12547" max="12547" width="23.28515625" style="1044" customWidth="1"/>
    <col min="12548" max="12548" width="21.5703125" style="1044" customWidth="1"/>
    <col min="12549" max="12549" width="24.140625" style="1044" customWidth="1"/>
    <col min="12550" max="12551" width="22.7109375" style="1044" customWidth="1"/>
    <col min="12552" max="12553" width="25.5703125" style="1044" customWidth="1"/>
    <col min="12554" max="12554" width="27.85546875" style="1044" customWidth="1"/>
    <col min="12555" max="12555" width="29" style="1044" customWidth="1"/>
    <col min="12556" max="12800" width="11.42578125" style="1044"/>
    <col min="12801" max="12801" width="11.140625" style="1044" customWidth="1"/>
    <col min="12802" max="12802" width="111.140625" style="1044" customWidth="1"/>
    <col min="12803" max="12803" width="23.28515625" style="1044" customWidth="1"/>
    <col min="12804" max="12804" width="21.5703125" style="1044" customWidth="1"/>
    <col min="12805" max="12805" width="24.140625" style="1044" customWidth="1"/>
    <col min="12806" max="12807" width="22.7109375" style="1044" customWidth="1"/>
    <col min="12808" max="12809" width="25.5703125" style="1044" customWidth="1"/>
    <col min="12810" max="12810" width="27.85546875" style="1044" customWidth="1"/>
    <col min="12811" max="12811" width="29" style="1044" customWidth="1"/>
    <col min="12812" max="13056" width="11.42578125" style="1044"/>
    <col min="13057" max="13057" width="11.140625" style="1044" customWidth="1"/>
    <col min="13058" max="13058" width="111.140625" style="1044" customWidth="1"/>
    <col min="13059" max="13059" width="23.28515625" style="1044" customWidth="1"/>
    <col min="13060" max="13060" width="21.5703125" style="1044" customWidth="1"/>
    <col min="13061" max="13061" width="24.140625" style="1044" customWidth="1"/>
    <col min="13062" max="13063" width="22.7109375" style="1044" customWidth="1"/>
    <col min="13064" max="13065" width="25.5703125" style="1044" customWidth="1"/>
    <col min="13066" max="13066" width="27.85546875" style="1044" customWidth="1"/>
    <col min="13067" max="13067" width="29" style="1044" customWidth="1"/>
    <col min="13068" max="13312" width="11.42578125" style="1044"/>
    <col min="13313" max="13313" width="11.140625" style="1044" customWidth="1"/>
    <col min="13314" max="13314" width="111.140625" style="1044" customWidth="1"/>
    <col min="13315" max="13315" width="23.28515625" style="1044" customWidth="1"/>
    <col min="13316" max="13316" width="21.5703125" style="1044" customWidth="1"/>
    <col min="13317" max="13317" width="24.140625" style="1044" customWidth="1"/>
    <col min="13318" max="13319" width="22.7109375" style="1044" customWidth="1"/>
    <col min="13320" max="13321" width="25.5703125" style="1044" customWidth="1"/>
    <col min="13322" max="13322" width="27.85546875" style="1044" customWidth="1"/>
    <col min="13323" max="13323" width="29" style="1044" customWidth="1"/>
    <col min="13324" max="13568" width="11.42578125" style="1044"/>
    <col min="13569" max="13569" width="11.140625" style="1044" customWidth="1"/>
    <col min="13570" max="13570" width="111.140625" style="1044" customWidth="1"/>
    <col min="13571" max="13571" width="23.28515625" style="1044" customWidth="1"/>
    <col min="13572" max="13572" width="21.5703125" style="1044" customWidth="1"/>
    <col min="13573" max="13573" width="24.140625" style="1044" customWidth="1"/>
    <col min="13574" max="13575" width="22.7109375" style="1044" customWidth="1"/>
    <col min="13576" max="13577" width="25.5703125" style="1044" customWidth="1"/>
    <col min="13578" max="13578" width="27.85546875" style="1044" customWidth="1"/>
    <col min="13579" max="13579" width="29" style="1044" customWidth="1"/>
    <col min="13580" max="13824" width="11.42578125" style="1044"/>
    <col min="13825" max="13825" width="11.140625" style="1044" customWidth="1"/>
    <col min="13826" max="13826" width="111.140625" style="1044" customWidth="1"/>
    <col min="13827" max="13827" width="23.28515625" style="1044" customWidth="1"/>
    <col min="13828" max="13828" width="21.5703125" style="1044" customWidth="1"/>
    <col min="13829" max="13829" width="24.140625" style="1044" customWidth="1"/>
    <col min="13830" max="13831" width="22.7109375" style="1044" customWidth="1"/>
    <col min="13832" max="13833" width="25.5703125" style="1044" customWidth="1"/>
    <col min="13834" max="13834" width="27.85546875" style="1044" customWidth="1"/>
    <col min="13835" max="13835" width="29" style="1044" customWidth="1"/>
    <col min="13836" max="14080" width="11.42578125" style="1044"/>
    <col min="14081" max="14081" width="11.140625" style="1044" customWidth="1"/>
    <col min="14082" max="14082" width="111.140625" style="1044" customWidth="1"/>
    <col min="14083" max="14083" width="23.28515625" style="1044" customWidth="1"/>
    <col min="14084" max="14084" width="21.5703125" style="1044" customWidth="1"/>
    <col min="14085" max="14085" width="24.140625" style="1044" customWidth="1"/>
    <col min="14086" max="14087" width="22.7109375" style="1044" customWidth="1"/>
    <col min="14088" max="14089" width="25.5703125" style="1044" customWidth="1"/>
    <col min="14090" max="14090" width="27.85546875" style="1044" customWidth="1"/>
    <col min="14091" max="14091" width="29" style="1044" customWidth="1"/>
    <col min="14092" max="14336" width="11.42578125" style="1044"/>
    <col min="14337" max="14337" width="11.140625" style="1044" customWidth="1"/>
    <col min="14338" max="14338" width="111.140625" style="1044" customWidth="1"/>
    <col min="14339" max="14339" width="23.28515625" style="1044" customWidth="1"/>
    <col min="14340" max="14340" width="21.5703125" style="1044" customWidth="1"/>
    <col min="14341" max="14341" width="24.140625" style="1044" customWidth="1"/>
    <col min="14342" max="14343" width="22.7109375" style="1044" customWidth="1"/>
    <col min="14344" max="14345" width="25.5703125" style="1044" customWidth="1"/>
    <col min="14346" max="14346" width="27.85546875" style="1044" customWidth="1"/>
    <col min="14347" max="14347" width="29" style="1044" customWidth="1"/>
    <col min="14348" max="14592" width="11.42578125" style="1044"/>
    <col min="14593" max="14593" width="11.140625" style="1044" customWidth="1"/>
    <col min="14594" max="14594" width="111.140625" style="1044" customWidth="1"/>
    <col min="14595" max="14595" width="23.28515625" style="1044" customWidth="1"/>
    <col min="14596" max="14596" width="21.5703125" style="1044" customWidth="1"/>
    <col min="14597" max="14597" width="24.140625" style="1044" customWidth="1"/>
    <col min="14598" max="14599" width="22.7109375" style="1044" customWidth="1"/>
    <col min="14600" max="14601" width="25.5703125" style="1044" customWidth="1"/>
    <col min="14602" max="14602" width="27.85546875" style="1044" customWidth="1"/>
    <col min="14603" max="14603" width="29" style="1044" customWidth="1"/>
    <col min="14604" max="14848" width="11.42578125" style="1044"/>
    <col min="14849" max="14849" width="11.140625" style="1044" customWidth="1"/>
    <col min="14850" max="14850" width="111.140625" style="1044" customWidth="1"/>
    <col min="14851" max="14851" width="23.28515625" style="1044" customWidth="1"/>
    <col min="14852" max="14852" width="21.5703125" style="1044" customWidth="1"/>
    <col min="14853" max="14853" width="24.140625" style="1044" customWidth="1"/>
    <col min="14854" max="14855" width="22.7109375" style="1044" customWidth="1"/>
    <col min="14856" max="14857" width="25.5703125" style="1044" customWidth="1"/>
    <col min="14858" max="14858" width="27.85546875" style="1044" customWidth="1"/>
    <col min="14859" max="14859" width="29" style="1044" customWidth="1"/>
    <col min="14860" max="15104" width="11.42578125" style="1044"/>
    <col min="15105" max="15105" width="11.140625" style="1044" customWidth="1"/>
    <col min="15106" max="15106" width="111.140625" style="1044" customWidth="1"/>
    <col min="15107" max="15107" width="23.28515625" style="1044" customWidth="1"/>
    <col min="15108" max="15108" width="21.5703125" style="1044" customWidth="1"/>
    <col min="15109" max="15109" width="24.140625" style="1044" customWidth="1"/>
    <col min="15110" max="15111" width="22.7109375" style="1044" customWidth="1"/>
    <col min="15112" max="15113" width="25.5703125" style="1044" customWidth="1"/>
    <col min="15114" max="15114" width="27.85546875" style="1044" customWidth="1"/>
    <col min="15115" max="15115" width="29" style="1044" customWidth="1"/>
    <col min="15116" max="15360" width="11.42578125" style="1044"/>
    <col min="15361" max="15361" width="11.140625" style="1044" customWidth="1"/>
    <col min="15362" max="15362" width="111.140625" style="1044" customWidth="1"/>
    <col min="15363" max="15363" width="23.28515625" style="1044" customWidth="1"/>
    <col min="15364" max="15364" width="21.5703125" style="1044" customWidth="1"/>
    <col min="15365" max="15365" width="24.140625" style="1044" customWidth="1"/>
    <col min="15366" max="15367" width="22.7109375" style="1044" customWidth="1"/>
    <col min="15368" max="15369" width="25.5703125" style="1044" customWidth="1"/>
    <col min="15370" max="15370" width="27.85546875" style="1044" customWidth="1"/>
    <col min="15371" max="15371" width="29" style="1044" customWidth="1"/>
    <col min="15372" max="15616" width="11.42578125" style="1044"/>
    <col min="15617" max="15617" width="11.140625" style="1044" customWidth="1"/>
    <col min="15618" max="15618" width="111.140625" style="1044" customWidth="1"/>
    <col min="15619" max="15619" width="23.28515625" style="1044" customWidth="1"/>
    <col min="15620" max="15620" width="21.5703125" style="1044" customWidth="1"/>
    <col min="15621" max="15621" width="24.140625" style="1044" customWidth="1"/>
    <col min="15622" max="15623" width="22.7109375" style="1044" customWidth="1"/>
    <col min="15624" max="15625" width="25.5703125" style="1044" customWidth="1"/>
    <col min="15626" max="15626" width="27.85546875" style="1044" customWidth="1"/>
    <col min="15627" max="15627" width="29" style="1044" customWidth="1"/>
    <col min="15628" max="15872" width="11.42578125" style="1044"/>
    <col min="15873" max="15873" width="11.140625" style="1044" customWidth="1"/>
    <col min="15874" max="15874" width="111.140625" style="1044" customWidth="1"/>
    <col min="15875" max="15875" width="23.28515625" style="1044" customWidth="1"/>
    <col min="15876" max="15876" width="21.5703125" style="1044" customWidth="1"/>
    <col min="15877" max="15877" width="24.140625" style="1044" customWidth="1"/>
    <col min="15878" max="15879" width="22.7109375" style="1044" customWidth="1"/>
    <col min="15880" max="15881" width="25.5703125" style="1044" customWidth="1"/>
    <col min="15882" max="15882" width="27.85546875" style="1044" customWidth="1"/>
    <col min="15883" max="15883" width="29" style="1044" customWidth="1"/>
    <col min="15884" max="16128" width="11.42578125" style="1044"/>
    <col min="16129" max="16129" width="11.140625" style="1044" customWidth="1"/>
    <col min="16130" max="16130" width="111.140625" style="1044" customWidth="1"/>
    <col min="16131" max="16131" width="23.28515625" style="1044" customWidth="1"/>
    <col min="16132" max="16132" width="21.5703125" style="1044" customWidth="1"/>
    <col min="16133" max="16133" width="24.140625" style="1044" customWidth="1"/>
    <col min="16134" max="16135" width="22.7109375" style="1044" customWidth="1"/>
    <col min="16136" max="16137" width="25.5703125" style="1044" customWidth="1"/>
    <col min="16138" max="16138" width="27.85546875" style="1044" customWidth="1"/>
    <col min="16139" max="16139" width="29" style="1044" customWidth="1"/>
    <col min="16140" max="16384" width="11.42578125" style="1044"/>
  </cols>
  <sheetData>
    <row r="1" spans="1:11" s="985" customFormat="1" ht="15">
      <c r="B1" s="2" t="s">
        <v>2440</v>
      </c>
      <c r="C1" s="2" t="s">
        <v>3044</v>
      </c>
      <c r="D1" s="986"/>
      <c r="E1" s="986"/>
      <c r="F1" s="986"/>
      <c r="G1" s="987"/>
      <c r="H1" s="987"/>
      <c r="I1" s="986"/>
    </row>
    <row r="2" spans="1:11" s="988" customFormat="1" ht="26.25">
      <c r="B2" s="33" t="s">
        <v>58</v>
      </c>
      <c r="C2" s="908" t="s">
        <v>3045</v>
      </c>
      <c r="D2" s="989"/>
      <c r="E2" s="990"/>
      <c r="F2" s="991"/>
      <c r="G2" s="992"/>
      <c r="H2" s="992"/>
      <c r="I2" s="993"/>
    </row>
    <row r="3" spans="1:11" s="985" customFormat="1" ht="18.75">
      <c r="B3" s="33" t="s">
        <v>56</v>
      </c>
      <c r="C3" s="1613" t="s">
        <v>1366</v>
      </c>
      <c r="D3" s="994"/>
      <c r="E3" s="994"/>
      <c r="F3" s="994"/>
      <c r="G3" s="994"/>
      <c r="H3" s="994"/>
      <c r="I3" s="994"/>
      <c r="J3" s="995"/>
      <c r="K3" s="996"/>
    </row>
    <row r="4" spans="1:11" s="985" customFormat="1" ht="18.75">
      <c r="B4" s="33" t="s">
        <v>59</v>
      </c>
      <c r="C4" s="1613" t="s">
        <v>62</v>
      </c>
      <c r="D4" s="994"/>
      <c r="E4" s="994"/>
      <c r="F4" s="994"/>
      <c r="G4" s="994"/>
      <c r="H4" s="994"/>
      <c r="I4" s="994"/>
      <c r="J4" s="995"/>
      <c r="K4" s="996"/>
    </row>
    <row r="5" spans="1:11" s="985" customFormat="1" ht="18.75">
      <c r="B5" s="33" t="s">
        <v>1349</v>
      </c>
      <c r="C5" s="1613" t="s">
        <v>80</v>
      </c>
      <c r="D5" s="994"/>
      <c r="E5" s="994"/>
      <c r="F5" s="994"/>
      <c r="G5" s="994"/>
      <c r="H5" s="994"/>
      <c r="I5" s="994"/>
      <c r="J5" s="995"/>
      <c r="K5" s="996"/>
    </row>
    <row r="6" spans="1:11" s="985" customFormat="1" ht="19.5" thickBot="1">
      <c r="C6" s="997"/>
      <c r="D6" s="994"/>
      <c r="E6" s="994"/>
      <c r="F6" s="994"/>
      <c r="G6" s="994"/>
      <c r="H6" s="994"/>
      <c r="I6" s="994"/>
      <c r="J6" s="995"/>
      <c r="K6" s="996"/>
    </row>
    <row r="7" spans="1:11" s="985" customFormat="1" ht="13.5" thickBot="1">
      <c r="A7" s="998"/>
      <c r="B7" s="999"/>
      <c r="C7" s="3281" t="s">
        <v>3046</v>
      </c>
      <c r="D7" s="3282"/>
      <c r="E7" s="3282"/>
      <c r="F7" s="3282"/>
      <c r="G7" s="3283"/>
      <c r="H7" s="3284" t="s">
        <v>3047</v>
      </c>
      <c r="I7" s="3287" t="s">
        <v>2982</v>
      </c>
      <c r="J7" s="3290" t="s">
        <v>3048</v>
      </c>
    </row>
    <row r="8" spans="1:11" s="985" customFormat="1" ht="39" thickBot="1">
      <c r="A8" s="1000"/>
      <c r="B8" s="1001"/>
      <c r="C8" s="3293" t="s">
        <v>3046</v>
      </c>
      <c r="D8" s="3294"/>
      <c r="E8" s="3295" t="s">
        <v>3049</v>
      </c>
      <c r="F8" s="3294"/>
      <c r="G8" s="1002" t="s">
        <v>3050</v>
      </c>
      <c r="H8" s="3285"/>
      <c r="I8" s="3288"/>
      <c r="J8" s="3291"/>
    </row>
    <row r="9" spans="1:11" s="985" customFormat="1" ht="13.5" thickBot="1">
      <c r="A9" s="1000"/>
      <c r="B9" s="1001"/>
      <c r="C9" s="1003" t="s">
        <v>2987</v>
      </c>
      <c r="D9" s="1004" t="s">
        <v>2988</v>
      </c>
      <c r="E9" s="1003" t="s">
        <v>2987</v>
      </c>
      <c r="F9" s="1004" t="s">
        <v>2988</v>
      </c>
      <c r="G9" s="1005"/>
      <c r="H9" s="3286"/>
      <c r="I9" s="3289"/>
      <c r="J9" s="3292"/>
    </row>
    <row r="10" spans="1:11" s="985" customFormat="1" ht="13.5" thickBot="1">
      <c r="A10" s="1000"/>
      <c r="B10" s="1006"/>
      <c r="C10" s="1007" t="s">
        <v>1806</v>
      </c>
      <c r="D10" s="1008" t="s">
        <v>1801</v>
      </c>
      <c r="E10" s="1008" t="s">
        <v>1798</v>
      </c>
      <c r="F10" s="1009" t="s">
        <v>1795</v>
      </c>
      <c r="G10" s="1009" t="s">
        <v>1792</v>
      </c>
      <c r="H10" s="1010"/>
      <c r="I10" s="1011" t="s">
        <v>1789</v>
      </c>
      <c r="J10" s="1012" t="s">
        <v>1787</v>
      </c>
    </row>
    <row r="11" spans="1:11" s="985" customFormat="1" ht="25.5">
      <c r="A11" s="2591" t="s">
        <v>1806</v>
      </c>
      <c r="B11" s="1013" t="s">
        <v>3051</v>
      </c>
      <c r="C11" s="2592"/>
      <c r="D11" s="2592"/>
      <c r="E11" s="2592"/>
      <c r="F11" s="2592"/>
      <c r="G11" s="2592"/>
      <c r="H11" s="2593"/>
      <c r="I11" s="2594">
        <f>I12+I17+I18+I19</f>
        <v>0</v>
      </c>
      <c r="J11" s="2595">
        <f>I11*12.5</f>
        <v>0</v>
      </c>
    </row>
    <row r="12" spans="1:11" s="985" customFormat="1">
      <c r="A12" s="2596" t="s">
        <v>1801</v>
      </c>
      <c r="B12" s="2597" t="s">
        <v>3052</v>
      </c>
      <c r="C12" s="1014">
        <f>C13+C14</f>
        <v>0</v>
      </c>
      <c r="D12" s="2598">
        <f>D13+D14</f>
        <v>0</v>
      </c>
      <c r="E12" s="1015"/>
      <c r="F12" s="1015"/>
      <c r="G12" s="1016"/>
      <c r="H12" s="1017">
        <v>8</v>
      </c>
      <c r="I12" s="1018">
        <f>G12*0.08</f>
        <v>0</v>
      </c>
      <c r="J12" s="1019"/>
    </row>
    <row r="13" spans="1:11" s="985" customFormat="1">
      <c r="A13" s="1020" t="s">
        <v>3053</v>
      </c>
      <c r="B13" s="2597" t="s">
        <v>2993</v>
      </c>
      <c r="C13" s="1015"/>
      <c r="D13" s="1015"/>
      <c r="E13" s="1021"/>
      <c r="F13" s="1021"/>
      <c r="G13" s="1022"/>
      <c r="H13" s="1017"/>
      <c r="I13" s="1022"/>
      <c r="J13" s="1019"/>
    </row>
    <row r="14" spans="1:11" s="985" customFormat="1">
      <c r="A14" s="1023" t="s">
        <v>3054</v>
      </c>
      <c r="B14" s="2599" t="s">
        <v>3055</v>
      </c>
      <c r="C14" s="1015"/>
      <c r="D14" s="1015"/>
      <c r="E14" s="1021"/>
      <c r="F14" s="1021"/>
      <c r="G14" s="1022"/>
      <c r="H14" s="1017"/>
      <c r="I14" s="1022"/>
      <c r="J14" s="1019"/>
    </row>
    <row r="15" spans="1:11" s="985" customFormat="1" ht="51">
      <c r="A15" s="1024" t="s">
        <v>1798</v>
      </c>
      <c r="B15" s="1013" t="s">
        <v>3056</v>
      </c>
      <c r="C15" s="1015"/>
      <c r="D15" s="1015"/>
      <c r="E15" s="1015"/>
      <c r="F15" s="1015"/>
      <c r="G15" s="1021"/>
      <c r="H15" s="1017"/>
      <c r="I15" s="1022"/>
      <c r="J15" s="1019"/>
    </row>
    <row r="16" spans="1:11" s="985" customFormat="1" ht="25.5">
      <c r="A16" s="1024" t="s">
        <v>1795</v>
      </c>
      <c r="B16" s="1013" t="s">
        <v>3057</v>
      </c>
      <c r="C16" s="1015"/>
      <c r="D16" s="1015"/>
      <c r="E16" s="1015"/>
      <c r="F16" s="1015"/>
      <c r="G16" s="1021"/>
      <c r="H16" s="1017"/>
      <c r="I16" s="1022"/>
      <c r="J16" s="1019"/>
    </row>
    <row r="17" spans="1:23" s="985" customFormat="1">
      <c r="A17" s="1024" t="s">
        <v>3058</v>
      </c>
      <c r="B17" s="1013" t="s">
        <v>3059</v>
      </c>
      <c r="C17" s="1015"/>
      <c r="D17" s="1015"/>
      <c r="E17" s="1015"/>
      <c r="F17" s="1015"/>
      <c r="G17" s="1015"/>
      <c r="H17" s="1017">
        <v>4</v>
      </c>
      <c r="I17" s="1025">
        <f>G17*0.04</f>
        <v>0</v>
      </c>
      <c r="J17" s="1019"/>
    </row>
    <row r="18" spans="1:23" s="985" customFormat="1">
      <c r="A18" s="1024" t="s">
        <v>1784</v>
      </c>
      <c r="B18" s="1013" t="s">
        <v>3038</v>
      </c>
      <c r="C18" s="1015"/>
      <c r="D18" s="1015"/>
      <c r="E18" s="1015"/>
      <c r="F18" s="1015"/>
      <c r="G18" s="1015"/>
      <c r="H18" s="1026"/>
      <c r="I18" s="1016"/>
      <c r="J18" s="1019"/>
    </row>
    <row r="19" spans="1:23" s="985" customFormat="1">
      <c r="A19" s="1024" t="s">
        <v>1781</v>
      </c>
      <c r="B19" s="1013" t="s">
        <v>3060</v>
      </c>
      <c r="C19" s="1015"/>
      <c r="D19" s="1015"/>
      <c r="E19" s="1015"/>
      <c r="F19" s="1015"/>
      <c r="G19" s="1015"/>
      <c r="H19" s="1026"/>
      <c r="I19" s="1025">
        <f>I20+I21+I22</f>
        <v>0</v>
      </c>
      <c r="J19" s="1019"/>
    </row>
    <row r="20" spans="1:23" s="985" customFormat="1">
      <c r="A20" s="1027">
        <v>100</v>
      </c>
      <c r="B20" s="1013" t="s">
        <v>3061</v>
      </c>
      <c r="C20" s="1028"/>
      <c r="D20" s="1029"/>
      <c r="E20" s="1028"/>
      <c r="F20" s="1030"/>
      <c r="G20" s="1031"/>
      <c r="H20" s="1032"/>
      <c r="I20" s="1033"/>
      <c r="J20" s="1034"/>
    </row>
    <row r="21" spans="1:23" s="985" customFormat="1">
      <c r="A21" s="1027">
        <v>110</v>
      </c>
      <c r="B21" s="1013" t="s">
        <v>3062</v>
      </c>
      <c r="C21" s="1028"/>
      <c r="D21" s="1029"/>
      <c r="E21" s="1028"/>
      <c r="F21" s="1030"/>
      <c r="G21" s="1031"/>
      <c r="H21" s="1032"/>
      <c r="I21" s="1033"/>
      <c r="J21" s="1034"/>
    </row>
    <row r="22" spans="1:23" s="985" customFormat="1" ht="13.5" thickBot="1">
      <c r="A22" s="1035">
        <v>120</v>
      </c>
      <c r="B22" s="1036" t="s">
        <v>3063</v>
      </c>
      <c r="C22" s="1037"/>
      <c r="D22" s="1038"/>
      <c r="E22" s="1037"/>
      <c r="F22" s="1039"/>
      <c r="G22" s="1040"/>
      <c r="H22" s="1041"/>
      <c r="I22" s="1042"/>
      <c r="J22" s="1043"/>
    </row>
    <row r="23" spans="1:23" s="1045" customFormat="1" ht="18">
      <c r="A23" s="1044"/>
      <c r="B23" s="1044"/>
      <c r="C23" s="1044"/>
      <c r="D23" s="1044"/>
      <c r="E23" s="1044"/>
      <c r="F23" s="1044"/>
      <c r="G23" s="1044"/>
      <c r="H23" s="1044"/>
      <c r="I23" s="1044"/>
      <c r="J23" s="1044"/>
      <c r="K23" s="1044"/>
      <c r="L23" s="1044"/>
      <c r="M23" s="1044"/>
      <c r="N23" s="1044"/>
      <c r="O23" s="1044"/>
      <c r="P23" s="1044"/>
      <c r="Q23" s="1044"/>
      <c r="R23" s="1044"/>
      <c r="S23" s="1044"/>
      <c r="T23" s="1044"/>
      <c r="U23" s="1044"/>
      <c r="V23" s="1044"/>
    </row>
    <row r="24" spans="1:23" s="1045" customFormat="1" ht="18">
      <c r="A24" s="1044"/>
      <c r="B24" s="983" t="s">
        <v>3043</v>
      </c>
      <c r="C24" s="1044"/>
      <c r="D24" s="1044"/>
      <c r="E24" s="1044"/>
      <c r="F24" s="1044"/>
      <c r="G24" s="1044"/>
      <c r="H24" s="1044"/>
      <c r="I24" s="1044"/>
      <c r="J24" s="1044"/>
      <c r="K24" s="1044"/>
      <c r="L24" s="1044"/>
      <c r="M24" s="1044"/>
      <c r="N24" s="1044"/>
      <c r="O24" s="1044"/>
      <c r="P24" s="1044"/>
      <c r="Q24" s="1044"/>
      <c r="R24" s="1044"/>
      <c r="S24" s="1044"/>
      <c r="T24" s="1044"/>
      <c r="U24" s="1044"/>
      <c r="V24" s="1044"/>
      <c r="W24" s="1044"/>
    </row>
    <row r="25" spans="1:23" s="1045" customFormat="1" ht="18">
      <c r="A25" s="1044"/>
      <c r="B25" s="2590"/>
      <c r="C25" s="1044"/>
      <c r="D25" s="1044"/>
      <c r="E25" s="1044"/>
      <c r="F25" s="1044"/>
      <c r="G25" s="1044"/>
      <c r="H25" s="1044"/>
      <c r="I25" s="1044"/>
      <c r="J25" s="1044"/>
      <c r="K25" s="1044"/>
      <c r="L25" s="1044"/>
      <c r="M25" s="1044"/>
      <c r="N25" s="1044"/>
      <c r="O25" s="1044"/>
      <c r="P25" s="1044"/>
      <c r="Q25" s="1044"/>
      <c r="R25" s="1044"/>
      <c r="S25" s="1044"/>
      <c r="T25" s="1044"/>
      <c r="U25" s="1044"/>
      <c r="V25" s="1044"/>
      <c r="W25" s="1044"/>
    </row>
    <row r="26" spans="1:23" s="1045" customFormat="1" ht="18">
      <c r="A26" s="1044"/>
      <c r="B26" s="1044"/>
      <c r="C26" s="1044"/>
      <c r="D26" s="1044"/>
      <c r="E26" s="1044"/>
      <c r="F26" s="1044"/>
      <c r="G26" s="1044"/>
      <c r="H26" s="1044"/>
      <c r="I26" s="1044"/>
      <c r="J26" s="1044"/>
      <c r="K26" s="1044"/>
      <c r="L26" s="1044"/>
      <c r="M26" s="1044"/>
      <c r="N26" s="1044"/>
      <c r="O26" s="1044"/>
      <c r="P26" s="1044"/>
      <c r="Q26" s="1044"/>
      <c r="R26" s="1044"/>
      <c r="S26" s="1044"/>
      <c r="T26" s="1044"/>
      <c r="U26" s="1044"/>
      <c r="V26" s="1044"/>
      <c r="W26" s="1044"/>
    </row>
    <row r="29" spans="1:23">
      <c r="C29" s="1044"/>
      <c r="D29" s="1044"/>
      <c r="E29" s="1044"/>
      <c r="F29" s="1044"/>
      <c r="G29" s="1044"/>
      <c r="M29" s="1047"/>
    </row>
    <row r="30" spans="1:23">
      <c r="C30" s="1044"/>
      <c r="D30" s="1044"/>
      <c r="E30" s="1044"/>
      <c r="F30" s="1044"/>
      <c r="G30" s="1044"/>
      <c r="M30" s="1047"/>
    </row>
  </sheetData>
  <mergeCells count="6">
    <mergeCell ref="C7:G7"/>
    <mergeCell ref="H7:H9"/>
    <mergeCell ref="I7:I9"/>
    <mergeCell ref="J7:J9"/>
    <mergeCell ref="C8:D8"/>
    <mergeCell ref="E8:F8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"/>
  <sheetViews>
    <sheetView zoomScale="80" zoomScaleNormal="80" workbookViewId="0"/>
  </sheetViews>
  <sheetFormatPr defaultRowHeight="15"/>
  <cols>
    <col min="1" max="1" width="60.140625" style="2636" customWidth="1"/>
    <col min="2" max="2" width="34.28515625" style="2600" customWidth="1"/>
    <col min="3" max="3" width="12" style="2600" customWidth="1"/>
    <col min="4" max="4" width="13.28515625" style="2600" customWidth="1"/>
    <col min="5" max="5" width="15.7109375" style="2600" customWidth="1"/>
    <col min="6" max="6" width="17" style="2600" customWidth="1"/>
    <col min="7" max="7" width="17.85546875" style="2600" customWidth="1"/>
    <col min="8" max="8" width="17.28515625" style="2600" customWidth="1"/>
    <col min="9" max="9" width="17.140625" style="2600" customWidth="1"/>
    <col min="10" max="10" width="11" style="2600" customWidth="1"/>
    <col min="11" max="11" width="23" style="2600" customWidth="1"/>
    <col min="12" max="16384" width="9.140625" style="2600"/>
  </cols>
  <sheetData>
    <row r="1" spans="1:11">
      <c r="A1" s="1647" t="s">
        <v>2440</v>
      </c>
      <c r="B1" s="2" t="s">
        <v>3566</v>
      </c>
    </row>
    <row r="2" spans="1:11">
      <c r="A2" s="1647" t="s">
        <v>2441</v>
      </c>
      <c r="B2" s="2" t="s">
        <v>3567</v>
      </c>
    </row>
    <row r="3" spans="1:11">
      <c r="A3" s="1647" t="s">
        <v>2442</v>
      </c>
      <c r="B3" s="2" t="s">
        <v>2843</v>
      </c>
    </row>
    <row r="4" spans="1:11">
      <c r="A4" s="1647" t="s">
        <v>2444</v>
      </c>
      <c r="B4" s="2" t="s">
        <v>62</v>
      </c>
    </row>
    <row r="5" spans="1:11">
      <c r="A5" s="1647" t="s">
        <v>2445</v>
      </c>
      <c r="B5" s="2" t="s">
        <v>1812</v>
      </c>
    </row>
    <row r="7" spans="1:11">
      <c r="A7" s="2601" t="s">
        <v>3568</v>
      </c>
      <c r="D7" s="2602" t="s">
        <v>3569</v>
      </c>
      <c r="E7" s="2603"/>
    </row>
    <row r="9" spans="1:11" ht="30">
      <c r="A9" s="2604" t="s">
        <v>3570</v>
      </c>
      <c r="B9" s="2605" t="s">
        <v>3571</v>
      </c>
      <c r="C9" s="2605" t="s">
        <v>3572</v>
      </c>
      <c r="D9" s="2605" t="s">
        <v>3573</v>
      </c>
      <c r="E9" s="2605" t="s">
        <v>3574</v>
      </c>
      <c r="F9" s="2605" t="s">
        <v>3575</v>
      </c>
      <c r="G9" s="2605" t="s">
        <v>3576</v>
      </c>
      <c r="H9" s="2605" t="s">
        <v>3577</v>
      </c>
      <c r="I9" s="2605" t="s">
        <v>3578</v>
      </c>
      <c r="J9" s="2605" t="s">
        <v>3579</v>
      </c>
      <c r="K9" s="2605" t="s">
        <v>3580</v>
      </c>
    </row>
    <row r="10" spans="1:11">
      <c r="A10" s="2606" t="s">
        <v>2758</v>
      </c>
      <c r="B10" s="2607"/>
      <c r="C10" s="2607"/>
      <c r="D10" s="2607"/>
      <c r="E10" s="2608"/>
      <c r="F10" s="2607"/>
      <c r="G10" s="2607"/>
      <c r="H10" s="2607"/>
      <c r="I10" s="2607"/>
      <c r="J10" s="2607"/>
      <c r="K10" s="2609">
        <f>B10+C10-D10+F10+G10+H10+I10-E11-E12-E13-E14-J10</f>
        <v>0</v>
      </c>
    </row>
    <row r="11" spans="1:11">
      <c r="A11" s="2606" t="s">
        <v>3581</v>
      </c>
      <c r="B11" s="2607"/>
      <c r="C11" s="2607"/>
      <c r="D11" s="2607"/>
      <c r="E11" s="2607"/>
      <c r="F11" s="2610"/>
      <c r="G11" s="2607"/>
      <c r="H11" s="2607"/>
      <c r="I11" s="2607"/>
      <c r="J11" s="2607"/>
      <c r="K11" s="2611">
        <f>B11+C11-D11+E11+G11+H11+I11-F10-F12-F13-F14-J11</f>
        <v>0</v>
      </c>
    </row>
    <row r="12" spans="1:11">
      <c r="A12" s="2606" t="s">
        <v>2760</v>
      </c>
      <c r="B12" s="2607"/>
      <c r="C12" s="2607"/>
      <c r="D12" s="2607"/>
      <c r="E12" s="2607"/>
      <c r="F12" s="2607"/>
      <c r="G12" s="2610"/>
      <c r="H12" s="2607"/>
      <c r="I12" s="2607"/>
      <c r="J12" s="2607"/>
      <c r="K12" s="2611">
        <f>B12+C12-D12+E12+F12+H12+I12-G10-G11-G13-G14-J12</f>
        <v>0</v>
      </c>
    </row>
    <row r="13" spans="1:11">
      <c r="A13" s="2606" t="s">
        <v>2761</v>
      </c>
      <c r="B13" s="2607"/>
      <c r="C13" s="2607"/>
      <c r="D13" s="2607"/>
      <c r="E13" s="2607"/>
      <c r="F13" s="2607"/>
      <c r="G13" s="2607"/>
      <c r="H13" s="2610"/>
      <c r="I13" s="2607"/>
      <c r="J13" s="2607"/>
      <c r="K13" s="2611">
        <f>B13+C13-D13+E13+F13+G13+I13-H10-H11-H12-H14-J13</f>
        <v>0</v>
      </c>
    </row>
    <row r="14" spans="1:11">
      <c r="A14" s="2606" t="s">
        <v>2762</v>
      </c>
      <c r="B14" s="2607"/>
      <c r="C14" s="2607"/>
      <c r="D14" s="2607"/>
      <c r="E14" s="2607"/>
      <c r="F14" s="2607"/>
      <c r="G14" s="2607"/>
      <c r="H14" s="2607"/>
      <c r="I14" s="2608"/>
      <c r="J14" s="2607"/>
      <c r="K14" s="2611">
        <f>B14+C14-D14+E14+F14+G14+H14-I10-I11-I12-I13-J14</f>
        <v>0</v>
      </c>
    </row>
    <row r="18" spans="1:11">
      <c r="A18" s="2612" t="s">
        <v>3582</v>
      </c>
      <c r="D18" s="2613" t="s">
        <v>3583</v>
      </c>
      <c r="E18" s="2614"/>
    </row>
    <row r="20" spans="1:11" ht="30">
      <c r="A20" s="2604" t="s">
        <v>3570</v>
      </c>
      <c r="B20" s="2605" t="s">
        <v>3571</v>
      </c>
      <c r="C20" s="2605" t="s">
        <v>3572</v>
      </c>
      <c r="D20" s="2605" t="s">
        <v>3573</v>
      </c>
      <c r="E20" s="2605" t="s">
        <v>3574</v>
      </c>
      <c r="F20" s="2605" t="s">
        <v>3575</v>
      </c>
      <c r="G20" s="2605" t="s">
        <v>3576</v>
      </c>
      <c r="H20" s="2605" t="s">
        <v>3577</v>
      </c>
      <c r="I20" s="2605" t="s">
        <v>3578</v>
      </c>
      <c r="J20" s="2605" t="s">
        <v>3579</v>
      </c>
      <c r="K20" s="2605" t="s">
        <v>3580</v>
      </c>
    </row>
    <row r="21" spans="1:11">
      <c r="A21" s="2606" t="s">
        <v>2758</v>
      </c>
      <c r="B21" s="2607"/>
      <c r="C21" s="2607"/>
      <c r="D21" s="2607"/>
      <c r="E21" s="2608"/>
      <c r="F21" s="2607"/>
      <c r="G21" s="2607"/>
      <c r="H21" s="2607"/>
      <c r="I21" s="2607"/>
      <c r="J21" s="2607"/>
      <c r="K21" s="2609">
        <f>B21+C21-D21+F21+G21+H21+I21-E22-E23-E24-E25-J21</f>
        <v>0</v>
      </c>
    </row>
    <row r="22" spans="1:11">
      <c r="A22" s="2606" t="s">
        <v>3581</v>
      </c>
      <c r="B22" s="2607"/>
      <c r="C22" s="2607"/>
      <c r="D22" s="2607"/>
      <c r="E22" s="2607"/>
      <c r="F22" s="2610"/>
      <c r="G22" s="2607"/>
      <c r="H22" s="2607"/>
      <c r="I22" s="2607"/>
      <c r="J22" s="2607"/>
      <c r="K22" s="2611">
        <f>B22+C22-D22+E22+G22+H22+I22-F21-F23-F24-F25-J22</f>
        <v>0</v>
      </c>
    </row>
    <row r="23" spans="1:11">
      <c r="A23" s="2606" t="s">
        <v>2760</v>
      </c>
      <c r="B23" s="2607"/>
      <c r="C23" s="2607"/>
      <c r="D23" s="2607"/>
      <c r="E23" s="2607"/>
      <c r="F23" s="2607"/>
      <c r="G23" s="2610"/>
      <c r="H23" s="2607"/>
      <c r="I23" s="2607"/>
      <c r="J23" s="2607"/>
      <c r="K23" s="2611">
        <f>B23+C23-D23+E23+F23+H23+I23-G21-G22-G24-G25-J23</f>
        <v>0</v>
      </c>
    </row>
    <row r="24" spans="1:11">
      <c r="A24" s="2606" t="s">
        <v>2761</v>
      </c>
      <c r="B24" s="2607"/>
      <c r="C24" s="2607"/>
      <c r="D24" s="2607"/>
      <c r="E24" s="2607"/>
      <c r="F24" s="2607"/>
      <c r="G24" s="2607"/>
      <c r="H24" s="2610"/>
      <c r="I24" s="2607"/>
      <c r="J24" s="2607"/>
      <c r="K24" s="2611">
        <f>B24+C24-D24+E24+F24+G24+I24-H21-H22-H23-H25-J24</f>
        <v>0</v>
      </c>
    </row>
    <row r="25" spans="1:11">
      <c r="A25" s="2606" t="s">
        <v>2762</v>
      </c>
      <c r="B25" s="2607"/>
      <c r="C25" s="2607"/>
      <c r="D25" s="2607"/>
      <c r="E25" s="2607"/>
      <c r="F25" s="2607"/>
      <c r="G25" s="2607"/>
      <c r="H25" s="2607"/>
      <c r="I25" s="2608"/>
      <c r="J25" s="2607"/>
      <c r="K25" s="2611">
        <f>B25+C25-D25+E25+F25+G25+H25-I21-I22-I23-I24-J25</f>
        <v>0</v>
      </c>
    </row>
    <row r="29" spans="1:11">
      <c r="A29" s="2615" t="s">
        <v>3584</v>
      </c>
      <c r="B29" s="2616"/>
      <c r="D29" s="2617" t="s">
        <v>3583</v>
      </c>
      <c r="E29" s="2616"/>
    </row>
    <row r="31" spans="1:11" ht="30">
      <c r="A31" s="2604" t="s">
        <v>3570</v>
      </c>
      <c r="B31" s="2605" t="s">
        <v>3571</v>
      </c>
      <c r="C31" s="2605" t="s">
        <v>3572</v>
      </c>
      <c r="D31" s="2605" t="s">
        <v>3573</v>
      </c>
      <c r="E31" s="2605" t="s">
        <v>3574</v>
      </c>
      <c r="F31" s="2605" t="s">
        <v>3575</v>
      </c>
      <c r="G31" s="2605" t="s">
        <v>3576</v>
      </c>
      <c r="H31" s="2605" t="s">
        <v>3577</v>
      </c>
      <c r="I31" s="2605" t="s">
        <v>3578</v>
      </c>
      <c r="J31" s="2605" t="s">
        <v>3579</v>
      </c>
      <c r="K31" s="2605" t="s">
        <v>3580</v>
      </c>
    </row>
    <row r="32" spans="1:11">
      <c r="A32" s="2606" t="s">
        <v>2758</v>
      </c>
      <c r="B32" s="2607"/>
      <c r="C32" s="2607"/>
      <c r="D32" s="2607"/>
      <c r="E32" s="2608"/>
      <c r="F32" s="2607"/>
      <c r="G32" s="2607"/>
      <c r="H32" s="2607"/>
      <c r="I32" s="2607"/>
      <c r="J32" s="2607"/>
      <c r="K32" s="2609">
        <f>B32+C32-D32+F32+G32+H32+I32-E33-E34-E35-E36-J32</f>
        <v>0</v>
      </c>
    </row>
    <row r="33" spans="1:11">
      <c r="A33" s="2606" t="s">
        <v>3581</v>
      </c>
      <c r="B33" s="2607"/>
      <c r="C33" s="2607"/>
      <c r="D33" s="2607"/>
      <c r="E33" s="2607"/>
      <c r="F33" s="2610"/>
      <c r="G33" s="2607"/>
      <c r="H33" s="2607"/>
      <c r="I33" s="2607"/>
      <c r="J33" s="2607"/>
      <c r="K33" s="2611">
        <f>B33+C33-D33+E33+G33+H33+I33-F32-F34-F35-F36-J33</f>
        <v>0</v>
      </c>
    </row>
    <row r="34" spans="1:11">
      <c r="A34" s="2606" t="s">
        <v>2760</v>
      </c>
      <c r="B34" s="2607"/>
      <c r="C34" s="2607"/>
      <c r="D34" s="2607"/>
      <c r="E34" s="2607"/>
      <c r="F34" s="2607"/>
      <c r="G34" s="2610"/>
      <c r="H34" s="2607"/>
      <c r="I34" s="2607"/>
      <c r="J34" s="2607"/>
      <c r="K34" s="2611">
        <f>B34+C34-D34+E34+F34+H34+I34-G32-G33-G35-G36-J34</f>
        <v>0</v>
      </c>
    </row>
    <row r="35" spans="1:11">
      <c r="A35" s="2606" t="s">
        <v>2761</v>
      </c>
      <c r="B35" s="2607"/>
      <c r="C35" s="2607"/>
      <c r="D35" s="2607"/>
      <c r="E35" s="2607"/>
      <c r="F35" s="2607"/>
      <c r="G35" s="2607"/>
      <c r="H35" s="2610"/>
      <c r="I35" s="2607"/>
      <c r="J35" s="2607"/>
      <c r="K35" s="2611">
        <f>B35+C35-D35+E35+F35+G35+I35-H32-H33-H34-H36-J35</f>
        <v>0</v>
      </c>
    </row>
    <row r="36" spans="1:11">
      <c r="A36" s="2606" t="s">
        <v>2762</v>
      </c>
      <c r="B36" s="2607"/>
      <c r="C36" s="2607"/>
      <c r="D36" s="2607"/>
      <c r="E36" s="2607"/>
      <c r="F36" s="2607"/>
      <c r="G36" s="2607"/>
      <c r="H36" s="2607"/>
      <c r="I36" s="2608"/>
      <c r="J36" s="2607"/>
      <c r="K36" s="2611">
        <f>B36+C36-D36+E36+F36+G36+H36-I32-I33-I34-I35-J36</f>
        <v>0</v>
      </c>
    </row>
    <row r="40" spans="1:11">
      <c r="A40" s="2618" t="s">
        <v>3585</v>
      </c>
      <c r="D40" s="2619" t="s">
        <v>3586</v>
      </c>
      <c r="E40" s="2620"/>
    </row>
    <row r="42" spans="1:11" ht="30">
      <c r="A42" s="2604" t="s">
        <v>3570</v>
      </c>
      <c r="B42" s="2605" t="s">
        <v>3571</v>
      </c>
      <c r="C42" s="2605" t="s">
        <v>3572</v>
      </c>
      <c r="D42" s="2605" t="s">
        <v>3573</v>
      </c>
      <c r="E42" s="2605" t="s">
        <v>3574</v>
      </c>
      <c r="F42" s="2605" t="s">
        <v>3575</v>
      </c>
      <c r="G42" s="2605" t="s">
        <v>3576</v>
      </c>
      <c r="H42" s="2605" t="s">
        <v>3577</v>
      </c>
      <c r="I42" s="2605" t="s">
        <v>3578</v>
      </c>
      <c r="J42" s="2605" t="s">
        <v>3579</v>
      </c>
      <c r="K42" s="2605" t="s">
        <v>3580</v>
      </c>
    </row>
    <row r="43" spans="1:11">
      <c r="A43" s="2606" t="s">
        <v>2758</v>
      </c>
      <c r="B43" s="2607"/>
      <c r="C43" s="2607"/>
      <c r="D43" s="2607"/>
      <c r="E43" s="2608"/>
      <c r="F43" s="2607"/>
      <c r="G43" s="2607"/>
      <c r="H43" s="2607"/>
      <c r="I43" s="2607"/>
      <c r="J43" s="2607"/>
      <c r="K43" s="2609">
        <f>B43+C43-D43+F43+G43+H43+I43-E44-E45-E46-E47-J43</f>
        <v>0</v>
      </c>
    </row>
    <row r="44" spans="1:11">
      <c r="A44" s="2606" t="s">
        <v>3581</v>
      </c>
      <c r="B44" s="2607"/>
      <c r="C44" s="2607"/>
      <c r="D44" s="2607"/>
      <c r="E44" s="2607"/>
      <c r="F44" s="2610"/>
      <c r="G44" s="2607"/>
      <c r="H44" s="2607"/>
      <c r="I44" s="2607"/>
      <c r="J44" s="2607"/>
      <c r="K44" s="2611">
        <f>B44+C44-D44+E44+G44+H44+I44-F43-F45-F46-F47-J44</f>
        <v>0</v>
      </c>
    </row>
    <row r="45" spans="1:11">
      <c r="A45" s="2606" t="s">
        <v>2760</v>
      </c>
      <c r="B45" s="2607"/>
      <c r="C45" s="2607"/>
      <c r="D45" s="2607"/>
      <c r="E45" s="2607"/>
      <c r="F45" s="2607"/>
      <c r="G45" s="2610"/>
      <c r="H45" s="2607"/>
      <c r="I45" s="2607"/>
      <c r="J45" s="2607"/>
      <c r="K45" s="2611">
        <f>B45+C45-D45+E45+F45+H45+I45-G43-G44-G46-G47-J45</f>
        <v>0</v>
      </c>
    </row>
    <row r="46" spans="1:11">
      <c r="A46" s="2606" t="s">
        <v>2761</v>
      </c>
      <c r="B46" s="2607"/>
      <c r="C46" s="2607"/>
      <c r="D46" s="2607"/>
      <c r="E46" s="2607"/>
      <c r="F46" s="2607"/>
      <c r="G46" s="2607"/>
      <c r="H46" s="2610"/>
      <c r="I46" s="2607"/>
      <c r="J46" s="2607"/>
      <c r="K46" s="2611">
        <f>B46+C46-D46+E46+F46+G46+I46-H43-H44-H45-H47-J46</f>
        <v>0</v>
      </c>
    </row>
    <row r="47" spans="1:11">
      <c r="A47" s="2606" t="s">
        <v>2762</v>
      </c>
      <c r="B47" s="2607"/>
      <c r="C47" s="2607"/>
      <c r="D47" s="2607"/>
      <c r="E47" s="2607"/>
      <c r="F47" s="2607"/>
      <c r="G47" s="2607"/>
      <c r="H47" s="2607"/>
      <c r="I47" s="2608"/>
      <c r="J47" s="2607"/>
      <c r="K47" s="2611">
        <f>B47+C47-D47+E47+F47+G47+H47-I43-I44-I45-I46-J47</f>
        <v>0</v>
      </c>
    </row>
    <row r="51" spans="1:11">
      <c r="A51" s="2621" t="s">
        <v>3587</v>
      </c>
      <c r="D51" s="2622" t="s">
        <v>3586</v>
      </c>
      <c r="E51" s="2623"/>
    </row>
    <row r="53" spans="1:11" ht="30">
      <c r="A53" s="2604" t="s">
        <v>3570</v>
      </c>
      <c r="B53" s="2605" t="s">
        <v>3571</v>
      </c>
      <c r="C53" s="2605" t="s">
        <v>3572</v>
      </c>
      <c r="D53" s="2605" t="s">
        <v>3573</v>
      </c>
      <c r="E53" s="2605" t="s">
        <v>3574</v>
      </c>
      <c r="F53" s="2605" t="s">
        <v>3575</v>
      </c>
      <c r="G53" s="2605" t="s">
        <v>3576</v>
      </c>
      <c r="H53" s="2605" t="s">
        <v>3577</v>
      </c>
      <c r="I53" s="2605" t="s">
        <v>3578</v>
      </c>
      <c r="J53" s="2605" t="s">
        <v>3579</v>
      </c>
      <c r="K53" s="2605" t="s">
        <v>3580</v>
      </c>
    </row>
    <row r="54" spans="1:11">
      <c r="A54" s="2606" t="s">
        <v>2758</v>
      </c>
      <c r="B54" s="2607"/>
      <c r="C54" s="2607"/>
      <c r="D54" s="2607"/>
      <c r="E54" s="2608"/>
      <c r="F54" s="2607"/>
      <c r="G54" s="2607"/>
      <c r="H54" s="2607"/>
      <c r="I54" s="2607"/>
      <c r="J54" s="2607"/>
      <c r="K54" s="2609">
        <f>B54+C54-D54+F54+G54+H54+I54-E55-E56-E57-E58-J54</f>
        <v>0</v>
      </c>
    </row>
    <row r="55" spans="1:11">
      <c r="A55" s="2606" t="s">
        <v>3581</v>
      </c>
      <c r="B55" s="2607"/>
      <c r="C55" s="2607"/>
      <c r="D55" s="2607"/>
      <c r="E55" s="2607"/>
      <c r="F55" s="2610"/>
      <c r="G55" s="2607"/>
      <c r="H55" s="2607"/>
      <c r="I55" s="2607"/>
      <c r="J55" s="2607"/>
      <c r="K55" s="2611">
        <f>B55+C55-D55+E55+G55+H55+I55-F54-F56-F57-F58-J55</f>
        <v>0</v>
      </c>
    </row>
    <row r="56" spans="1:11">
      <c r="A56" s="2606" t="s">
        <v>2760</v>
      </c>
      <c r="B56" s="2607"/>
      <c r="C56" s="2607"/>
      <c r="D56" s="2607"/>
      <c r="E56" s="2607"/>
      <c r="F56" s="2607"/>
      <c r="G56" s="2610"/>
      <c r="H56" s="2607"/>
      <c r="I56" s="2607"/>
      <c r="J56" s="2607"/>
      <c r="K56" s="2611">
        <f>B56+C56-D56+E56+F56+H56+I56-G54-G55-G57-G58-J56</f>
        <v>0</v>
      </c>
    </row>
    <row r="57" spans="1:11">
      <c r="A57" s="2606" t="s">
        <v>2761</v>
      </c>
      <c r="B57" s="2607"/>
      <c r="C57" s="2607"/>
      <c r="D57" s="2607"/>
      <c r="E57" s="2607"/>
      <c r="F57" s="2607"/>
      <c r="G57" s="2607"/>
      <c r="H57" s="2610"/>
      <c r="I57" s="2607"/>
      <c r="J57" s="2607"/>
      <c r="K57" s="2611">
        <f>B57+C57-D57+E57+F57+G57+I57-H54-H55-H56-H58-J57</f>
        <v>0</v>
      </c>
    </row>
    <row r="58" spans="1:11">
      <c r="A58" s="2606" t="s">
        <v>2762</v>
      </c>
      <c r="B58" s="2607"/>
      <c r="C58" s="2607"/>
      <c r="D58" s="2607"/>
      <c r="E58" s="2607"/>
      <c r="F58" s="2607"/>
      <c r="G58" s="2607"/>
      <c r="H58" s="2607"/>
      <c r="I58" s="2608"/>
      <c r="J58" s="2607"/>
      <c r="K58" s="2611">
        <f>B58+C58-D58+E58+F58+G58+H58-I54-I55-I56-I57-J58</f>
        <v>0</v>
      </c>
    </row>
    <row r="62" spans="1:11">
      <c r="A62" s="2624" t="s">
        <v>3588</v>
      </c>
      <c r="D62" s="2625" t="s">
        <v>3569</v>
      </c>
      <c r="E62" s="2626"/>
    </row>
    <row r="64" spans="1:11" ht="30">
      <c r="A64" s="2604" t="s">
        <v>3570</v>
      </c>
      <c r="B64" s="2605" t="s">
        <v>3571</v>
      </c>
      <c r="C64" s="2605" t="s">
        <v>3572</v>
      </c>
      <c r="D64" s="2605" t="s">
        <v>3573</v>
      </c>
      <c r="E64" s="2605" t="s">
        <v>3574</v>
      </c>
      <c r="F64" s="2605" t="s">
        <v>3575</v>
      </c>
      <c r="G64" s="2605" t="s">
        <v>3576</v>
      </c>
      <c r="H64" s="2605" t="s">
        <v>3577</v>
      </c>
      <c r="I64" s="2605" t="s">
        <v>3578</v>
      </c>
      <c r="J64" s="2605" t="s">
        <v>3579</v>
      </c>
      <c r="K64" s="2605" t="s">
        <v>3580</v>
      </c>
    </row>
    <row r="65" spans="1:11">
      <c r="A65" s="2606" t="s">
        <v>2758</v>
      </c>
      <c r="B65" s="2607"/>
      <c r="C65" s="2607"/>
      <c r="D65" s="2607"/>
      <c r="E65" s="2608"/>
      <c r="F65" s="2607"/>
      <c r="G65" s="2607"/>
      <c r="H65" s="2607"/>
      <c r="I65" s="2607"/>
      <c r="J65" s="2607"/>
      <c r="K65" s="2609">
        <f>B65+C65-D65+F65+G65+H65+I65-E66-E67-E68-E69-J65</f>
        <v>0</v>
      </c>
    </row>
    <row r="66" spans="1:11">
      <c r="A66" s="2606" t="s">
        <v>3581</v>
      </c>
      <c r="B66" s="2607"/>
      <c r="C66" s="2607"/>
      <c r="D66" s="2607"/>
      <c r="E66" s="2607"/>
      <c r="F66" s="2610"/>
      <c r="G66" s="2607"/>
      <c r="H66" s="2607"/>
      <c r="I66" s="2607"/>
      <c r="J66" s="2607"/>
      <c r="K66" s="2611">
        <f>B66+C66-D66+E66+G66+H66+I66-F65-F67-F68-F69-J66</f>
        <v>0</v>
      </c>
    </row>
    <row r="67" spans="1:11">
      <c r="A67" s="2606" t="s">
        <v>2760</v>
      </c>
      <c r="B67" s="2607"/>
      <c r="C67" s="2607"/>
      <c r="D67" s="2607"/>
      <c r="E67" s="2607"/>
      <c r="F67" s="2607"/>
      <c r="G67" s="2610"/>
      <c r="H67" s="2607"/>
      <c r="I67" s="2607"/>
      <c r="J67" s="2607"/>
      <c r="K67" s="2611">
        <f>B67+C67-D67+E67+F67+H67+I67-G65-G66-G68-G69-J67</f>
        <v>0</v>
      </c>
    </row>
    <row r="68" spans="1:11">
      <c r="A68" s="2606" t="s">
        <v>2761</v>
      </c>
      <c r="B68" s="2607"/>
      <c r="C68" s="2607"/>
      <c r="D68" s="2607"/>
      <c r="E68" s="2607"/>
      <c r="F68" s="2607"/>
      <c r="G68" s="2607"/>
      <c r="H68" s="2610"/>
      <c r="I68" s="2607"/>
      <c r="J68" s="2607"/>
      <c r="K68" s="2611">
        <f>B68+C68-D68+E68+F68+G68+I68-H65-H66-H67-H69-J68</f>
        <v>0</v>
      </c>
    </row>
    <row r="69" spans="1:11">
      <c r="A69" s="2606" t="s">
        <v>2762</v>
      </c>
      <c r="B69" s="2607"/>
      <c r="C69" s="2607"/>
      <c r="D69" s="2607"/>
      <c r="E69" s="2607"/>
      <c r="F69" s="2607"/>
      <c r="G69" s="2607"/>
      <c r="H69" s="2607"/>
      <c r="I69" s="2608"/>
      <c r="J69" s="2607"/>
      <c r="K69" s="2611">
        <f>B69+C69-D69+E69+F69+G69+H69-I65-I66-I67-I68-J69</f>
        <v>0</v>
      </c>
    </row>
    <row r="73" spans="1:11">
      <c r="A73" s="2627" t="s">
        <v>3589</v>
      </c>
      <c r="D73" s="2628" t="s">
        <v>3569</v>
      </c>
      <c r="E73" s="2629"/>
    </row>
    <row r="75" spans="1:11" ht="30">
      <c r="A75" s="2604" t="s">
        <v>3570</v>
      </c>
      <c r="B75" s="2605" t="s">
        <v>3571</v>
      </c>
      <c r="C75" s="2605" t="s">
        <v>3572</v>
      </c>
      <c r="D75" s="2605" t="s">
        <v>3573</v>
      </c>
      <c r="E75" s="2605" t="s">
        <v>3574</v>
      </c>
      <c r="F75" s="2605" t="s">
        <v>3575</v>
      </c>
      <c r="G75" s="2605" t="s">
        <v>3576</v>
      </c>
      <c r="H75" s="2605" t="s">
        <v>3577</v>
      </c>
      <c r="I75" s="2605" t="s">
        <v>3578</v>
      </c>
      <c r="J75" s="2605" t="s">
        <v>3579</v>
      </c>
      <c r="K75" s="2605" t="s">
        <v>3580</v>
      </c>
    </row>
    <row r="76" spans="1:11">
      <c r="A76" s="2606" t="s">
        <v>2758</v>
      </c>
      <c r="B76" s="2607"/>
      <c r="C76" s="2607"/>
      <c r="D76" s="2607"/>
      <c r="E76" s="2608"/>
      <c r="F76" s="2607"/>
      <c r="G76" s="2607"/>
      <c r="H76" s="2607"/>
      <c r="I76" s="2607"/>
      <c r="J76" s="2607"/>
      <c r="K76" s="2630"/>
    </row>
    <row r="77" spans="1:11">
      <c r="A77" s="2606" t="s">
        <v>3581</v>
      </c>
      <c r="B77" s="2607"/>
      <c r="C77" s="2607"/>
      <c r="D77" s="2607"/>
      <c r="E77" s="2607"/>
      <c r="F77" s="2610"/>
      <c r="G77" s="2607"/>
      <c r="H77" s="2607"/>
      <c r="I77" s="2607"/>
      <c r="J77" s="2607"/>
      <c r="K77" s="2631"/>
    </row>
    <row r="78" spans="1:11">
      <c r="A78" s="2606" t="s">
        <v>2760</v>
      </c>
      <c r="B78" s="2607"/>
      <c r="C78" s="2607"/>
      <c r="D78" s="2607"/>
      <c r="E78" s="2607"/>
      <c r="F78" s="2607"/>
      <c r="G78" s="2610"/>
      <c r="H78" s="2607"/>
      <c r="I78" s="2607"/>
      <c r="J78" s="2607"/>
      <c r="K78" s="2631"/>
    </row>
    <row r="79" spans="1:11">
      <c r="A79" s="2606" t="s">
        <v>2761</v>
      </c>
      <c r="B79" s="2607"/>
      <c r="C79" s="2607"/>
      <c r="D79" s="2607"/>
      <c r="E79" s="2607"/>
      <c r="F79" s="2607"/>
      <c r="G79" s="2607"/>
      <c r="H79" s="2610"/>
      <c r="I79" s="2607"/>
      <c r="J79" s="2607"/>
      <c r="K79" s="2631"/>
    </row>
    <row r="80" spans="1:11">
      <c r="A80" s="2606" t="s">
        <v>2762</v>
      </c>
      <c r="B80" s="2607"/>
      <c r="C80" s="2607"/>
      <c r="D80" s="2607"/>
      <c r="E80" s="2607"/>
      <c r="F80" s="2607"/>
      <c r="G80" s="2607"/>
      <c r="H80" s="2607"/>
      <c r="I80" s="2608"/>
      <c r="J80" s="2607"/>
      <c r="K80" s="2631"/>
    </row>
    <row r="81" spans="1:11">
      <c r="A81" s="2632" t="s">
        <v>3590</v>
      </c>
    </row>
    <row r="85" spans="1:11">
      <c r="A85" s="2633" t="s">
        <v>3591</v>
      </c>
      <c r="B85" s="2634"/>
      <c r="D85" s="2635" t="s">
        <v>3583</v>
      </c>
      <c r="E85" s="2634"/>
    </row>
    <row r="87" spans="1:11" ht="30">
      <c r="A87" s="2604" t="s">
        <v>3570</v>
      </c>
      <c r="B87" s="2605" t="s">
        <v>3571</v>
      </c>
      <c r="C87" s="2605" t="s">
        <v>3572</v>
      </c>
      <c r="D87" s="2605" t="s">
        <v>3573</v>
      </c>
      <c r="E87" s="2605" t="s">
        <v>3574</v>
      </c>
      <c r="F87" s="2605" t="s">
        <v>3575</v>
      </c>
      <c r="G87" s="2605" t="s">
        <v>3576</v>
      </c>
      <c r="H87" s="2605" t="s">
        <v>3577</v>
      </c>
      <c r="I87" s="2605" t="s">
        <v>3578</v>
      </c>
      <c r="J87" s="2605" t="s">
        <v>3579</v>
      </c>
      <c r="K87" s="2605" t="s">
        <v>3580</v>
      </c>
    </row>
    <row r="88" spans="1:11">
      <c r="A88" s="2606" t="s">
        <v>2758</v>
      </c>
      <c r="B88" s="2607"/>
      <c r="C88" s="2607"/>
      <c r="D88" s="2607"/>
      <c r="E88" s="2608"/>
      <c r="F88" s="2607"/>
      <c r="G88" s="2607"/>
      <c r="H88" s="2607"/>
      <c r="I88" s="2607"/>
      <c r="J88" s="2607"/>
      <c r="K88" s="2609">
        <f>B88+C88-D88+F88+G88+H88+I88-E89-E90-E91-E92-J88</f>
        <v>0</v>
      </c>
    </row>
    <row r="89" spans="1:11">
      <c r="A89" s="2606" t="s">
        <v>3581</v>
      </c>
      <c r="B89" s="2607"/>
      <c r="C89" s="2607"/>
      <c r="D89" s="2607"/>
      <c r="E89" s="2607"/>
      <c r="F89" s="2610"/>
      <c r="G89" s="2607"/>
      <c r="H89" s="2607"/>
      <c r="I89" s="2607"/>
      <c r="J89" s="2607"/>
      <c r="K89" s="2611">
        <f>B89+C89-D89+E89+G89+H89+I89-F88-F90-F91-F92-J89</f>
        <v>0</v>
      </c>
    </row>
    <row r="90" spans="1:11">
      <c r="A90" s="2606" t="s">
        <v>2760</v>
      </c>
      <c r="B90" s="2607"/>
      <c r="C90" s="2607"/>
      <c r="D90" s="2607"/>
      <c r="E90" s="2607"/>
      <c r="F90" s="2607"/>
      <c r="G90" s="2610"/>
      <c r="H90" s="2607"/>
      <c r="I90" s="2607"/>
      <c r="J90" s="2607"/>
      <c r="K90" s="2611">
        <f>B90+C90-D90+E90+F90+H90+I90-G88-G89-G91-G92-J90</f>
        <v>0</v>
      </c>
    </row>
    <row r="91" spans="1:11">
      <c r="A91" s="2606" t="s">
        <v>2761</v>
      </c>
      <c r="B91" s="2607"/>
      <c r="C91" s="2607"/>
      <c r="D91" s="2607"/>
      <c r="E91" s="2607"/>
      <c r="F91" s="2607"/>
      <c r="G91" s="2607"/>
      <c r="H91" s="2610"/>
      <c r="I91" s="2607"/>
      <c r="J91" s="2607"/>
      <c r="K91" s="2611">
        <f>B91+C91-D91+E91+F91+G91+I91-H88-H89-H90-H92-J91</f>
        <v>0</v>
      </c>
    </row>
    <row r="92" spans="1:11">
      <c r="A92" s="2606" t="s">
        <v>2762</v>
      </c>
      <c r="B92" s="2607"/>
      <c r="C92" s="2607"/>
      <c r="D92" s="2607"/>
      <c r="E92" s="2607"/>
      <c r="F92" s="2607"/>
      <c r="G92" s="2607"/>
      <c r="H92" s="2607"/>
      <c r="I92" s="2608"/>
      <c r="J92" s="2607"/>
      <c r="K92" s="2611">
        <f>B92+C92-D92+E92+F92+G92+H92-I88-I89-I90-I91-J92</f>
        <v>0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"/>
  <sheetViews>
    <sheetView showGridLines="0" zoomScale="70" zoomScaleNormal="70" workbookViewId="0">
      <selection activeCell="I23" sqref="I23"/>
    </sheetView>
  </sheetViews>
  <sheetFormatPr defaultRowHeight="15"/>
  <cols>
    <col min="1" max="1" width="27.140625" style="657" bestFit="1" customWidth="1"/>
    <col min="2" max="2" width="8.42578125" style="1613" bestFit="1" customWidth="1"/>
    <col min="3" max="3" width="71.7109375" style="1613" customWidth="1"/>
    <col min="4" max="4" width="16" style="691" customWidth="1"/>
    <col min="5" max="6" width="9.140625" style="1613"/>
    <col min="7" max="7" width="11.5703125" style="1613" bestFit="1" customWidth="1"/>
    <col min="8" max="16384" width="9.140625" style="1613"/>
  </cols>
  <sheetData>
    <row r="1" spans="1:7">
      <c r="A1" s="33" t="s">
        <v>57</v>
      </c>
      <c r="B1" s="1613">
        <v>1</v>
      </c>
    </row>
    <row r="2" spans="1:7">
      <c r="A2" s="33" t="s">
        <v>58</v>
      </c>
      <c r="B2" s="33" t="s">
        <v>3193</v>
      </c>
    </row>
    <row r="3" spans="1:7">
      <c r="A3" s="33" t="s">
        <v>56</v>
      </c>
      <c r="B3" s="1613" t="s">
        <v>1366</v>
      </c>
    </row>
    <row r="4" spans="1:7">
      <c r="A4" s="33" t="s">
        <v>59</v>
      </c>
      <c r="B4" s="1613" t="s">
        <v>62</v>
      </c>
    </row>
    <row r="5" spans="1:7">
      <c r="A5" s="33" t="s">
        <v>1349</v>
      </c>
      <c r="B5" s="1613" t="s">
        <v>80</v>
      </c>
    </row>
    <row r="6" spans="1:7" ht="15.75" thickBot="1"/>
    <row r="7" spans="1:7">
      <c r="A7" s="2637" t="s">
        <v>1806</v>
      </c>
      <c r="B7" s="2638"/>
      <c r="C7" s="2639" t="s">
        <v>1805</v>
      </c>
      <c r="D7" s="2640"/>
      <c r="G7" s="1048">
        <f ca="1">TODAY()</f>
        <v>43117</v>
      </c>
    </row>
    <row r="8" spans="1:7">
      <c r="A8" s="2637" t="s">
        <v>1801</v>
      </c>
      <c r="B8" s="2641"/>
      <c r="C8" s="2639" t="s">
        <v>3194</v>
      </c>
      <c r="D8" s="2642" t="e">
        <f>(D7/D9)*100</f>
        <v>#DIV/0!</v>
      </c>
      <c r="G8" s="1049">
        <v>42370</v>
      </c>
    </row>
    <row r="9" spans="1:7" ht="29.25" thickBot="1">
      <c r="A9" s="2637" t="s">
        <v>1798</v>
      </c>
      <c r="B9" s="2643"/>
      <c r="C9" s="2644" t="s">
        <v>3195</v>
      </c>
      <c r="D9" s="2645">
        <f>D11+D30+D41+D44</f>
        <v>0</v>
      </c>
      <c r="G9" s="1050">
        <f ca="1">G7-G8</f>
        <v>747</v>
      </c>
    </row>
    <row r="10" spans="1:7">
      <c r="A10" s="2643"/>
      <c r="B10" s="2643"/>
      <c r="C10" s="2644" t="s">
        <v>3196</v>
      </c>
      <c r="D10" s="2646"/>
    </row>
    <row r="11" spans="1:7" ht="42.75">
      <c r="A11" s="2637" t="s">
        <v>1795</v>
      </c>
      <c r="B11" s="2638" t="s">
        <v>2343</v>
      </c>
      <c r="C11" s="2647" t="s">
        <v>3197</v>
      </c>
      <c r="D11" s="2648">
        <f>D12+D27</f>
        <v>0</v>
      </c>
    </row>
    <row r="12" spans="1:7" ht="28.5">
      <c r="A12" s="2637" t="s">
        <v>1792</v>
      </c>
      <c r="B12" s="2641" t="s">
        <v>1803</v>
      </c>
      <c r="C12" s="2649" t="s">
        <v>3198</v>
      </c>
      <c r="D12" s="2648">
        <f>SUM(D13:D26)</f>
        <v>0</v>
      </c>
    </row>
    <row r="13" spans="1:7" ht="28.5">
      <c r="A13" s="2637" t="s">
        <v>1789</v>
      </c>
      <c r="B13" s="2641" t="s">
        <v>1800</v>
      </c>
      <c r="C13" s="2650" t="s">
        <v>3164</v>
      </c>
      <c r="D13" s="2651">
        <f>'CR_SA_(1)'!X12</f>
        <v>0</v>
      </c>
    </row>
    <row r="14" spans="1:7" ht="28.5">
      <c r="A14" s="2637" t="s">
        <v>1787</v>
      </c>
      <c r="B14" s="2641" t="s">
        <v>1673</v>
      </c>
      <c r="C14" s="2650" t="s">
        <v>3165</v>
      </c>
      <c r="D14" s="2651">
        <f>'CR_SA_(2)'!X12</f>
        <v>0</v>
      </c>
    </row>
    <row r="15" spans="1:7" ht="42.75">
      <c r="A15" s="2637" t="s">
        <v>1784</v>
      </c>
      <c r="B15" s="2641" t="s">
        <v>3199</v>
      </c>
      <c r="C15" s="2650" t="s">
        <v>3166</v>
      </c>
      <c r="D15" s="2651">
        <f>'CR_SA_(3)'!X12</f>
        <v>0</v>
      </c>
    </row>
    <row r="16" spans="1:7" ht="28.5">
      <c r="A16" s="2637" t="s">
        <v>1781</v>
      </c>
      <c r="B16" s="2641" t="s">
        <v>3200</v>
      </c>
      <c r="C16" s="2650" t="s">
        <v>3167</v>
      </c>
      <c r="D16" s="2651">
        <f>'CR_SA_(4)'!X12</f>
        <v>0</v>
      </c>
    </row>
    <row r="17" spans="1:4" ht="28.5">
      <c r="A17" s="2637" t="s">
        <v>3004</v>
      </c>
      <c r="B17" s="2641" t="s">
        <v>3201</v>
      </c>
      <c r="C17" s="2650" t="s">
        <v>3168</v>
      </c>
      <c r="D17" s="2651">
        <f>'CR_SA_(5)'!X12</f>
        <v>0</v>
      </c>
    </row>
    <row r="18" spans="1:4" ht="28.5">
      <c r="A18" s="2637" t="s">
        <v>3006</v>
      </c>
      <c r="B18" s="2641" t="s">
        <v>3202</v>
      </c>
      <c r="C18" s="2650" t="s">
        <v>3169</v>
      </c>
      <c r="D18" s="2651">
        <f>'CR_SA_(6)'!X12</f>
        <v>0</v>
      </c>
    </row>
    <row r="19" spans="1:4" ht="28.5">
      <c r="A19" s="2637" t="s">
        <v>3008</v>
      </c>
      <c r="B19" s="2641" t="s">
        <v>3203</v>
      </c>
      <c r="C19" s="2650" t="s">
        <v>3170</v>
      </c>
      <c r="D19" s="2651">
        <f>'CR_SA_(7)'!X12</f>
        <v>0</v>
      </c>
    </row>
    <row r="20" spans="1:4" ht="28.5">
      <c r="A20" s="2637" t="s">
        <v>1772</v>
      </c>
      <c r="B20" s="2641" t="s">
        <v>3204</v>
      </c>
      <c r="C20" s="2650" t="s">
        <v>3171</v>
      </c>
      <c r="D20" s="2651">
        <f>'CR_SA_(8)'!X12</f>
        <v>0</v>
      </c>
    </row>
    <row r="21" spans="1:4" ht="28.5">
      <c r="A21" s="2637" t="s">
        <v>1769</v>
      </c>
      <c r="B21" s="2641" t="s">
        <v>3205</v>
      </c>
      <c r="C21" s="2650" t="s">
        <v>3172</v>
      </c>
      <c r="D21" s="2651">
        <f>'CR_SA_(9)'!X12</f>
        <v>0</v>
      </c>
    </row>
    <row r="22" spans="1:4">
      <c r="A22" s="2637" t="s">
        <v>1766</v>
      </c>
      <c r="B22" s="2641" t="s">
        <v>3206</v>
      </c>
      <c r="C22" s="2650" t="s">
        <v>3173</v>
      </c>
      <c r="D22" s="2651">
        <f>'CR_SA_(10)'!X12</f>
        <v>0</v>
      </c>
    </row>
    <row r="23" spans="1:4" ht="28.5">
      <c r="A23" s="2637" t="s">
        <v>1763</v>
      </c>
      <c r="B23" s="2641" t="s">
        <v>3207</v>
      </c>
      <c r="C23" s="2650" t="s">
        <v>3174</v>
      </c>
      <c r="D23" s="2651">
        <f>'CR_SA_(11)'!X12</f>
        <v>0</v>
      </c>
    </row>
    <row r="24" spans="1:4">
      <c r="A24" s="2637" t="s">
        <v>3014</v>
      </c>
      <c r="B24" s="2641" t="s">
        <v>3208</v>
      </c>
      <c r="C24" s="2650" t="s">
        <v>3175</v>
      </c>
      <c r="D24" s="2651">
        <f>'CR_SA_(12)'!X12</f>
        <v>0</v>
      </c>
    </row>
    <row r="25" spans="1:4" ht="28.5">
      <c r="A25" s="2637" t="s">
        <v>3016</v>
      </c>
      <c r="B25" s="2641" t="s">
        <v>3209</v>
      </c>
      <c r="C25" s="2650" t="s">
        <v>3210</v>
      </c>
      <c r="D25" s="2651">
        <f>'CR_SA_(13)'!X12</f>
        <v>0</v>
      </c>
    </row>
    <row r="26" spans="1:4">
      <c r="A26" s="2637" t="s">
        <v>3018</v>
      </c>
      <c r="B26" s="2641" t="s">
        <v>3211</v>
      </c>
      <c r="C26" s="2650" t="s">
        <v>3190</v>
      </c>
      <c r="D26" s="2651">
        <f>'CR_SA_(14)'!X12</f>
        <v>0</v>
      </c>
    </row>
    <row r="27" spans="1:4">
      <c r="A27" s="2637" t="s">
        <v>1760</v>
      </c>
      <c r="B27" s="2641" t="s">
        <v>1623</v>
      </c>
      <c r="C27" s="2652" t="s">
        <v>3212</v>
      </c>
      <c r="D27" s="2651">
        <f>CR_SEC_SA!AJ11</f>
        <v>0</v>
      </c>
    </row>
    <row r="28" spans="1:4">
      <c r="A28" s="2637" t="s">
        <v>3213</v>
      </c>
      <c r="B28" s="2641" t="s">
        <v>3214</v>
      </c>
      <c r="C28" s="2653" t="s">
        <v>3215</v>
      </c>
      <c r="D28" s="2654"/>
    </row>
    <row r="29" spans="1:4">
      <c r="A29" s="2637"/>
      <c r="B29" s="2641"/>
      <c r="C29" s="2655" t="s">
        <v>3216</v>
      </c>
      <c r="D29" s="2656"/>
    </row>
    <row r="30" spans="1:4" ht="28.5">
      <c r="A30" s="2637" t="s">
        <v>3021</v>
      </c>
      <c r="B30" s="2638" t="s">
        <v>2345</v>
      </c>
      <c r="C30" s="2655" t="s">
        <v>3217</v>
      </c>
      <c r="D30" s="2648">
        <f>D31+D34+D39</f>
        <v>0</v>
      </c>
    </row>
    <row r="31" spans="1:4">
      <c r="A31" s="2637" t="s">
        <v>3023</v>
      </c>
      <c r="B31" s="2638" t="s">
        <v>1952</v>
      </c>
      <c r="C31" s="2657" t="s">
        <v>3218</v>
      </c>
      <c r="D31" s="2648">
        <f>D32+D33</f>
        <v>0</v>
      </c>
    </row>
    <row r="32" spans="1:4">
      <c r="A32" s="2637" t="s">
        <v>3024</v>
      </c>
      <c r="B32" s="2641" t="s">
        <v>2250</v>
      </c>
      <c r="C32" s="2649" t="s">
        <v>3219</v>
      </c>
      <c r="D32" s="2651">
        <f>[30]CR_TB_SETT!$F$9</f>
        <v>0</v>
      </c>
    </row>
    <row r="33" spans="1:4">
      <c r="A33" s="2637" t="s">
        <v>3025</v>
      </c>
      <c r="B33" s="2641" t="s">
        <v>2252</v>
      </c>
      <c r="C33" s="2649" t="s">
        <v>3220</v>
      </c>
      <c r="D33" s="2651">
        <f>[30]CR_TB_SETT!$F$15</f>
        <v>0</v>
      </c>
    </row>
    <row r="34" spans="1:4" ht="28.5">
      <c r="A34" s="2637" t="s">
        <v>1755</v>
      </c>
      <c r="B34" s="2638" t="s">
        <v>1950</v>
      </c>
      <c r="C34" s="2657" t="s">
        <v>3221</v>
      </c>
      <c r="D34" s="2648">
        <f>D35+D36+D37+D38</f>
        <v>0</v>
      </c>
    </row>
    <row r="35" spans="1:4" ht="16.899999999999999" customHeight="1">
      <c r="A35" s="2637" t="s">
        <v>1752</v>
      </c>
      <c r="B35" s="2641" t="s">
        <v>1948</v>
      </c>
      <c r="C35" s="2652" t="s">
        <v>3222</v>
      </c>
      <c r="D35" s="2651">
        <f>'[30]MKR_SA_TDI_(total)'!$J$11</f>
        <v>0</v>
      </c>
    </row>
    <row r="36" spans="1:4">
      <c r="A36" s="2637" t="s">
        <v>1749</v>
      </c>
      <c r="B36" s="2641" t="s">
        <v>1946</v>
      </c>
      <c r="C36" s="2652" t="s">
        <v>3223</v>
      </c>
      <c r="D36" s="2651">
        <f>[30]MKR_SA_EQU!$J$11</f>
        <v>0</v>
      </c>
    </row>
    <row r="37" spans="1:4">
      <c r="A37" s="2637" t="s">
        <v>1746</v>
      </c>
      <c r="B37" s="2641" t="s">
        <v>2257</v>
      </c>
      <c r="C37" s="2652" t="s">
        <v>3224</v>
      </c>
      <c r="D37" s="2651">
        <f>'[30]MKR_SA_FX '!$O$12</f>
        <v>0</v>
      </c>
    </row>
    <row r="38" spans="1:4">
      <c r="A38" s="2637" t="s">
        <v>1740</v>
      </c>
      <c r="B38" s="2641" t="s">
        <v>2258</v>
      </c>
      <c r="C38" s="2652" t="s">
        <v>3225</v>
      </c>
      <c r="D38" s="2651">
        <f>[30]MKR_SA_COM!$J$12</f>
        <v>0</v>
      </c>
    </row>
    <row r="39" spans="1:4" ht="28.5">
      <c r="A39" s="2637" t="s">
        <v>1737</v>
      </c>
      <c r="B39" s="2658" t="s">
        <v>3226</v>
      </c>
      <c r="C39" s="2657" t="s">
        <v>3227</v>
      </c>
      <c r="D39" s="2659"/>
    </row>
    <row r="40" spans="1:4">
      <c r="A40" s="2637"/>
      <c r="B40" s="2658"/>
      <c r="C40" s="2657" t="s">
        <v>3228</v>
      </c>
      <c r="D40" s="2660"/>
    </row>
    <row r="41" spans="1:4" ht="28.5">
      <c r="A41" s="2637" t="s">
        <v>1734</v>
      </c>
      <c r="B41" s="2638" t="s">
        <v>2347</v>
      </c>
      <c r="C41" s="2657" t="s">
        <v>3229</v>
      </c>
      <c r="D41" s="2648">
        <f>D42+D43</f>
        <v>0</v>
      </c>
    </row>
    <row r="42" spans="1:4">
      <c r="A42" s="2637" t="s">
        <v>1731</v>
      </c>
      <c r="B42" s="2638" t="s">
        <v>3230</v>
      </c>
      <c r="C42" s="2661" t="s">
        <v>3231</v>
      </c>
      <c r="D42" s="2651">
        <f>[31]OPR!$J$11</f>
        <v>0</v>
      </c>
    </row>
    <row r="43" spans="1:4">
      <c r="A43" s="2637" t="s">
        <v>1728</v>
      </c>
      <c r="B43" s="2638" t="s">
        <v>3232</v>
      </c>
      <c r="C43" s="2661" t="s">
        <v>3233</v>
      </c>
      <c r="D43" s="2651">
        <f>[31]OPR!$J$12</f>
        <v>0</v>
      </c>
    </row>
    <row r="44" spans="1:4" ht="42.75">
      <c r="A44" s="2662">
        <v>340</v>
      </c>
      <c r="B44" s="2663" t="s">
        <v>2349</v>
      </c>
      <c r="C44" s="2664" t="s">
        <v>3234</v>
      </c>
      <c r="D44" s="2665">
        <f>IF(D47&lt;=0,0,IF(D47&lt;=D50,0,IF(D50&lt;0,D47,D47-D50)))</f>
        <v>0</v>
      </c>
    </row>
    <row r="45" spans="1:4" ht="42.75">
      <c r="A45" s="2662" t="s">
        <v>1722</v>
      </c>
      <c r="B45" s="2666" t="s">
        <v>3235</v>
      </c>
      <c r="C45" s="2667" t="s">
        <v>3236</v>
      </c>
      <c r="D45" s="2668"/>
    </row>
    <row r="46" spans="1:4" ht="43.5">
      <c r="A46" s="2662" t="s">
        <v>1719</v>
      </c>
      <c r="B46" s="2666" t="s">
        <v>3237</v>
      </c>
      <c r="C46" s="2669" t="s">
        <v>3238</v>
      </c>
      <c r="D46" s="2670"/>
    </row>
    <row r="47" spans="1:4" ht="42.75">
      <c r="A47" s="2662" t="s">
        <v>1716</v>
      </c>
      <c r="B47" s="2666" t="s">
        <v>3239</v>
      </c>
      <c r="C47" s="2667" t="s">
        <v>3240</v>
      </c>
      <c r="D47" s="2671">
        <f>D46-D45</f>
        <v>0</v>
      </c>
    </row>
    <row r="48" spans="1:4" ht="42.75">
      <c r="A48" s="2662" t="s">
        <v>3241</v>
      </c>
      <c r="B48" s="2666" t="s">
        <v>3242</v>
      </c>
      <c r="C48" s="2667" t="s">
        <v>3243</v>
      </c>
      <c r="D48" s="2668"/>
    </row>
    <row r="49" spans="1:4" ht="42.75">
      <c r="A49" s="2662" t="s">
        <v>1713</v>
      </c>
      <c r="B49" s="2666" t="s">
        <v>3244</v>
      </c>
      <c r="C49" s="2667" t="s">
        <v>3245</v>
      </c>
      <c r="D49" s="2668"/>
    </row>
    <row r="50" spans="1:4" ht="42.75">
      <c r="A50" s="2662" t="s">
        <v>1710</v>
      </c>
      <c r="B50" s="2666" t="s">
        <v>3246</v>
      </c>
      <c r="C50" s="2667" t="s">
        <v>3247</v>
      </c>
      <c r="D50" s="2671">
        <f>D49-D48</f>
        <v>0</v>
      </c>
    </row>
  </sheetData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7"/>
  <sheetViews>
    <sheetView zoomScale="55" zoomScaleNormal="55" zoomScaleSheetLayoutView="30" workbookViewId="0">
      <selection sqref="A1:Z44"/>
    </sheetView>
  </sheetViews>
  <sheetFormatPr defaultColWidth="11.42578125" defaultRowHeight="15"/>
  <cols>
    <col min="1" max="1" width="5.140625" style="1142" customWidth="1"/>
    <col min="2" max="2" width="46.140625" style="983" customWidth="1"/>
    <col min="3" max="3" width="9.28515625" style="983" customWidth="1"/>
    <col min="4" max="4" width="8.85546875" style="983" customWidth="1"/>
    <col min="5" max="5" width="8.5703125" style="983" customWidth="1"/>
    <col min="6" max="6" width="15.140625" style="983" customWidth="1"/>
    <col min="7" max="7" width="9" style="983" customWidth="1"/>
    <col min="8" max="8" width="11.28515625" style="983" customWidth="1"/>
    <col min="9" max="9" width="11.42578125" style="983" customWidth="1"/>
    <col min="10" max="10" width="13.7109375" style="983" customWidth="1"/>
    <col min="11" max="11" width="12.42578125" style="983" customWidth="1"/>
    <col min="12" max="12" width="13.42578125" style="983" customWidth="1"/>
    <col min="13" max="13" width="16.85546875" style="983" customWidth="1"/>
    <col min="14" max="14" width="17.7109375" style="983" customWidth="1"/>
    <col min="15" max="15" width="14.42578125" style="983" customWidth="1"/>
    <col min="16" max="16" width="12.85546875" style="983" customWidth="1"/>
    <col min="17" max="17" width="17.42578125" style="983" customWidth="1"/>
    <col min="18" max="18" width="12.7109375" style="983" customWidth="1"/>
    <col min="19" max="19" width="9.42578125" style="983" customWidth="1"/>
    <col min="20" max="20" width="8.85546875" style="983" customWidth="1"/>
    <col min="21" max="21" width="9.85546875" style="983" customWidth="1"/>
    <col min="22" max="22" width="15.7109375" style="983" customWidth="1"/>
    <col min="23" max="23" width="17.7109375" style="983" customWidth="1"/>
    <col min="24" max="24" width="14.28515625" style="983" customWidth="1"/>
    <col min="25" max="25" width="16" style="983" customWidth="1"/>
    <col min="26" max="26" width="16.2851562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1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3249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9.5" customHeight="1" thickBot="1">
      <c r="B6" s="1061"/>
      <c r="C6" s="1053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5" spans="1:26">
      <c r="G45" s="1143"/>
      <c r="H45" s="1144"/>
      <c r="I45" s="1144"/>
      <c r="J45" s="1145"/>
      <c r="K45" s="1145"/>
      <c r="L45" s="1145"/>
      <c r="M45" s="1145"/>
      <c r="N45" s="1145"/>
      <c r="O45" s="1145"/>
      <c r="P45" s="1145"/>
      <c r="Q45" s="1145"/>
      <c r="R45" s="1143"/>
      <c r="S45" s="1143"/>
      <c r="T45" s="1143"/>
      <c r="U45" s="1143"/>
      <c r="V45" s="1143"/>
      <c r="W45" s="1143"/>
      <c r="X45" s="1143"/>
      <c r="Y45" s="1143"/>
    </row>
    <row r="46" spans="1:26"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74" priority="5" stopIfTrue="1" operator="equal">
      <formula>#REF!</formula>
    </cfRule>
  </conditionalFormatting>
  <conditionalFormatting sqref="B18:B23">
    <cfRule type="cellIs" dxfId="73" priority="4" stopIfTrue="1" operator="equal">
      <formula>#REF!</formula>
    </cfRule>
  </conditionalFormatting>
  <conditionalFormatting sqref="B27:B39">
    <cfRule type="cellIs" dxfId="72" priority="3" stopIfTrue="1" operator="equal">
      <formula>#REF!</formula>
    </cfRule>
  </conditionalFormatting>
  <conditionalFormatting sqref="C37:C39">
    <cfRule type="cellIs" dxfId="71" priority="2" stopIfTrue="1" operator="equal">
      <formula>#REF!</formula>
    </cfRule>
  </conditionalFormatting>
  <conditionalFormatting sqref="F37:F39">
    <cfRule type="cellIs" dxfId="70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7"/>
  <sheetViews>
    <sheetView zoomScale="55" zoomScaleNormal="55" zoomScaleSheetLayoutView="30" workbookViewId="0">
      <selection sqref="A1:Z6"/>
    </sheetView>
  </sheetViews>
  <sheetFormatPr defaultColWidth="11.42578125" defaultRowHeight="15"/>
  <cols>
    <col min="1" max="1" width="6" style="983" customWidth="1"/>
    <col min="2" max="2" width="43.85546875" style="983" customWidth="1"/>
    <col min="3" max="3" width="8.28515625" style="983" customWidth="1"/>
    <col min="4" max="4" width="6.5703125" style="983" customWidth="1"/>
    <col min="5" max="5" width="10" style="983" customWidth="1"/>
    <col min="6" max="6" width="13.5703125" style="983" customWidth="1"/>
    <col min="7" max="7" width="13.42578125" style="983" customWidth="1"/>
    <col min="8" max="8" width="12.42578125" style="983" customWidth="1"/>
    <col min="9" max="9" width="13.28515625" style="983" customWidth="1"/>
    <col min="10" max="10" width="12.85546875" style="983" customWidth="1"/>
    <col min="11" max="11" width="14" style="983" customWidth="1"/>
    <col min="12" max="12" width="12.7109375" style="983" customWidth="1"/>
    <col min="13" max="13" width="15.42578125" style="983" customWidth="1"/>
    <col min="14" max="14" width="10.140625" style="983" customWidth="1"/>
    <col min="15" max="15" width="13.85546875" style="983" customWidth="1"/>
    <col min="16" max="16" width="12.7109375" style="983" customWidth="1"/>
    <col min="17" max="17" width="14.28515625" style="983" customWidth="1"/>
    <col min="18" max="18" width="11.85546875" style="983" customWidth="1"/>
    <col min="19" max="19" width="10.5703125" style="983" customWidth="1"/>
    <col min="20" max="20" width="11.7109375" style="983" customWidth="1"/>
    <col min="21" max="21" width="11.140625" style="983" customWidth="1"/>
    <col min="22" max="22" width="13" style="983" customWidth="1"/>
    <col min="23" max="23" width="14" style="983" customWidth="1"/>
    <col min="24" max="24" width="12.7109375" style="983" customWidth="1"/>
    <col min="25" max="25" width="12" style="983" customWidth="1"/>
    <col min="26" max="26" width="14.570312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2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3291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2.75" thickBot="1">
      <c r="B6" s="1061"/>
      <c r="C6" s="1053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7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7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7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7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7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7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7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  <c r="AA39" s="1082"/>
    </row>
    <row r="40" spans="1:27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7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7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7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7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7">
      <c r="A46" s="1142"/>
      <c r="B46" s="983" t="s">
        <v>3043</v>
      </c>
      <c r="E46" s="3296"/>
      <c r="F46" s="3296"/>
      <c r="G46" s="3296"/>
      <c r="H46" s="3296"/>
      <c r="I46" s="3296"/>
      <c r="J46" s="3296"/>
      <c r="K46" s="3296"/>
      <c r="L46" s="3296"/>
      <c r="M46" s="3296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7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</sheetData>
  <mergeCells count="37">
    <mergeCell ref="B17:Z17"/>
    <mergeCell ref="B26:Z26"/>
    <mergeCell ref="A40:Y40"/>
    <mergeCell ref="E46:M46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69" priority="5" stopIfTrue="1" operator="equal">
      <formula>#REF!</formula>
    </cfRule>
  </conditionalFormatting>
  <conditionalFormatting sqref="B18:B23">
    <cfRule type="cellIs" dxfId="68" priority="4" stopIfTrue="1" operator="equal">
      <formula>#REF!</formula>
    </cfRule>
  </conditionalFormatting>
  <conditionalFormatting sqref="B27:B39">
    <cfRule type="cellIs" dxfId="67" priority="3" stopIfTrue="1" operator="equal">
      <formula>#REF!</formula>
    </cfRule>
  </conditionalFormatting>
  <conditionalFormatting sqref="C37:C39">
    <cfRule type="cellIs" dxfId="66" priority="2" stopIfTrue="1" operator="equal">
      <formula>#REF!</formula>
    </cfRule>
  </conditionalFormatting>
  <conditionalFormatting sqref="F37:F39">
    <cfRule type="cellIs" dxfId="65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7"/>
  <sheetViews>
    <sheetView zoomScale="70" zoomScaleNormal="70" zoomScaleSheetLayoutView="30" workbookViewId="0">
      <selection sqref="A1:Z6"/>
    </sheetView>
  </sheetViews>
  <sheetFormatPr defaultColWidth="11.42578125" defaultRowHeight="15"/>
  <cols>
    <col min="1" max="1" width="6.5703125" style="983" customWidth="1"/>
    <col min="2" max="2" width="44.28515625" style="983" customWidth="1"/>
    <col min="3" max="3" width="9.7109375" style="983" customWidth="1"/>
    <col min="4" max="4" width="9.85546875" style="983" customWidth="1"/>
    <col min="5" max="5" width="11.85546875" style="983" customWidth="1"/>
    <col min="6" max="6" width="13.140625" style="983" customWidth="1"/>
    <col min="7" max="7" width="13.7109375" style="983" customWidth="1"/>
    <col min="8" max="8" width="16.85546875" style="983" customWidth="1"/>
    <col min="9" max="9" width="16.28515625" style="983" customWidth="1"/>
    <col min="10" max="10" width="16.140625" style="983" customWidth="1"/>
    <col min="11" max="11" width="14.5703125" style="983" customWidth="1"/>
    <col min="12" max="12" width="18" style="983" customWidth="1"/>
    <col min="13" max="13" width="17.140625" style="983" customWidth="1"/>
    <col min="14" max="15" width="12.42578125" style="983" customWidth="1"/>
    <col min="16" max="16" width="20.85546875" style="983" customWidth="1"/>
    <col min="17" max="17" width="19" style="983" customWidth="1"/>
    <col min="18" max="18" width="12" style="983" customWidth="1"/>
    <col min="19" max="19" width="9.7109375" style="983" customWidth="1"/>
    <col min="20" max="20" width="11.140625" style="983" customWidth="1"/>
    <col min="21" max="21" width="11.28515625" style="983" customWidth="1"/>
    <col min="22" max="22" width="13.28515625" style="983" customWidth="1"/>
    <col min="23" max="23" width="20.28515625" style="983" customWidth="1"/>
    <col min="24" max="24" width="13.5703125" style="983" customWidth="1"/>
    <col min="25" max="25" width="17" style="983" customWidth="1"/>
    <col min="26" max="26" width="16.8554687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3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3292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2.75" thickBot="1">
      <c r="B6" s="1061"/>
      <c r="C6" s="1053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  <row r="57" spans="4:4">
      <c r="D57" s="1055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64" priority="5" stopIfTrue="1" operator="equal">
      <formula>#REF!</formula>
    </cfRule>
  </conditionalFormatting>
  <conditionalFormatting sqref="B18:B23">
    <cfRule type="cellIs" dxfId="63" priority="4" stopIfTrue="1" operator="equal">
      <formula>#REF!</formula>
    </cfRule>
  </conditionalFormatting>
  <conditionalFormatting sqref="B27:B39">
    <cfRule type="cellIs" dxfId="62" priority="3" stopIfTrue="1" operator="equal">
      <formula>#REF!</formula>
    </cfRule>
  </conditionalFormatting>
  <conditionalFormatting sqref="C37:C39">
    <cfRule type="cellIs" dxfId="61" priority="2" stopIfTrue="1" operator="equal">
      <formula>#REF!</formula>
    </cfRule>
  </conditionalFormatting>
  <conditionalFormatting sqref="F37:F39">
    <cfRule type="cellIs" dxfId="60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21"/>
  <sheetViews>
    <sheetView zoomScale="85" zoomScaleNormal="85" workbookViewId="0">
      <selection sqref="A1:C5"/>
    </sheetView>
  </sheetViews>
  <sheetFormatPr defaultRowHeight="15"/>
  <cols>
    <col min="1" max="1" width="22.140625" style="20" customWidth="1"/>
    <col min="2" max="2" width="57.28515625" style="20" customWidth="1"/>
    <col min="3" max="27" width="12.28515625" style="25" customWidth="1"/>
    <col min="28" max="29" width="14.140625" style="25" customWidth="1"/>
    <col min="30" max="30" width="16" style="25" customWidth="1"/>
    <col min="31" max="31" width="9.140625" style="25"/>
    <col min="32" max="32" width="14.85546875" style="61" customWidth="1"/>
    <col min="33" max="16384" width="9.140625" style="25"/>
  </cols>
  <sheetData>
    <row r="1" spans="1:32">
      <c r="A1" s="20" t="s">
        <v>57</v>
      </c>
      <c r="B1" s="27" t="s">
        <v>1192</v>
      </c>
      <c r="C1" s="1"/>
      <c r="E1" s="1"/>
    </row>
    <row r="2" spans="1:32">
      <c r="A2" s="20" t="s">
        <v>58</v>
      </c>
      <c r="B2" s="25" t="s">
        <v>664</v>
      </c>
      <c r="C2" s="1"/>
      <c r="E2" s="24"/>
    </row>
    <row r="3" spans="1:32">
      <c r="A3" s="20" t="s">
        <v>56</v>
      </c>
      <c r="B3" s="20" t="s">
        <v>61</v>
      </c>
      <c r="C3" s="1"/>
      <c r="E3" s="1"/>
    </row>
    <row r="4" spans="1:32">
      <c r="A4" s="20" t="s">
        <v>59</v>
      </c>
      <c r="B4" s="78" t="s">
        <v>335</v>
      </c>
      <c r="C4" s="1"/>
      <c r="E4" s="1"/>
    </row>
    <row r="5" spans="1:32">
      <c r="A5" s="20" t="s">
        <v>60</v>
      </c>
      <c r="B5" s="99" t="s">
        <v>80</v>
      </c>
      <c r="C5" s="1"/>
      <c r="E5" s="1"/>
    </row>
    <row r="7" spans="1:32" ht="29.25" customHeight="1">
      <c r="A7" s="1860"/>
      <c r="B7" s="2967" t="s">
        <v>664</v>
      </c>
      <c r="C7" s="2996" t="s">
        <v>36</v>
      </c>
      <c r="D7" s="2983"/>
      <c r="E7" s="2986" t="s">
        <v>76</v>
      </c>
      <c r="F7" s="2986"/>
      <c r="G7" s="2988" t="s">
        <v>688</v>
      </c>
      <c r="H7" s="2986"/>
      <c r="I7" s="2986"/>
      <c r="J7" s="2986"/>
      <c r="K7" s="2986"/>
      <c r="L7" s="2989"/>
      <c r="M7" s="2992" t="s">
        <v>680</v>
      </c>
      <c r="N7" s="2992"/>
      <c r="O7" s="2992"/>
      <c r="P7" s="2992"/>
      <c r="Q7" s="2992"/>
      <c r="R7" s="2992"/>
      <c r="S7" s="2992"/>
      <c r="T7" s="2992"/>
      <c r="U7" s="2992"/>
      <c r="V7" s="2992"/>
      <c r="W7" s="2992"/>
      <c r="X7" s="2992"/>
      <c r="Y7" s="1861"/>
      <c r="Z7" s="1861"/>
      <c r="AA7" s="2969" t="s">
        <v>78</v>
      </c>
      <c r="AB7" s="2971"/>
      <c r="AC7" s="2971"/>
      <c r="AD7" s="2970"/>
      <c r="AF7" s="67"/>
    </row>
    <row r="8" spans="1:32" ht="42.75" customHeight="1">
      <c r="A8" s="1631"/>
      <c r="B8" s="2968"/>
      <c r="C8" s="2997"/>
      <c r="D8" s="2985"/>
      <c r="E8" s="2987" t="s">
        <v>677</v>
      </c>
      <c r="F8" s="2987"/>
      <c r="G8" s="2993" t="s">
        <v>683</v>
      </c>
      <c r="H8" s="2994"/>
      <c r="I8" s="2993" t="s">
        <v>679</v>
      </c>
      <c r="J8" s="2994"/>
      <c r="K8" s="2993" t="s">
        <v>678</v>
      </c>
      <c r="L8" s="2994"/>
      <c r="M8" s="2971" t="s">
        <v>43</v>
      </c>
      <c r="N8" s="2970"/>
      <c r="O8" s="2969" t="s">
        <v>44</v>
      </c>
      <c r="P8" s="2970"/>
      <c r="Q8" s="2969" t="s">
        <v>45</v>
      </c>
      <c r="R8" s="2970"/>
      <c r="S8" s="2972" t="s">
        <v>681</v>
      </c>
      <c r="T8" s="2973"/>
      <c r="U8" s="2974" t="s">
        <v>682</v>
      </c>
      <c r="V8" s="2975"/>
      <c r="W8" s="2974" t="s">
        <v>690</v>
      </c>
      <c r="X8" s="2975"/>
      <c r="Y8" s="2972" t="s">
        <v>55</v>
      </c>
      <c r="Z8" s="2973"/>
      <c r="AA8" s="2976" t="s">
        <v>40</v>
      </c>
      <c r="AB8" s="2995"/>
      <c r="AC8" s="2995"/>
      <c r="AD8" s="2977"/>
    </row>
    <row r="9" spans="1:32" ht="30" customHeight="1">
      <c r="A9" s="26"/>
      <c r="B9" s="2981"/>
      <c r="C9" s="1863" t="s">
        <v>47</v>
      </c>
      <c r="D9" s="1863" t="s">
        <v>46</v>
      </c>
      <c r="E9" s="1863" t="s">
        <v>47</v>
      </c>
      <c r="F9" s="1863" t="s">
        <v>46</v>
      </c>
      <c r="G9" s="1863" t="s">
        <v>47</v>
      </c>
      <c r="H9" s="1863" t="s">
        <v>46</v>
      </c>
      <c r="I9" s="1863" t="s">
        <v>47</v>
      </c>
      <c r="J9" s="1863" t="s">
        <v>46</v>
      </c>
      <c r="K9" s="1863" t="s">
        <v>47</v>
      </c>
      <c r="L9" s="1863" t="s">
        <v>46</v>
      </c>
      <c r="M9" s="1863" t="s">
        <v>47</v>
      </c>
      <c r="N9" s="1863" t="s">
        <v>46</v>
      </c>
      <c r="O9" s="1863" t="s">
        <v>47</v>
      </c>
      <c r="P9" s="1863" t="s">
        <v>46</v>
      </c>
      <c r="Q9" s="1863" t="s">
        <v>47</v>
      </c>
      <c r="R9" s="1863" t="s">
        <v>46</v>
      </c>
      <c r="S9" s="1863" t="s">
        <v>47</v>
      </c>
      <c r="T9" s="1863" t="s">
        <v>46</v>
      </c>
      <c r="U9" s="1863" t="s">
        <v>47</v>
      </c>
      <c r="V9" s="1863" t="s">
        <v>46</v>
      </c>
      <c r="W9" s="1863" t="s">
        <v>47</v>
      </c>
      <c r="X9" s="1863" t="s">
        <v>46</v>
      </c>
      <c r="Y9" s="1863" t="s">
        <v>47</v>
      </c>
      <c r="Z9" s="1863" t="s">
        <v>46</v>
      </c>
      <c r="AA9" s="1879" t="s">
        <v>1236</v>
      </c>
      <c r="AB9" s="1879" t="s">
        <v>1237</v>
      </c>
      <c r="AC9" s="1879" t="s">
        <v>1238</v>
      </c>
      <c r="AD9" s="1879" t="s">
        <v>1239</v>
      </c>
      <c r="AF9" s="67"/>
    </row>
    <row r="10" spans="1:32">
      <c r="A10" s="22" t="s">
        <v>62</v>
      </c>
      <c r="B10" s="1867" t="s">
        <v>1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1">
        <v>0</v>
      </c>
      <c r="P10" s="31">
        <v>0</v>
      </c>
      <c r="Q10" s="31">
        <v>0</v>
      </c>
      <c r="R10" s="31">
        <v>0</v>
      </c>
      <c r="S10" s="31">
        <v>0</v>
      </c>
      <c r="T10" s="31">
        <v>0</v>
      </c>
      <c r="U10" s="31">
        <v>0</v>
      </c>
      <c r="V10" s="31">
        <v>0</v>
      </c>
      <c r="W10" s="31">
        <v>0</v>
      </c>
      <c r="X10" s="31">
        <v>0</v>
      </c>
      <c r="Y10" s="31">
        <v>0</v>
      </c>
      <c r="Z10" s="31">
        <v>0</v>
      </c>
      <c r="AA10" s="31">
        <v>0</v>
      </c>
      <c r="AB10" s="31">
        <v>0</v>
      </c>
      <c r="AC10" s="31">
        <v>0</v>
      </c>
      <c r="AD10" s="31">
        <v>0</v>
      </c>
      <c r="AF10" s="66"/>
    </row>
    <row r="11" spans="1:32">
      <c r="A11" s="22"/>
      <c r="B11" s="18" t="s">
        <v>556</v>
      </c>
      <c r="C11" s="31">
        <v>0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31">
        <v>0</v>
      </c>
      <c r="N11" s="31">
        <v>0</v>
      </c>
      <c r="O11" s="31">
        <v>0</v>
      </c>
      <c r="P11" s="31">
        <v>0</v>
      </c>
      <c r="Q11" s="31">
        <v>0</v>
      </c>
      <c r="R11" s="31">
        <v>0</v>
      </c>
      <c r="S11" s="31">
        <v>0</v>
      </c>
      <c r="T11" s="31">
        <v>0</v>
      </c>
      <c r="U11" s="31">
        <v>0</v>
      </c>
      <c r="V11" s="31">
        <v>0</v>
      </c>
      <c r="W11" s="31">
        <v>0</v>
      </c>
      <c r="X11" s="31">
        <v>0</v>
      </c>
      <c r="Y11" s="31">
        <v>0</v>
      </c>
      <c r="Z11" s="31">
        <v>0</v>
      </c>
      <c r="AA11" s="31">
        <v>0</v>
      </c>
      <c r="AB11" s="31">
        <v>0</v>
      </c>
      <c r="AC11" s="31">
        <v>0</v>
      </c>
      <c r="AD11" s="31">
        <v>0</v>
      </c>
      <c r="AF11" s="66"/>
    </row>
    <row r="12" spans="1:32">
      <c r="A12" s="22"/>
      <c r="B12" s="11" t="s">
        <v>668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F12" s="66"/>
    </row>
    <row r="13" spans="1:32">
      <c r="A13" s="22"/>
      <c r="B13" s="18" t="s">
        <v>75</v>
      </c>
      <c r="C13" s="31">
        <v>0</v>
      </c>
      <c r="D13" s="31">
        <v>0</v>
      </c>
      <c r="E13" s="31">
        <v>0</v>
      </c>
      <c r="F13" s="31">
        <v>0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L13" s="31">
        <v>0</v>
      </c>
      <c r="M13" s="31">
        <v>0</v>
      </c>
      <c r="N13" s="31">
        <v>0</v>
      </c>
      <c r="O13" s="31">
        <v>0</v>
      </c>
      <c r="P13" s="31">
        <v>0</v>
      </c>
      <c r="Q13" s="31">
        <v>0</v>
      </c>
      <c r="R13" s="31">
        <v>0</v>
      </c>
      <c r="S13" s="31">
        <v>0</v>
      </c>
      <c r="T13" s="31">
        <v>0</v>
      </c>
      <c r="U13" s="31">
        <v>0</v>
      </c>
      <c r="V13" s="31">
        <v>0</v>
      </c>
      <c r="W13" s="31">
        <v>0</v>
      </c>
      <c r="X13" s="31">
        <v>0</v>
      </c>
      <c r="Y13" s="31">
        <v>0</v>
      </c>
      <c r="Z13" s="31">
        <v>0</v>
      </c>
      <c r="AA13" s="31">
        <v>0</v>
      </c>
      <c r="AB13" s="31">
        <v>0</v>
      </c>
      <c r="AC13" s="31">
        <v>0</v>
      </c>
      <c r="AD13" s="31">
        <v>0</v>
      </c>
      <c r="AF13" s="66"/>
    </row>
    <row r="14" spans="1:32">
      <c r="A14" s="22"/>
      <c r="B14" s="18" t="s">
        <v>3</v>
      </c>
      <c r="C14" s="31">
        <v>0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L14" s="31">
        <v>0</v>
      </c>
      <c r="M14" s="31">
        <v>0</v>
      </c>
      <c r="N14" s="31">
        <v>0</v>
      </c>
      <c r="O14" s="31">
        <v>0</v>
      </c>
      <c r="P14" s="31">
        <v>0</v>
      </c>
      <c r="Q14" s="31">
        <v>0</v>
      </c>
      <c r="R14" s="31">
        <v>0</v>
      </c>
      <c r="S14" s="31">
        <v>0</v>
      </c>
      <c r="T14" s="31">
        <v>0</v>
      </c>
      <c r="U14" s="31">
        <v>0</v>
      </c>
      <c r="V14" s="31">
        <v>0</v>
      </c>
      <c r="W14" s="31">
        <v>0</v>
      </c>
      <c r="X14" s="31">
        <v>0</v>
      </c>
      <c r="Y14" s="31">
        <v>0</v>
      </c>
      <c r="Z14" s="31">
        <v>0</v>
      </c>
      <c r="AA14" s="31">
        <v>0</v>
      </c>
      <c r="AB14" s="31">
        <v>0</v>
      </c>
      <c r="AC14" s="31">
        <v>0</v>
      </c>
      <c r="AD14" s="31">
        <v>0</v>
      </c>
      <c r="AF14" s="66"/>
    </row>
    <row r="15" spans="1:32">
      <c r="A15" s="22"/>
      <c r="B15" s="18" t="s">
        <v>4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31">
        <v>0</v>
      </c>
      <c r="R15" s="31">
        <v>0</v>
      </c>
      <c r="S15" s="31">
        <v>0</v>
      </c>
      <c r="T15" s="31">
        <v>0</v>
      </c>
      <c r="U15" s="31">
        <v>0</v>
      </c>
      <c r="V15" s="31">
        <v>0</v>
      </c>
      <c r="W15" s="31">
        <v>0</v>
      </c>
      <c r="X15" s="31">
        <v>0</v>
      </c>
      <c r="Y15" s="31">
        <v>0</v>
      </c>
      <c r="Z15" s="31">
        <v>0</v>
      </c>
      <c r="AA15" s="31">
        <v>0</v>
      </c>
      <c r="AB15" s="31">
        <v>0</v>
      </c>
      <c r="AC15" s="31">
        <v>0</v>
      </c>
      <c r="AD15" s="31">
        <v>0</v>
      </c>
      <c r="AF15" s="66"/>
    </row>
    <row r="16" spans="1:32">
      <c r="A16" s="22"/>
      <c r="B16" s="11" t="s">
        <v>669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F16" s="66"/>
    </row>
    <row r="17" spans="1:32" ht="45">
      <c r="A17" s="22"/>
      <c r="B17" s="93" t="s">
        <v>702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F17" s="66"/>
    </row>
    <row r="18" spans="1:32">
      <c r="A18" s="22"/>
      <c r="B18" s="11" t="s">
        <v>670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F18" s="66"/>
    </row>
    <row r="19" spans="1:32">
      <c r="A19" s="22"/>
      <c r="B19" s="11" t="s">
        <v>701</v>
      </c>
      <c r="C19" s="31">
        <v>0</v>
      </c>
      <c r="D19" s="31">
        <v>0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F19" s="66"/>
    </row>
    <row r="20" spans="1:32">
      <c r="A20" s="22"/>
      <c r="B20" s="11" t="s">
        <v>5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1">
        <v>0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0</v>
      </c>
      <c r="AD20" s="31">
        <v>0</v>
      </c>
      <c r="AF20" s="66"/>
    </row>
    <row r="21" spans="1:32">
      <c r="A21" s="22"/>
      <c r="B21" s="11" t="s">
        <v>9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1">
        <v>0</v>
      </c>
      <c r="R21" s="31">
        <v>0</v>
      </c>
      <c r="S21" s="31">
        <v>0</v>
      </c>
      <c r="T21" s="31">
        <v>0</v>
      </c>
      <c r="U21" s="31">
        <v>0</v>
      </c>
      <c r="V21" s="31">
        <v>0</v>
      </c>
      <c r="W21" s="31">
        <v>0</v>
      </c>
      <c r="X21" s="31">
        <v>0</v>
      </c>
      <c r="Y21" s="31">
        <v>0</v>
      </c>
      <c r="Z21" s="31">
        <v>0</v>
      </c>
      <c r="AA21" s="31">
        <v>0</v>
      </c>
      <c r="AB21" s="31">
        <v>0</v>
      </c>
      <c r="AC21" s="31">
        <v>0</v>
      </c>
      <c r="AD21" s="31">
        <v>0</v>
      </c>
      <c r="AF21" s="66"/>
    </row>
    <row r="22" spans="1:32">
      <c r="A22" s="22"/>
      <c r="B22" s="11" t="s">
        <v>0</v>
      </c>
      <c r="C22" s="31">
        <v>0</v>
      </c>
      <c r="D22" s="31">
        <v>0</v>
      </c>
      <c r="E22" s="31">
        <v>0</v>
      </c>
      <c r="F22" s="31">
        <v>0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1">
        <v>0</v>
      </c>
      <c r="R22" s="31">
        <v>0</v>
      </c>
      <c r="S22" s="31">
        <v>0</v>
      </c>
      <c r="T22" s="31">
        <v>0</v>
      </c>
      <c r="U22" s="31">
        <v>0</v>
      </c>
      <c r="V22" s="31">
        <v>0</v>
      </c>
      <c r="W22" s="31">
        <v>0</v>
      </c>
      <c r="X22" s="31">
        <v>0</v>
      </c>
      <c r="Y22" s="31">
        <v>0</v>
      </c>
      <c r="Z22" s="31">
        <v>0</v>
      </c>
      <c r="AA22" s="31">
        <v>0</v>
      </c>
      <c r="AB22" s="31">
        <v>0</v>
      </c>
      <c r="AC22" s="31">
        <v>0</v>
      </c>
      <c r="AD22" s="31">
        <v>0</v>
      </c>
      <c r="AF22" s="66"/>
    </row>
    <row r="23" spans="1:32">
      <c r="A23" s="22"/>
      <c r="B23" s="11" t="s">
        <v>584</v>
      </c>
      <c r="C23" s="31">
        <v>0</v>
      </c>
      <c r="D23" s="31">
        <v>0</v>
      </c>
      <c r="E23" s="31">
        <v>0</v>
      </c>
      <c r="F23" s="31">
        <v>0</v>
      </c>
      <c r="G23" s="31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31">
        <v>0</v>
      </c>
      <c r="Q23" s="31">
        <v>0</v>
      </c>
      <c r="R23" s="31">
        <v>0</v>
      </c>
      <c r="S23" s="31">
        <v>0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0</v>
      </c>
      <c r="Z23" s="31">
        <v>0</v>
      </c>
      <c r="AA23" s="31">
        <v>0</v>
      </c>
      <c r="AB23" s="31">
        <v>0</v>
      </c>
      <c r="AC23" s="31">
        <v>0</v>
      </c>
      <c r="AD23" s="31">
        <v>0</v>
      </c>
      <c r="AF23" s="66"/>
    </row>
    <row r="24" spans="1:32">
      <c r="A24" s="1868"/>
      <c r="B24" s="1869" t="s">
        <v>1283</v>
      </c>
      <c r="C24" s="1880">
        <f>SUM(C10:C23)</f>
        <v>0</v>
      </c>
      <c r="D24" s="1880">
        <f t="shared" ref="D24:AC24" si="0">SUM(D10:D23)</f>
        <v>0</v>
      </c>
      <c r="E24" s="1880">
        <f t="shared" si="0"/>
        <v>0</v>
      </c>
      <c r="F24" s="1880">
        <f t="shared" si="0"/>
        <v>0</v>
      </c>
      <c r="G24" s="1880">
        <f t="shared" si="0"/>
        <v>0</v>
      </c>
      <c r="H24" s="1880">
        <v>0</v>
      </c>
      <c r="I24" s="1880">
        <f t="shared" si="0"/>
        <v>0</v>
      </c>
      <c r="J24" s="1880">
        <v>0</v>
      </c>
      <c r="K24" s="1880">
        <f t="shared" si="0"/>
        <v>0</v>
      </c>
      <c r="L24" s="1880">
        <f t="shared" si="0"/>
        <v>0</v>
      </c>
      <c r="M24" s="1880">
        <f t="shared" si="0"/>
        <v>0</v>
      </c>
      <c r="N24" s="1880">
        <f t="shared" si="0"/>
        <v>0</v>
      </c>
      <c r="O24" s="1880">
        <f t="shared" si="0"/>
        <v>0</v>
      </c>
      <c r="P24" s="1880">
        <f t="shared" si="0"/>
        <v>0</v>
      </c>
      <c r="Q24" s="1880">
        <f t="shared" si="0"/>
        <v>0</v>
      </c>
      <c r="R24" s="1880">
        <f t="shared" si="0"/>
        <v>0</v>
      </c>
      <c r="S24" s="1880">
        <f t="shared" si="0"/>
        <v>0</v>
      </c>
      <c r="T24" s="1880">
        <f t="shared" si="0"/>
        <v>0</v>
      </c>
      <c r="U24" s="1880">
        <f t="shared" si="0"/>
        <v>0</v>
      </c>
      <c r="V24" s="1880">
        <f t="shared" si="0"/>
        <v>0</v>
      </c>
      <c r="W24" s="1880">
        <f t="shared" si="0"/>
        <v>0</v>
      </c>
      <c r="X24" s="1880">
        <f t="shared" si="0"/>
        <v>0</v>
      </c>
      <c r="Y24" s="1880">
        <f t="shared" si="0"/>
        <v>0</v>
      </c>
      <c r="Z24" s="1880">
        <f t="shared" si="0"/>
        <v>0</v>
      </c>
      <c r="AA24" s="1880">
        <f t="shared" si="0"/>
        <v>0</v>
      </c>
      <c r="AB24" s="1880">
        <f t="shared" si="0"/>
        <v>0</v>
      </c>
      <c r="AC24" s="1880">
        <f t="shared" si="0"/>
        <v>0</v>
      </c>
      <c r="AD24" s="1880">
        <f>SUM(AD10:AD23)</f>
        <v>0</v>
      </c>
      <c r="AF24" s="66"/>
    </row>
    <row r="25" spans="1:32">
      <c r="A25" s="22" t="s">
        <v>64</v>
      </c>
      <c r="B25" s="1867" t="s">
        <v>1</v>
      </c>
      <c r="C25" s="31">
        <v>0</v>
      </c>
      <c r="D25" s="31">
        <v>0</v>
      </c>
      <c r="E25" s="31">
        <v>0</v>
      </c>
      <c r="F25" s="31">
        <v>0</v>
      </c>
      <c r="G25" s="31">
        <v>0</v>
      </c>
      <c r="H25" s="31">
        <v>0</v>
      </c>
      <c r="I25" s="31">
        <v>0</v>
      </c>
      <c r="J25" s="31">
        <v>0</v>
      </c>
      <c r="K25" s="31">
        <v>0</v>
      </c>
      <c r="L25" s="31">
        <v>0</v>
      </c>
      <c r="M25" s="31">
        <v>0</v>
      </c>
      <c r="N25" s="31">
        <v>0</v>
      </c>
      <c r="O25" s="31">
        <v>0</v>
      </c>
      <c r="P25" s="31">
        <v>0</v>
      </c>
      <c r="Q25" s="31">
        <v>0</v>
      </c>
      <c r="R25" s="31">
        <v>0</v>
      </c>
      <c r="S25" s="31">
        <v>0</v>
      </c>
      <c r="T25" s="31">
        <v>0</v>
      </c>
      <c r="U25" s="31">
        <v>0</v>
      </c>
      <c r="V25" s="31">
        <v>0</v>
      </c>
      <c r="W25" s="31">
        <v>0</v>
      </c>
      <c r="X25" s="31">
        <v>0</v>
      </c>
      <c r="Y25" s="31">
        <v>0</v>
      </c>
      <c r="Z25" s="31">
        <v>0</v>
      </c>
      <c r="AA25" s="31">
        <v>0</v>
      </c>
      <c r="AB25" s="31">
        <v>0</v>
      </c>
      <c r="AC25" s="31">
        <v>0</v>
      </c>
      <c r="AD25" s="31">
        <v>0</v>
      </c>
      <c r="AF25" s="66"/>
    </row>
    <row r="26" spans="1:32">
      <c r="A26" s="22"/>
      <c r="B26" s="18" t="s">
        <v>556</v>
      </c>
      <c r="C26" s="31">
        <v>0</v>
      </c>
      <c r="D26" s="31">
        <v>0</v>
      </c>
      <c r="E26" s="31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L26" s="31">
        <v>0</v>
      </c>
      <c r="M26" s="31">
        <v>0</v>
      </c>
      <c r="N26" s="31">
        <v>0</v>
      </c>
      <c r="O26" s="31">
        <v>0</v>
      </c>
      <c r="P26" s="31">
        <v>0</v>
      </c>
      <c r="Q26" s="31">
        <v>0</v>
      </c>
      <c r="R26" s="31">
        <v>0</v>
      </c>
      <c r="S26" s="31">
        <v>0</v>
      </c>
      <c r="T26" s="31">
        <v>0</v>
      </c>
      <c r="U26" s="31">
        <v>0</v>
      </c>
      <c r="V26" s="31">
        <v>0</v>
      </c>
      <c r="W26" s="31">
        <v>0</v>
      </c>
      <c r="X26" s="31">
        <v>0</v>
      </c>
      <c r="Y26" s="31">
        <v>0</v>
      </c>
      <c r="Z26" s="31">
        <v>0</v>
      </c>
      <c r="AA26" s="31">
        <v>0</v>
      </c>
      <c r="AB26" s="31">
        <v>0</v>
      </c>
      <c r="AC26" s="31">
        <v>0</v>
      </c>
      <c r="AD26" s="31">
        <v>0</v>
      </c>
      <c r="AF26" s="66"/>
    </row>
    <row r="27" spans="1:32">
      <c r="A27" s="22"/>
      <c r="B27" s="11" t="s">
        <v>668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F27" s="66"/>
    </row>
    <row r="28" spans="1:32">
      <c r="A28" s="22"/>
      <c r="B28" s="18" t="s">
        <v>75</v>
      </c>
      <c r="C28" s="31">
        <v>0</v>
      </c>
      <c r="D28" s="31">
        <v>0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L28" s="31">
        <v>0</v>
      </c>
      <c r="M28" s="31">
        <v>0</v>
      </c>
      <c r="N28" s="31">
        <v>0</v>
      </c>
      <c r="O28" s="31">
        <v>0</v>
      </c>
      <c r="P28" s="31">
        <v>0</v>
      </c>
      <c r="Q28" s="31">
        <v>0</v>
      </c>
      <c r="R28" s="31">
        <v>0</v>
      </c>
      <c r="S28" s="31">
        <v>0</v>
      </c>
      <c r="T28" s="31">
        <v>0</v>
      </c>
      <c r="U28" s="31">
        <v>0</v>
      </c>
      <c r="V28" s="31">
        <v>0</v>
      </c>
      <c r="W28" s="31">
        <v>0</v>
      </c>
      <c r="X28" s="31">
        <v>0</v>
      </c>
      <c r="Y28" s="31">
        <v>0</v>
      </c>
      <c r="Z28" s="31">
        <v>0</v>
      </c>
      <c r="AA28" s="31">
        <v>0</v>
      </c>
      <c r="AB28" s="31">
        <v>0</v>
      </c>
      <c r="AC28" s="31">
        <v>0</v>
      </c>
      <c r="AD28" s="31">
        <v>0</v>
      </c>
      <c r="AF28" s="66"/>
    </row>
    <row r="29" spans="1:32">
      <c r="A29" s="22"/>
      <c r="B29" s="18" t="s">
        <v>3</v>
      </c>
      <c r="C29" s="31">
        <v>0</v>
      </c>
      <c r="D29" s="31">
        <v>0</v>
      </c>
      <c r="E29" s="31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31">
        <v>0</v>
      </c>
      <c r="Q29" s="31">
        <v>0</v>
      </c>
      <c r="R29" s="31">
        <v>0</v>
      </c>
      <c r="S29" s="31">
        <v>0</v>
      </c>
      <c r="T29" s="31">
        <v>0</v>
      </c>
      <c r="U29" s="31">
        <v>0</v>
      </c>
      <c r="V29" s="31">
        <v>0</v>
      </c>
      <c r="W29" s="31">
        <v>0</v>
      </c>
      <c r="X29" s="31">
        <v>0</v>
      </c>
      <c r="Y29" s="31">
        <v>0</v>
      </c>
      <c r="Z29" s="31">
        <v>0</v>
      </c>
      <c r="AA29" s="31">
        <v>0</v>
      </c>
      <c r="AB29" s="31">
        <v>0</v>
      </c>
      <c r="AC29" s="31">
        <v>0</v>
      </c>
      <c r="AD29" s="31">
        <v>0</v>
      </c>
      <c r="AF29" s="66"/>
    </row>
    <row r="30" spans="1:32">
      <c r="A30" s="22"/>
      <c r="B30" s="18" t="s">
        <v>4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F30" s="66"/>
    </row>
    <row r="31" spans="1:32">
      <c r="A31" s="22"/>
      <c r="B31" s="11" t="s">
        <v>669</v>
      </c>
      <c r="C31" s="31">
        <v>0</v>
      </c>
      <c r="D31" s="31">
        <v>0</v>
      </c>
      <c r="E31" s="31">
        <v>0</v>
      </c>
      <c r="F31" s="31">
        <v>0</v>
      </c>
      <c r="G31" s="31">
        <v>0</v>
      </c>
      <c r="H31" s="31">
        <v>0</v>
      </c>
      <c r="I31" s="31">
        <v>0</v>
      </c>
      <c r="J31" s="31">
        <v>0</v>
      </c>
      <c r="K31" s="31">
        <v>0</v>
      </c>
      <c r="L31" s="31">
        <v>0</v>
      </c>
      <c r="M31" s="31">
        <v>0</v>
      </c>
      <c r="N31" s="31">
        <v>0</v>
      </c>
      <c r="O31" s="31">
        <v>0</v>
      </c>
      <c r="P31" s="31">
        <v>0</v>
      </c>
      <c r="Q31" s="31">
        <v>0</v>
      </c>
      <c r="R31" s="31">
        <v>0</v>
      </c>
      <c r="S31" s="31">
        <v>0</v>
      </c>
      <c r="T31" s="31">
        <v>0</v>
      </c>
      <c r="U31" s="31">
        <v>0</v>
      </c>
      <c r="V31" s="31">
        <v>0</v>
      </c>
      <c r="W31" s="31">
        <v>0</v>
      </c>
      <c r="X31" s="31">
        <v>0</v>
      </c>
      <c r="Y31" s="31">
        <v>0</v>
      </c>
      <c r="Z31" s="31">
        <v>0</v>
      </c>
      <c r="AA31" s="31">
        <v>0</v>
      </c>
      <c r="AB31" s="31">
        <v>0</v>
      </c>
      <c r="AC31" s="31">
        <v>0</v>
      </c>
      <c r="AD31" s="31">
        <v>0</v>
      </c>
      <c r="AF31" s="66"/>
    </row>
    <row r="32" spans="1:32" ht="45">
      <c r="A32" s="22"/>
      <c r="B32" s="93" t="s">
        <v>702</v>
      </c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31">
        <v>0</v>
      </c>
      <c r="P32" s="31">
        <v>0</v>
      </c>
      <c r="Q32" s="31">
        <v>0</v>
      </c>
      <c r="R32" s="31">
        <v>0</v>
      </c>
      <c r="S32" s="31">
        <v>0</v>
      </c>
      <c r="T32" s="31">
        <v>0</v>
      </c>
      <c r="U32" s="31">
        <v>0</v>
      </c>
      <c r="V32" s="31">
        <v>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F32" s="66"/>
    </row>
    <row r="33" spans="1:32">
      <c r="A33" s="22"/>
      <c r="B33" s="11" t="s">
        <v>670</v>
      </c>
      <c r="C33" s="31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L33" s="31">
        <v>0</v>
      </c>
      <c r="M33" s="31">
        <v>0</v>
      </c>
      <c r="N33" s="31">
        <v>0</v>
      </c>
      <c r="O33" s="31">
        <v>0</v>
      </c>
      <c r="P33" s="31">
        <v>0</v>
      </c>
      <c r="Q33" s="31">
        <v>0</v>
      </c>
      <c r="R33" s="31">
        <v>0</v>
      </c>
      <c r="S33" s="31">
        <v>0</v>
      </c>
      <c r="T33" s="31">
        <v>0</v>
      </c>
      <c r="U33" s="31">
        <v>0</v>
      </c>
      <c r="V33" s="31">
        <v>0</v>
      </c>
      <c r="W33" s="31">
        <v>0</v>
      </c>
      <c r="X33" s="31">
        <v>0</v>
      </c>
      <c r="Y33" s="31">
        <v>0</v>
      </c>
      <c r="Z33" s="31">
        <v>0</v>
      </c>
      <c r="AA33" s="31">
        <v>0</v>
      </c>
      <c r="AB33" s="31">
        <v>0</v>
      </c>
      <c r="AC33" s="31">
        <v>0</v>
      </c>
      <c r="AD33" s="31">
        <v>0</v>
      </c>
      <c r="AF33" s="66"/>
    </row>
    <row r="34" spans="1:32">
      <c r="A34" s="22"/>
      <c r="B34" s="11" t="s">
        <v>701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L34" s="31">
        <v>0</v>
      </c>
      <c r="M34" s="31">
        <v>0</v>
      </c>
      <c r="N34" s="31">
        <v>0</v>
      </c>
      <c r="O34" s="31">
        <v>0</v>
      </c>
      <c r="P34" s="31">
        <v>0</v>
      </c>
      <c r="Q34" s="31">
        <v>0</v>
      </c>
      <c r="R34" s="31">
        <v>0</v>
      </c>
      <c r="S34" s="31">
        <v>0</v>
      </c>
      <c r="T34" s="31">
        <v>0</v>
      </c>
      <c r="U34" s="31">
        <v>0</v>
      </c>
      <c r="V34" s="31">
        <v>0</v>
      </c>
      <c r="W34" s="31">
        <v>0</v>
      </c>
      <c r="X34" s="31">
        <v>0</v>
      </c>
      <c r="Y34" s="31">
        <v>0</v>
      </c>
      <c r="Z34" s="31">
        <v>0</v>
      </c>
      <c r="AA34" s="31">
        <v>0</v>
      </c>
      <c r="AB34" s="31">
        <v>0</v>
      </c>
      <c r="AC34" s="31">
        <v>0</v>
      </c>
      <c r="AD34" s="31">
        <v>0</v>
      </c>
      <c r="AF34" s="66"/>
    </row>
    <row r="35" spans="1:32">
      <c r="A35" s="22"/>
      <c r="B35" s="11" t="s">
        <v>5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L35" s="31">
        <v>0</v>
      </c>
      <c r="M35" s="31">
        <v>0</v>
      </c>
      <c r="N35" s="31">
        <v>0</v>
      </c>
      <c r="O35" s="31">
        <v>0</v>
      </c>
      <c r="P35" s="31">
        <v>0</v>
      </c>
      <c r="Q35" s="31">
        <v>0</v>
      </c>
      <c r="R35" s="31">
        <v>0</v>
      </c>
      <c r="S35" s="31">
        <v>0</v>
      </c>
      <c r="T35" s="31">
        <v>0</v>
      </c>
      <c r="U35" s="31">
        <v>0</v>
      </c>
      <c r="V35" s="31">
        <v>0</v>
      </c>
      <c r="W35" s="31">
        <v>0</v>
      </c>
      <c r="X35" s="31">
        <v>0</v>
      </c>
      <c r="Y35" s="31">
        <v>0</v>
      </c>
      <c r="Z35" s="31">
        <v>0</v>
      </c>
      <c r="AA35" s="31">
        <v>0</v>
      </c>
      <c r="AB35" s="31">
        <v>0</v>
      </c>
      <c r="AC35" s="31">
        <v>0</v>
      </c>
      <c r="AD35" s="31">
        <v>0</v>
      </c>
      <c r="AF35" s="66"/>
    </row>
    <row r="36" spans="1:32">
      <c r="A36" s="22"/>
      <c r="B36" s="11" t="s">
        <v>9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L36" s="31">
        <v>0</v>
      </c>
      <c r="M36" s="31">
        <v>0</v>
      </c>
      <c r="N36" s="31">
        <v>0</v>
      </c>
      <c r="O36" s="31">
        <v>0</v>
      </c>
      <c r="P36" s="31">
        <v>0</v>
      </c>
      <c r="Q36" s="31">
        <v>0</v>
      </c>
      <c r="R36" s="31">
        <v>0</v>
      </c>
      <c r="S36" s="31">
        <v>0</v>
      </c>
      <c r="T36" s="31">
        <v>0</v>
      </c>
      <c r="U36" s="31">
        <v>0</v>
      </c>
      <c r="V36" s="31">
        <v>0</v>
      </c>
      <c r="W36" s="31">
        <v>0</v>
      </c>
      <c r="X36" s="31">
        <v>0</v>
      </c>
      <c r="Y36" s="31">
        <v>0</v>
      </c>
      <c r="Z36" s="31">
        <v>0</v>
      </c>
      <c r="AA36" s="31">
        <v>0</v>
      </c>
      <c r="AB36" s="31">
        <v>0</v>
      </c>
      <c r="AC36" s="31">
        <v>0</v>
      </c>
      <c r="AD36" s="31">
        <v>0</v>
      </c>
      <c r="AF36" s="66"/>
    </row>
    <row r="37" spans="1:32">
      <c r="A37" s="22"/>
      <c r="B37" s="11" t="s">
        <v>0</v>
      </c>
      <c r="C37" s="31"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0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0</v>
      </c>
      <c r="AA37" s="31">
        <v>0</v>
      </c>
      <c r="AB37" s="31">
        <v>0</v>
      </c>
      <c r="AC37" s="31">
        <v>0</v>
      </c>
      <c r="AD37" s="31">
        <v>0</v>
      </c>
      <c r="AF37" s="66"/>
    </row>
    <row r="38" spans="1:32">
      <c r="A38" s="22"/>
      <c r="B38" s="11" t="s">
        <v>584</v>
      </c>
      <c r="C38" s="31">
        <v>0</v>
      </c>
      <c r="D38" s="31">
        <v>0</v>
      </c>
      <c r="E38" s="31">
        <v>0</v>
      </c>
      <c r="F38" s="31">
        <v>0</v>
      </c>
      <c r="G38" s="31">
        <v>0</v>
      </c>
      <c r="H38" s="31">
        <v>0</v>
      </c>
      <c r="I38" s="31">
        <v>0</v>
      </c>
      <c r="J38" s="31">
        <v>0</v>
      </c>
      <c r="K38" s="31">
        <v>0</v>
      </c>
      <c r="L38" s="31">
        <v>0</v>
      </c>
      <c r="M38" s="31">
        <v>0</v>
      </c>
      <c r="N38" s="31">
        <v>0</v>
      </c>
      <c r="O38" s="31">
        <v>0</v>
      </c>
      <c r="P38" s="31">
        <v>0</v>
      </c>
      <c r="Q38" s="31">
        <v>0</v>
      </c>
      <c r="R38" s="31">
        <v>0</v>
      </c>
      <c r="S38" s="31">
        <v>0</v>
      </c>
      <c r="T38" s="31">
        <v>0</v>
      </c>
      <c r="U38" s="31">
        <v>0</v>
      </c>
      <c r="V38" s="31">
        <v>0</v>
      </c>
      <c r="W38" s="31">
        <v>0</v>
      </c>
      <c r="X38" s="31">
        <v>0</v>
      </c>
      <c r="Y38" s="31">
        <v>0</v>
      </c>
      <c r="Z38" s="31">
        <v>0</v>
      </c>
      <c r="AA38" s="31">
        <v>0</v>
      </c>
      <c r="AB38" s="31">
        <v>0</v>
      </c>
      <c r="AC38" s="31">
        <v>0</v>
      </c>
      <c r="AD38" s="31">
        <v>0</v>
      </c>
      <c r="AF38" s="66"/>
    </row>
    <row r="39" spans="1:32">
      <c r="A39" s="1868"/>
      <c r="B39" s="1869" t="s">
        <v>1273</v>
      </c>
      <c r="C39" s="1880">
        <f>SUM(C25:C38)</f>
        <v>0</v>
      </c>
      <c r="D39" s="1880">
        <f t="shared" ref="D39:G39" si="1">SUM(D25:D38)</f>
        <v>0</v>
      </c>
      <c r="E39" s="1880">
        <f t="shared" si="1"/>
        <v>0</v>
      </c>
      <c r="F39" s="1880">
        <f t="shared" si="1"/>
        <v>0</v>
      </c>
      <c r="G39" s="1880">
        <f t="shared" si="1"/>
        <v>0</v>
      </c>
      <c r="H39" s="1880">
        <v>0</v>
      </c>
      <c r="I39" s="1880">
        <f t="shared" ref="I39" si="2">SUM(I25:I38)</f>
        <v>0</v>
      </c>
      <c r="J39" s="1880">
        <v>0</v>
      </c>
      <c r="K39" s="1880">
        <f t="shared" ref="K39:AC39" si="3">SUM(K25:K38)</f>
        <v>0</v>
      </c>
      <c r="L39" s="1880">
        <f t="shared" si="3"/>
        <v>0</v>
      </c>
      <c r="M39" s="1880">
        <f t="shared" si="3"/>
        <v>0</v>
      </c>
      <c r="N39" s="1880">
        <f t="shared" si="3"/>
        <v>0</v>
      </c>
      <c r="O39" s="1880">
        <f t="shared" si="3"/>
        <v>0</v>
      </c>
      <c r="P39" s="1880">
        <f t="shared" si="3"/>
        <v>0</v>
      </c>
      <c r="Q39" s="1880">
        <f t="shared" si="3"/>
        <v>0</v>
      </c>
      <c r="R39" s="1880">
        <f t="shared" si="3"/>
        <v>0</v>
      </c>
      <c r="S39" s="1880">
        <f t="shared" si="3"/>
        <v>0</v>
      </c>
      <c r="T39" s="1880">
        <f t="shared" si="3"/>
        <v>0</v>
      </c>
      <c r="U39" s="1880">
        <f t="shared" si="3"/>
        <v>0</v>
      </c>
      <c r="V39" s="1880">
        <f t="shared" si="3"/>
        <v>0</v>
      </c>
      <c r="W39" s="1880">
        <f t="shared" si="3"/>
        <v>0</v>
      </c>
      <c r="X39" s="1880">
        <f t="shared" si="3"/>
        <v>0</v>
      </c>
      <c r="Y39" s="1880">
        <f t="shared" si="3"/>
        <v>0</v>
      </c>
      <c r="Z39" s="1880">
        <f t="shared" si="3"/>
        <v>0</v>
      </c>
      <c r="AA39" s="1880">
        <f t="shared" si="3"/>
        <v>0</v>
      </c>
      <c r="AB39" s="1880">
        <f t="shared" si="3"/>
        <v>0</v>
      </c>
      <c r="AC39" s="1880">
        <f t="shared" si="3"/>
        <v>0</v>
      </c>
      <c r="AD39" s="1880">
        <f>SUM(AD25:AD38)</f>
        <v>0</v>
      </c>
      <c r="AF39" s="66"/>
    </row>
    <row r="40" spans="1:32">
      <c r="A40" s="22" t="s">
        <v>65</v>
      </c>
      <c r="B40" s="1867" t="s">
        <v>1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F40" s="66"/>
    </row>
    <row r="41" spans="1:32">
      <c r="A41" s="22"/>
      <c r="B41" s="18" t="s">
        <v>556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F41" s="66"/>
    </row>
    <row r="42" spans="1:32">
      <c r="A42" s="22"/>
      <c r="B42" s="11" t="s">
        <v>668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F42" s="66"/>
    </row>
    <row r="43" spans="1:32">
      <c r="A43" s="22"/>
      <c r="B43" s="18" t="s">
        <v>75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F43" s="66"/>
    </row>
    <row r="44" spans="1:32">
      <c r="A44" s="22"/>
      <c r="B44" s="18" t="s">
        <v>3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F44" s="66"/>
    </row>
    <row r="45" spans="1:32">
      <c r="A45" s="22"/>
      <c r="B45" s="18" t="s">
        <v>4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F45" s="66"/>
    </row>
    <row r="46" spans="1:32">
      <c r="A46" s="22"/>
      <c r="B46" s="11" t="s">
        <v>669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>
        <v>0</v>
      </c>
      <c r="L46" s="31">
        <v>0</v>
      </c>
      <c r="M46" s="31">
        <v>0</v>
      </c>
      <c r="N46" s="31">
        <v>0</v>
      </c>
      <c r="O46" s="31">
        <v>0</v>
      </c>
      <c r="P46" s="31">
        <v>0</v>
      </c>
      <c r="Q46" s="31">
        <v>0</v>
      </c>
      <c r="R46" s="31">
        <v>0</v>
      </c>
      <c r="S46" s="31">
        <v>0</v>
      </c>
      <c r="T46" s="31">
        <v>0</v>
      </c>
      <c r="U46" s="31">
        <v>0</v>
      </c>
      <c r="V46" s="31">
        <v>0</v>
      </c>
      <c r="W46" s="31">
        <v>0</v>
      </c>
      <c r="X46" s="31">
        <v>0</v>
      </c>
      <c r="Y46" s="31">
        <v>0</v>
      </c>
      <c r="Z46" s="31">
        <v>0</v>
      </c>
      <c r="AA46" s="31">
        <v>0</v>
      </c>
      <c r="AB46" s="31">
        <v>0</v>
      </c>
      <c r="AC46" s="31">
        <v>0</v>
      </c>
      <c r="AD46" s="31">
        <v>0</v>
      </c>
      <c r="AF46" s="66"/>
    </row>
    <row r="47" spans="1:32" ht="45">
      <c r="A47" s="22"/>
      <c r="B47" s="93" t="s">
        <v>702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L47" s="31">
        <v>0</v>
      </c>
      <c r="M47" s="31">
        <v>0</v>
      </c>
      <c r="N47" s="31">
        <v>0</v>
      </c>
      <c r="O47" s="31">
        <v>0</v>
      </c>
      <c r="P47" s="31">
        <v>0</v>
      </c>
      <c r="Q47" s="31">
        <v>0</v>
      </c>
      <c r="R47" s="31">
        <v>0</v>
      </c>
      <c r="S47" s="31">
        <v>0</v>
      </c>
      <c r="T47" s="31">
        <v>0</v>
      </c>
      <c r="U47" s="31">
        <v>0</v>
      </c>
      <c r="V47" s="31">
        <v>0</v>
      </c>
      <c r="W47" s="31">
        <v>0</v>
      </c>
      <c r="X47" s="31">
        <v>0</v>
      </c>
      <c r="Y47" s="31">
        <v>0</v>
      </c>
      <c r="Z47" s="31">
        <v>0</v>
      </c>
      <c r="AA47" s="31">
        <v>0</v>
      </c>
      <c r="AB47" s="31">
        <v>0</v>
      </c>
      <c r="AC47" s="31">
        <v>0</v>
      </c>
      <c r="AD47" s="31">
        <v>0</v>
      </c>
      <c r="AF47" s="66"/>
    </row>
    <row r="48" spans="1:32">
      <c r="A48" s="22"/>
      <c r="B48" s="11" t="s">
        <v>670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>
        <v>0</v>
      </c>
      <c r="L48" s="31">
        <v>0</v>
      </c>
      <c r="M48" s="31">
        <v>0</v>
      </c>
      <c r="N48" s="31">
        <v>0</v>
      </c>
      <c r="O48" s="31">
        <v>0</v>
      </c>
      <c r="P48" s="31">
        <v>0</v>
      </c>
      <c r="Q48" s="31">
        <v>0</v>
      </c>
      <c r="R48" s="31">
        <v>0</v>
      </c>
      <c r="S48" s="31">
        <v>0</v>
      </c>
      <c r="T48" s="31">
        <v>0</v>
      </c>
      <c r="U48" s="31">
        <v>0</v>
      </c>
      <c r="V48" s="31">
        <v>0</v>
      </c>
      <c r="W48" s="31">
        <v>0</v>
      </c>
      <c r="X48" s="31">
        <v>0</v>
      </c>
      <c r="Y48" s="31">
        <v>0</v>
      </c>
      <c r="Z48" s="31">
        <v>0</v>
      </c>
      <c r="AA48" s="31">
        <v>0</v>
      </c>
      <c r="AB48" s="31">
        <v>0</v>
      </c>
      <c r="AC48" s="31">
        <v>0</v>
      </c>
      <c r="AD48" s="31">
        <v>0</v>
      </c>
      <c r="AF48" s="66"/>
    </row>
    <row r="49" spans="1:32">
      <c r="A49" s="22"/>
      <c r="B49" s="11" t="s">
        <v>701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F49" s="66"/>
    </row>
    <row r="50" spans="1:32">
      <c r="A50" s="22"/>
      <c r="B50" s="11" t="s">
        <v>5</v>
      </c>
      <c r="C50" s="31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L50" s="31">
        <v>0</v>
      </c>
      <c r="M50" s="31">
        <v>0</v>
      </c>
      <c r="N50" s="31">
        <v>0</v>
      </c>
      <c r="O50" s="31">
        <v>0</v>
      </c>
      <c r="P50" s="31">
        <v>0</v>
      </c>
      <c r="Q50" s="31">
        <v>0</v>
      </c>
      <c r="R50" s="31">
        <v>0</v>
      </c>
      <c r="S50" s="31">
        <v>0</v>
      </c>
      <c r="T50" s="31">
        <v>0</v>
      </c>
      <c r="U50" s="31">
        <v>0</v>
      </c>
      <c r="V50" s="31">
        <v>0</v>
      </c>
      <c r="W50" s="31">
        <v>0</v>
      </c>
      <c r="X50" s="31">
        <v>0</v>
      </c>
      <c r="Y50" s="31">
        <v>0</v>
      </c>
      <c r="Z50" s="31">
        <v>0</v>
      </c>
      <c r="AA50" s="31">
        <v>0</v>
      </c>
      <c r="AB50" s="31">
        <v>0</v>
      </c>
      <c r="AC50" s="31">
        <v>0</v>
      </c>
      <c r="AD50" s="31">
        <v>0</v>
      </c>
      <c r="AF50" s="66"/>
    </row>
    <row r="51" spans="1:32">
      <c r="A51" s="22"/>
      <c r="B51" s="11" t="s">
        <v>9</v>
      </c>
      <c r="C51" s="31">
        <v>0</v>
      </c>
      <c r="D51" s="31">
        <v>0</v>
      </c>
      <c r="E51" s="31">
        <v>0</v>
      </c>
      <c r="F51" s="31">
        <v>0</v>
      </c>
      <c r="G51" s="31">
        <v>0</v>
      </c>
      <c r="H51" s="31">
        <v>0</v>
      </c>
      <c r="I51" s="31">
        <v>0</v>
      </c>
      <c r="J51" s="31">
        <v>0</v>
      </c>
      <c r="K51" s="31">
        <v>0</v>
      </c>
      <c r="L51" s="31">
        <v>0</v>
      </c>
      <c r="M51" s="31">
        <v>0</v>
      </c>
      <c r="N51" s="31">
        <v>0</v>
      </c>
      <c r="O51" s="31">
        <v>0</v>
      </c>
      <c r="P51" s="31">
        <v>0</v>
      </c>
      <c r="Q51" s="31">
        <v>0</v>
      </c>
      <c r="R51" s="31">
        <v>0</v>
      </c>
      <c r="S51" s="31">
        <v>0</v>
      </c>
      <c r="T51" s="31">
        <v>0</v>
      </c>
      <c r="U51" s="31">
        <v>0</v>
      </c>
      <c r="V51" s="31">
        <v>0</v>
      </c>
      <c r="W51" s="31">
        <v>0</v>
      </c>
      <c r="X51" s="31">
        <v>0</v>
      </c>
      <c r="Y51" s="31">
        <v>0</v>
      </c>
      <c r="Z51" s="31">
        <v>0</v>
      </c>
      <c r="AA51" s="31">
        <v>0</v>
      </c>
      <c r="AB51" s="31">
        <v>0</v>
      </c>
      <c r="AC51" s="31">
        <v>0</v>
      </c>
      <c r="AD51" s="31">
        <v>0</v>
      </c>
      <c r="AF51" s="66"/>
    </row>
    <row r="52" spans="1:32">
      <c r="A52" s="22"/>
      <c r="B52" s="11" t="s">
        <v>0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0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1">
        <v>0</v>
      </c>
      <c r="P52" s="31">
        <v>0</v>
      </c>
      <c r="Q52" s="31">
        <v>0</v>
      </c>
      <c r="R52" s="31">
        <v>0</v>
      </c>
      <c r="S52" s="31">
        <v>0</v>
      </c>
      <c r="T52" s="31">
        <v>0</v>
      </c>
      <c r="U52" s="31">
        <v>0</v>
      </c>
      <c r="V52" s="31">
        <v>0</v>
      </c>
      <c r="W52" s="31">
        <v>0</v>
      </c>
      <c r="X52" s="31">
        <v>0</v>
      </c>
      <c r="Y52" s="31">
        <v>0</v>
      </c>
      <c r="Z52" s="31">
        <v>0</v>
      </c>
      <c r="AA52" s="31">
        <v>0</v>
      </c>
      <c r="AB52" s="31">
        <v>0</v>
      </c>
      <c r="AC52" s="31">
        <v>0</v>
      </c>
      <c r="AD52" s="31">
        <v>0</v>
      </c>
      <c r="AF52" s="66"/>
    </row>
    <row r="53" spans="1:32">
      <c r="A53" s="22"/>
      <c r="B53" s="11" t="s">
        <v>584</v>
      </c>
      <c r="C53" s="31">
        <v>0</v>
      </c>
      <c r="D53" s="31">
        <v>0</v>
      </c>
      <c r="E53" s="31">
        <v>0</v>
      </c>
      <c r="F53" s="31">
        <v>0</v>
      </c>
      <c r="G53" s="31">
        <v>0</v>
      </c>
      <c r="H53" s="31">
        <v>0</v>
      </c>
      <c r="I53" s="31">
        <v>0</v>
      </c>
      <c r="J53" s="31">
        <v>0</v>
      </c>
      <c r="K53" s="31">
        <v>0</v>
      </c>
      <c r="L53" s="31">
        <v>0</v>
      </c>
      <c r="M53" s="31">
        <v>0</v>
      </c>
      <c r="N53" s="31">
        <v>0</v>
      </c>
      <c r="O53" s="31">
        <v>0</v>
      </c>
      <c r="P53" s="31">
        <v>0</v>
      </c>
      <c r="Q53" s="31">
        <v>0</v>
      </c>
      <c r="R53" s="31">
        <v>0</v>
      </c>
      <c r="S53" s="31">
        <v>0</v>
      </c>
      <c r="T53" s="31">
        <v>0</v>
      </c>
      <c r="U53" s="31">
        <v>0</v>
      </c>
      <c r="V53" s="31">
        <v>0</v>
      </c>
      <c r="W53" s="31">
        <v>0</v>
      </c>
      <c r="X53" s="31">
        <v>0</v>
      </c>
      <c r="Y53" s="31">
        <v>0</v>
      </c>
      <c r="Z53" s="31">
        <v>0</v>
      </c>
      <c r="AA53" s="31">
        <v>0</v>
      </c>
      <c r="AB53" s="31">
        <v>0</v>
      </c>
      <c r="AC53" s="31">
        <v>0</v>
      </c>
      <c r="AD53" s="31">
        <v>0</v>
      </c>
      <c r="AF53" s="66"/>
    </row>
    <row r="54" spans="1:32">
      <c r="A54" s="1868"/>
      <c r="B54" s="1869" t="s">
        <v>1274</v>
      </c>
      <c r="C54" s="1880">
        <f>SUM(C40:C53)</f>
        <v>0</v>
      </c>
      <c r="D54" s="1880">
        <f t="shared" ref="D54:G54" si="4">SUM(D40:D53)</f>
        <v>0</v>
      </c>
      <c r="E54" s="1880">
        <f t="shared" si="4"/>
        <v>0</v>
      </c>
      <c r="F54" s="1880">
        <f t="shared" si="4"/>
        <v>0</v>
      </c>
      <c r="G54" s="1880">
        <f t="shared" si="4"/>
        <v>0</v>
      </c>
      <c r="H54" s="1880">
        <v>0</v>
      </c>
      <c r="I54" s="1880">
        <f t="shared" ref="I54" si="5">SUM(I40:I53)</f>
        <v>0</v>
      </c>
      <c r="J54" s="1880">
        <v>0</v>
      </c>
      <c r="K54" s="1880">
        <f t="shared" ref="K54:AD54" si="6">SUM(K40:K53)</f>
        <v>0</v>
      </c>
      <c r="L54" s="1880">
        <f t="shared" si="6"/>
        <v>0</v>
      </c>
      <c r="M54" s="1880">
        <f t="shared" si="6"/>
        <v>0</v>
      </c>
      <c r="N54" s="1880">
        <f t="shared" si="6"/>
        <v>0</v>
      </c>
      <c r="O54" s="1880">
        <f t="shared" si="6"/>
        <v>0</v>
      </c>
      <c r="P54" s="1880">
        <f t="shared" si="6"/>
        <v>0</v>
      </c>
      <c r="Q54" s="1880">
        <f t="shared" si="6"/>
        <v>0</v>
      </c>
      <c r="R54" s="1880">
        <f t="shared" si="6"/>
        <v>0</v>
      </c>
      <c r="S54" s="1880">
        <f t="shared" si="6"/>
        <v>0</v>
      </c>
      <c r="T54" s="1880">
        <f t="shared" si="6"/>
        <v>0</v>
      </c>
      <c r="U54" s="1880">
        <f t="shared" si="6"/>
        <v>0</v>
      </c>
      <c r="V54" s="1880">
        <f t="shared" si="6"/>
        <v>0</v>
      </c>
      <c r="W54" s="1880">
        <f t="shared" si="6"/>
        <v>0</v>
      </c>
      <c r="X54" s="1880">
        <f t="shared" si="6"/>
        <v>0</v>
      </c>
      <c r="Y54" s="1880">
        <f t="shared" si="6"/>
        <v>0</v>
      </c>
      <c r="Z54" s="1880">
        <f t="shared" si="6"/>
        <v>0</v>
      </c>
      <c r="AA54" s="1880">
        <f t="shared" si="6"/>
        <v>0</v>
      </c>
      <c r="AB54" s="1880">
        <f t="shared" si="6"/>
        <v>0</v>
      </c>
      <c r="AC54" s="1880">
        <f t="shared" si="6"/>
        <v>0</v>
      </c>
      <c r="AD54" s="1880">
        <f t="shared" si="6"/>
        <v>0</v>
      </c>
      <c r="AF54" s="66"/>
    </row>
    <row r="55" spans="1:32">
      <c r="A55" s="22" t="s">
        <v>66</v>
      </c>
      <c r="B55" s="1867" t="s">
        <v>1</v>
      </c>
      <c r="C55" s="31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31">
        <v>0</v>
      </c>
      <c r="U55" s="31">
        <v>0</v>
      </c>
      <c r="V55" s="31">
        <v>0</v>
      </c>
      <c r="W55" s="31">
        <v>0</v>
      </c>
      <c r="X55" s="31">
        <v>0</v>
      </c>
      <c r="Y55" s="31">
        <v>0</v>
      </c>
      <c r="Z55" s="31">
        <v>0</v>
      </c>
      <c r="AA55" s="31">
        <v>0</v>
      </c>
      <c r="AB55" s="31">
        <v>0</v>
      </c>
      <c r="AC55" s="31">
        <v>0</v>
      </c>
      <c r="AD55" s="31">
        <v>0</v>
      </c>
      <c r="AF55" s="66"/>
    </row>
    <row r="56" spans="1:32">
      <c r="A56" s="22"/>
      <c r="B56" s="18" t="s">
        <v>556</v>
      </c>
      <c r="C56" s="31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L56" s="31">
        <v>0</v>
      </c>
      <c r="M56" s="31">
        <v>0</v>
      </c>
      <c r="N56" s="31">
        <v>0</v>
      </c>
      <c r="O56" s="31">
        <v>0</v>
      </c>
      <c r="P56" s="31">
        <v>0</v>
      </c>
      <c r="Q56" s="31">
        <v>0</v>
      </c>
      <c r="R56" s="31">
        <v>0</v>
      </c>
      <c r="S56" s="31">
        <v>0</v>
      </c>
      <c r="T56" s="31">
        <v>0</v>
      </c>
      <c r="U56" s="31">
        <v>0</v>
      </c>
      <c r="V56" s="31">
        <v>0</v>
      </c>
      <c r="W56" s="31">
        <v>0</v>
      </c>
      <c r="X56" s="31">
        <v>0</v>
      </c>
      <c r="Y56" s="31">
        <v>0</v>
      </c>
      <c r="Z56" s="31">
        <v>0</v>
      </c>
      <c r="AA56" s="31">
        <v>0</v>
      </c>
      <c r="AB56" s="31">
        <v>0</v>
      </c>
      <c r="AC56" s="31">
        <v>0</v>
      </c>
      <c r="AD56" s="31">
        <v>0</v>
      </c>
      <c r="AF56" s="66"/>
    </row>
    <row r="57" spans="1:32">
      <c r="A57" s="22"/>
      <c r="B57" s="11" t="s">
        <v>668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F57" s="66"/>
    </row>
    <row r="58" spans="1:32">
      <c r="A58" s="22"/>
      <c r="B58" s="18" t="s">
        <v>75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F58" s="66"/>
    </row>
    <row r="59" spans="1:32">
      <c r="A59" s="22"/>
      <c r="B59" s="18" t="s">
        <v>3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1">
        <v>0</v>
      </c>
      <c r="S59" s="31">
        <v>0</v>
      </c>
      <c r="T59" s="31">
        <v>0</v>
      </c>
      <c r="U59" s="31">
        <v>0</v>
      </c>
      <c r="V59" s="31">
        <v>0</v>
      </c>
      <c r="W59" s="31">
        <v>0</v>
      </c>
      <c r="X59" s="31">
        <v>0</v>
      </c>
      <c r="Y59" s="31">
        <v>0</v>
      </c>
      <c r="Z59" s="31">
        <v>0</v>
      </c>
      <c r="AA59" s="31">
        <v>0</v>
      </c>
      <c r="AB59" s="31">
        <v>0</v>
      </c>
      <c r="AC59" s="31">
        <v>0</v>
      </c>
      <c r="AD59" s="31">
        <v>0</v>
      </c>
      <c r="AF59" s="66"/>
    </row>
    <row r="60" spans="1:32">
      <c r="A60" s="22"/>
      <c r="B60" s="18" t="s">
        <v>4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1">
        <v>0</v>
      </c>
      <c r="S60" s="31">
        <v>0</v>
      </c>
      <c r="T60" s="31">
        <v>0</v>
      </c>
      <c r="U60" s="31">
        <v>0</v>
      </c>
      <c r="V60" s="31">
        <v>0</v>
      </c>
      <c r="W60" s="31">
        <v>0</v>
      </c>
      <c r="X60" s="31">
        <v>0</v>
      </c>
      <c r="Y60" s="31">
        <v>0</v>
      </c>
      <c r="Z60" s="31">
        <v>0</v>
      </c>
      <c r="AA60" s="31">
        <v>0</v>
      </c>
      <c r="AB60" s="31">
        <v>0</v>
      </c>
      <c r="AC60" s="31">
        <v>0</v>
      </c>
      <c r="AD60" s="31">
        <v>0</v>
      </c>
      <c r="AF60" s="66"/>
    </row>
    <row r="61" spans="1:32">
      <c r="A61" s="22"/>
      <c r="B61" s="11" t="s">
        <v>669</v>
      </c>
      <c r="C61" s="31">
        <v>0</v>
      </c>
      <c r="D61" s="31">
        <v>0</v>
      </c>
      <c r="E61" s="31">
        <v>0</v>
      </c>
      <c r="F61" s="31">
        <v>0</v>
      </c>
      <c r="G61" s="31">
        <v>0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1">
        <v>0</v>
      </c>
      <c r="S61" s="31">
        <v>0</v>
      </c>
      <c r="T61" s="31">
        <v>0</v>
      </c>
      <c r="U61" s="31">
        <v>0</v>
      </c>
      <c r="V61" s="31">
        <v>0</v>
      </c>
      <c r="W61" s="31">
        <v>0</v>
      </c>
      <c r="X61" s="31">
        <v>0</v>
      </c>
      <c r="Y61" s="31">
        <v>0</v>
      </c>
      <c r="Z61" s="31">
        <v>0</v>
      </c>
      <c r="AA61" s="31">
        <v>0</v>
      </c>
      <c r="AB61" s="31">
        <v>0</v>
      </c>
      <c r="AC61" s="31">
        <v>0</v>
      </c>
      <c r="AD61" s="31">
        <v>0</v>
      </c>
      <c r="AF61" s="66"/>
    </row>
    <row r="62" spans="1:32" ht="45">
      <c r="A62" s="22"/>
      <c r="B62" s="93" t="s">
        <v>702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1">
        <v>0</v>
      </c>
      <c r="N62" s="31">
        <v>0</v>
      </c>
      <c r="O62" s="31">
        <v>0</v>
      </c>
      <c r="P62" s="31">
        <v>0</v>
      </c>
      <c r="Q62" s="31">
        <v>0</v>
      </c>
      <c r="R62" s="31">
        <v>0</v>
      </c>
      <c r="S62" s="31">
        <v>0</v>
      </c>
      <c r="T62" s="31">
        <v>0</v>
      </c>
      <c r="U62" s="31">
        <v>0</v>
      </c>
      <c r="V62" s="31">
        <v>0</v>
      </c>
      <c r="W62" s="31">
        <v>0</v>
      </c>
      <c r="X62" s="31">
        <v>0</v>
      </c>
      <c r="Y62" s="31">
        <v>0</v>
      </c>
      <c r="Z62" s="31">
        <v>0</v>
      </c>
      <c r="AA62" s="31">
        <v>0</v>
      </c>
      <c r="AB62" s="31">
        <v>0</v>
      </c>
      <c r="AC62" s="31">
        <v>0</v>
      </c>
      <c r="AD62" s="31">
        <v>0</v>
      </c>
      <c r="AF62" s="66"/>
    </row>
    <row r="63" spans="1:32">
      <c r="A63" s="22"/>
      <c r="B63" s="11" t="s">
        <v>670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1">
        <v>0</v>
      </c>
      <c r="R63" s="31">
        <v>0</v>
      </c>
      <c r="S63" s="31">
        <v>0</v>
      </c>
      <c r="T63" s="31">
        <v>0</v>
      </c>
      <c r="U63" s="31">
        <v>0</v>
      </c>
      <c r="V63" s="31">
        <v>0</v>
      </c>
      <c r="W63" s="31">
        <v>0</v>
      </c>
      <c r="X63" s="31">
        <v>0</v>
      </c>
      <c r="Y63" s="31">
        <v>0</v>
      </c>
      <c r="Z63" s="31">
        <v>0</v>
      </c>
      <c r="AA63" s="31">
        <v>0</v>
      </c>
      <c r="AB63" s="31">
        <v>0</v>
      </c>
      <c r="AC63" s="31">
        <v>0</v>
      </c>
      <c r="AD63" s="31">
        <v>0</v>
      </c>
      <c r="AF63" s="66"/>
    </row>
    <row r="64" spans="1:32">
      <c r="A64" s="22"/>
      <c r="B64" s="11" t="s">
        <v>701</v>
      </c>
      <c r="C64" s="31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1">
        <v>0</v>
      </c>
      <c r="R64" s="31">
        <v>0</v>
      </c>
      <c r="S64" s="31">
        <v>0</v>
      </c>
      <c r="T64" s="31">
        <v>0</v>
      </c>
      <c r="U64" s="31">
        <v>0</v>
      </c>
      <c r="V64" s="31">
        <v>0</v>
      </c>
      <c r="W64" s="31">
        <v>0</v>
      </c>
      <c r="X64" s="31">
        <v>0</v>
      </c>
      <c r="Y64" s="31">
        <v>0</v>
      </c>
      <c r="Z64" s="31">
        <v>0</v>
      </c>
      <c r="AA64" s="31">
        <v>0</v>
      </c>
      <c r="AB64" s="31">
        <v>0</v>
      </c>
      <c r="AC64" s="31">
        <v>0</v>
      </c>
      <c r="AD64" s="31">
        <v>0</v>
      </c>
      <c r="AF64" s="66"/>
    </row>
    <row r="65" spans="1:32">
      <c r="A65" s="22"/>
      <c r="B65" s="11" t="s">
        <v>5</v>
      </c>
      <c r="C65" s="31">
        <v>0</v>
      </c>
      <c r="D65" s="31">
        <v>0</v>
      </c>
      <c r="E65" s="31">
        <v>0</v>
      </c>
      <c r="F65" s="31">
        <v>0</v>
      </c>
      <c r="G65" s="31">
        <v>0</v>
      </c>
      <c r="H65" s="31">
        <v>0</v>
      </c>
      <c r="I65" s="31">
        <v>0</v>
      </c>
      <c r="J65" s="31">
        <v>0</v>
      </c>
      <c r="K65" s="31">
        <v>0</v>
      </c>
      <c r="L65" s="31">
        <v>0</v>
      </c>
      <c r="M65" s="31">
        <v>0</v>
      </c>
      <c r="N65" s="31">
        <v>0</v>
      </c>
      <c r="O65" s="31">
        <v>0</v>
      </c>
      <c r="P65" s="31">
        <v>0</v>
      </c>
      <c r="Q65" s="31">
        <v>0</v>
      </c>
      <c r="R65" s="31">
        <v>0</v>
      </c>
      <c r="S65" s="31">
        <v>0</v>
      </c>
      <c r="T65" s="31">
        <v>0</v>
      </c>
      <c r="U65" s="31">
        <v>0</v>
      </c>
      <c r="V65" s="31">
        <v>0</v>
      </c>
      <c r="W65" s="31">
        <v>0</v>
      </c>
      <c r="X65" s="31">
        <v>0</v>
      </c>
      <c r="Y65" s="31">
        <v>0</v>
      </c>
      <c r="Z65" s="31">
        <v>0</v>
      </c>
      <c r="AA65" s="31">
        <v>0</v>
      </c>
      <c r="AB65" s="31">
        <v>0</v>
      </c>
      <c r="AC65" s="31">
        <v>0</v>
      </c>
      <c r="AD65" s="31">
        <v>0</v>
      </c>
      <c r="AF65" s="66"/>
    </row>
    <row r="66" spans="1:32">
      <c r="A66" s="22"/>
      <c r="B66" s="11" t="s">
        <v>9</v>
      </c>
      <c r="C66" s="31">
        <v>0</v>
      </c>
      <c r="D66" s="31">
        <v>0</v>
      </c>
      <c r="E66" s="31">
        <v>0</v>
      </c>
      <c r="F66" s="31">
        <v>0</v>
      </c>
      <c r="G66" s="31">
        <v>0</v>
      </c>
      <c r="H66" s="31">
        <v>0</v>
      </c>
      <c r="I66" s="31">
        <v>0</v>
      </c>
      <c r="J66" s="31">
        <v>0</v>
      </c>
      <c r="K66" s="31">
        <v>0</v>
      </c>
      <c r="L66" s="31">
        <v>0</v>
      </c>
      <c r="M66" s="31">
        <v>0</v>
      </c>
      <c r="N66" s="31">
        <v>0</v>
      </c>
      <c r="O66" s="31">
        <v>0</v>
      </c>
      <c r="P66" s="31">
        <v>0</v>
      </c>
      <c r="Q66" s="31">
        <v>0</v>
      </c>
      <c r="R66" s="31">
        <v>0</v>
      </c>
      <c r="S66" s="31">
        <v>0</v>
      </c>
      <c r="T66" s="31">
        <v>0</v>
      </c>
      <c r="U66" s="31">
        <v>0</v>
      </c>
      <c r="V66" s="31">
        <v>0</v>
      </c>
      <c r="W66" s="31">
        <v>0</v>
      </c>
      <c r="X66" s="31">
        <v>0</v>
      </c>
      <c r="Y66" s="31">
        <v>0</v>
      </c>
      <c r="Z66" s="31">
        <v>0</v>
      </c>
      <c r="AA66" s="31">
        <v>0</v>
      </c>
      <c r="AB66" s="31">
        <v>0</v>
      </c>
      <c r="AC66" s="31">
        <v>0</v>
      </c>
      <c r="AD66" s="31">
        <v>0</v>
      </c>
      <c r="AF66" s="66"/>
    </row>
    <row r="67" spans="1:32">
      <c r="A67" s="22"/>
      <c r="B67" s="11" t="s">
        <v>0</v>
      </c>
      <c r="C67" s="31">
        <v>0</v>
      </c>
      <c r="D67" s="31">
        <v>0</v>
      </c>
      <c r="E67" s="31">
        <v>0</v>
      </c>
      <c r="F67" s="31">
        <v>0</v>
      </c>
      <c r="G67" s="31">
        <v>0</v>
      </c>
      <c r="H67" s="31">
        <v>0</v>
      </c>
      <c r="I67" s="31">
        <v>0</v>
      </c>
      <c r="J67" s="31">
        <v>0</v>
      </c>
      <c r="K67" s="31">
        <v>0</v>
      </c>
      <c r="L67" s="31">
        <v>0</v>
      </c>
      <c r="M67" s="31">
        <v>0</v>
      </c>
      <c r="N67" s="31">
        <v>0</v>
      </c>
      <c r="O67" s="31">
        <v>0</v>
      </c>
      <c r="P67" s="31">
        <v>0</v>
      </c>
      <c r="Q67" s="31">
        <v>0</v>
      </c>
      <c r="R67" s="31">
        <v>0</v>
      </c>
      <c r="S67" s="31">
        <v>0</v>
      </c>
      <c r="T67" s="31">
        <v>0</v>
      </c>
      <c r="U67" s="31">
        <v>0</v>
      </c>
      <c r="V67" s="31">
        <v>0</v>
      </c>
      <c r="W67" s="31">
        <v>0</v>
      </c>
      <c r="X67" s="31">
        <v>0</v>
      </c>
      <c r="Y67" s="31">
        <v>0</v>
      </c>
      <c r="Z67" s="31">
        <v>0</v>
      </c>
      <c r="AA67" s="31">
        <v>0</v>
      </c>
      <c r="AB67" s="31">
        <v>0</v>
      </c>
      <c r="AC67" s="31">
        <v>0</v>
      </c>
      <c r="AD67" s="31">
        <v>0</v>
      </c>
      <c r="AF67" s="66"/>
    </row>
    <row r="68" spans="1:32">
      <c r="A68" s="22"/>
      <c r="B68" s="11" t="s">
        <v>584</v>
      </c>
      <c r="C68" s="31">
        <v>0</v>
      </c>
      <c r="D68" s="31">
        <v>0</v>
      </c>
      <c r="E68" s="31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L68" s="31">
        <v>0</v>
      </c>
      <c r="M68" s="31">
        <v>0</v>
      </c>
      <c r="N68" s="31">
        <v>0</v>
      </c>
      <c r="O68" s="31">
        <v>0</v>
      </c>
      <c r="P68" s="31">
        <v>0</v>
      </c>
      <c r="Q68" s="31">
        <v>0</v>
      </c>
      <c r="R68" s="31">
        <v>0</v>
      </c>
      <c r="S68" s="31">
        <v>0</v>
      </c>
      <c r="T68" s="31">
        <v>0</v>
      </c>
      <c r="U68" s="31">
        <v>0</v>
      </c>
      <c r="V68" s="31">
        <v>0</v>
      </c>
      <c r="W68" s="31">
        <v>0</v>
      </c>
      <c r="X68" s="31">
        <v>0</v>
      </c>
      <c r="Y68" s="31">
        <v>0</v>
      </c>
      <c r="Z68" s="31">
        <v>0</v>
      </c>
      <c r="AA68" s="31">
        <v>0</v>
      </c>
      <c r="AB68" s="31">
        <v>0</v>
      </c>
      <c r="AC68" s="31">
        <v>0</v>
      </c>
      <c r="AD68" s="31">
        <v>0</v>
      </c>
      <c r="AF68" s="66"/>
    </row>
    <row r="69" spans="1:32">
      <c r="A69" s="1868"/>
      <c r="B69" s="1869" t="s">
        <v>1275</v>
      </c>
      <c r="C69" s="1880">
        <f>SUM(C55:C68)</f>
        <v>0</v>
      </c>
      <c r="D69" s="1880">
        <f t="shared" ref="D69:G69" si="7">SUM(D55:D68)</f>
        <v>0</v>
      </c>
      <c r="E69" s="1880">
        <f t="shared" si="7"/>
        <v>0</v>
      </c>
      <c r="F69" s="1880">
        <f t="shared" si="7"/>
        <v>0</v>
      </c>
      <c r="G69" s="1880">
        <f t="shared" si="7"/>
        <v>0</v>
      </c>
      <c r="H69" s="1880">
        <v>0</v>
      </c>
      <c r="I69" s="1880">
        <f t="shared" ref="I69" si="8">SUM(I55:I68)</f>
        <v>0</v>
      </c>
      <c r="J69" s="1880">
        <v>0</v>
      </c>
      <c r="K69" s="1880">
        <f t="shared" ref="K69:AD69" si="9">SUM(K55:K68)</f>
        <v>0</v>
      </c>
      <c r="L69" s="1880">
        <f t="shared" si="9"/>
        <v>0</v>
      </c>
      <c r="M69" s="1880">
        <f t="shared" si="9"/>
        <v>0</v>
      </c>
      <c r="N69" s="1880">
        <f t="shared" si="9"/>
        <v>0</v>
      </c>
      <c r="O69" s="1880">
        <f t="shared" si="9"/>
        <v>0</v>
      </c>
      <c r="P69" s="1880">
        <f t="shared" si="9"/>
        <v>0</v>
      </c>
      <c r="Q69" s="1880">
        <f t="shared" si="9"/>
        <v>0</v>
      </c>
      <c r="R69" s="1880">
        <f t="shared" si="9"/>
        <v>0</v>
      </c>
      <c r="S69" s="1880">
        <f t="shared" si="9"/>
        <v>0</v>
      </c>
      <c r="T69" s="1880">
        <f t="shared" si="9"/>
        <v>0</v>
      </c>
      <c r="U69" s="1880">
        <f t="shared" si="9"/>
        <v>0</v>
      </c>
      <c r="V69" s="1880">
        <f t="shared" si="9"/>
        <v>0</v>
      </c>
      <c r="W69" s="1880">
        <f t="shared" si="9"/>
        <v>0</v>
      </c>
      <c r="X69" s="1880">
        <f t="shared" si="9"/>
        <v>0</v>
      </c>
      <c r="Y69" s="1880">
        <f t="shared" si="9"/>
        <v>0</v>
      </c>
      <c r="Z69" s="1880">
        <f t="shared" si="9"/>
        <v>0</v>
      </c>
      <c r="AA69" s="1880">
        <f t="shared" si="9"/>
        <v>0</v>
      </c>
      <c r="AB69" s="1880">
        <f t="shared" si="9"/>
        <v>0</v>
      </c>
      <c r="AC69" s="1880">
        <f t="shared" si="9"/>
        <v>0</v>
      </c>
      <c r="AD69" s="1880">
        <f t="shared" si="9"/>
        <v>0</v>
      </c>
      <c r="AF69" s="66"/>
    </row>
    <row r="70" spans="1:32">
      <c r="A70" s="22" t="s">
        <v>67</v>
      </c>
      <c r="B70" s="1867" t="s">
        <v>1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F70" s="66"/>
    </row>
    <row r="71" spans="1:32">
      <c r="A71" s="22"/>
      <c r="B71" s="18" t="s">
        <v>556</v>
      </c>
      <c r="C71" s="31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1">
        <v>0</v>
      </c>
      <c r="U71" s="31">
        <v>0</v>
      </c>
      <c r="V71" s="31">
        <v>0</v>
      </c>
      <c r="W71" s="31">
        <v>0</v>
      </c>
      <c r="X71" s="31">
        <v>0</v>
      </c>
      <c r="Y71" s="31">
        <v>0</v>
      </c>
      <c r="Z71" s="31">
        <v>0</v>
      </c>
      <c r="AA71" s="31">
        <v>0</v>
      </c>
      <c r="AB71" s="31">
        <v>0</v>
      </c>
      <c r="AC71" s="31">
        <v>0</v>
      </c>
      <c r="AD71" s="31">
        <v>0</v>
      </c>
      <c r="AF71" s="66"/>
    </row>
    <row r="72" spans="1:32">
      <c r="A72" s="22"/>
      <c r="B72" s="11" t="s">
        <v>668</v>
      </c>
      <c r="C72" s="31">
        <v>0</v>
      </c>
      <c r="D72" s="31">
        <v>0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1">
        <v>0</v>
      </c>
      <c r="V72" s="31">
        <v>0</v>
      </c>
      <c r="W72" s="31">
        <v>0</v>
      </c>
      <c r="X72" s="31">
        <v>0</v>
      </c>
      <c r="Y72" s="31">
        <v>0</v>
      </c>
      <c r="Z72" s="31">
        <v>0</v>
      </c>
      <c r="AA72" s="31">
        <v>0</v>
      </c>
      <c r="AB72" s="31">
        <v>0</v>
      </c>
      <c r="AC72" s="31">
        <v>0</v>
      </c>
      <c r="AD72" s="31">
        <v>0</v>
      </c>
      <c r="AF72" s="66"/>
    </row>
    <row r="73" spans="1:32">
      <c r="A73" s="22"/>
      <c r="B73" s="18" t="s">
        <v>75</v>
      </c>
      <c r="C73" s="31">
        <v>0</v>
      </c>
      <c r="D73" s="31">
        <v>0</v>
      </c>
      <c r="E73" s="31">
        <v>0</v>
      </c>
      <c r="F73" s="31">
        <v>0</v>
      </c>
      <c r="G73" s="31">
        <v>0</v>
      </c>
      <c r="H73" s="31">
        <v>0</v>
      </c>
      <c r="I73" s="31">
        <v>0</v>
      </c>
      <c r="J73" s="31">
        <v>0</v>
      </c>
      <c r="K73" s="31">
        <v>0</v>
      </c>
      <c r="L73" s="31">
        <v>0</v>
      </c>
      <c r="M73" s="31">
        <v>0</v>
      </c>
      <c r="N73" s="31">
        <v>0</v>
      </c>
      <c r="O73" s="31">
        <v>0</v>
      </c>
      <c r="P73" s="31">
        <v>0</v>
      </c>
      <c r="Q73" s="31">
        <v>0</v>
      </c>
      <c r="R73" s="31">
        <v>0</v>
      </c>
      <c r="S73" s="31">
        <v>0</v>
      </c>
      <c r="T73" s="31">
        <v>0</v>
      </c>
      <c r="U73" s="31">
        <v>0</v>
      </c>
      <c r="V73" s="31">
        <v>0</v>
      </c>
      <c r="W73" s="31">
        <v>0</v>
      </c>
      <c r="X73" s="31">
        <v>0</v>
      </c>
      <c r="Y73" s="31">
        <v>0</v>
      </c>
      <c r="Z73" s="31">
        <v>0</v>
      </c>
      <c r="AA73" s="31">
        <v>0</v>
      </c>
      <c r="AB73" s="31">
        <v>0</v>
      </c>
      <c r="AC73" s="31">
        <v>0</v>
      </c>
      <c r="AD73" s="31">
        <v>0</v>
      </c>
      <c r="AF73" s="66"/>
    </row>
    <row r="74" spans="1:32">
      <c r="A74" s="22"/>
      <c r="B74" s="18" t="s">
        <v>3</v>
      </c>
      <c r="C74" s="31">
        <v>0</v>
      </c>
      <c r="D74" s="31">
        <v>0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1">
        <v>0</v>
      </c>
      <c r="K74" s="31">
        <v>0</v>
      </c>
      <c r="L74" s="31">
        <v>0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v>0</v>
      </c>
      <c r="Y74" s="31">
        <v>0</v>
      </c>
      <c r="Z74" s="31">
        <v>0</v>
      </c>
      <c r="AA74" s="31">
        <v>0</v>
      </c>
      <c r="AB74" s="31">
        <v>0</v>
      </c>
      <c r="AC74" s="31">
        <v>0</v>
      </c>
      <c r="AD74" s="31">
        <v>0</v>
      </c>
      <c r="AF74" s="66"/>
    </row>
    <row r="75" spans="1:32">
      <c r="A75" s="22"/>
      <c r="B75" s="18" t="s">
        <v>4</v>
      </c>
      <c r="C75" s="31">
        <v>0</v>
      </c>
      <c r="D75" s="31">
        <v>0</v>
      </c>
      <c r="E75" s="31">
        <v>0</v>
      </c>
      <c r="F75" s="31">
        <v>0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L75" s="31">
        <v>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1">
        <v>0</v>
      </c>
      <c r="V75" s="31">
        <v>0</v>
      </c>
      <c r="W75" s="31">
        <v>0</v>
      </c>
      <c r="X75" s="31">
        <v>0</v>
      </c>
      <c r="Y75" s="31">
        <v>0</v>
      </c>
      <c r="Z75" s="31">
        <v>0</v>
      </c>
      <c r="AA75" s="31">
        <v>0</v>
      </c>
      <c r="AB75" s="31">
        <v>0</v>
      </c>
      <c r="AC75" s="31">
        <v>0</v>
      </c>
      <c r="AD75" s="31">
        <v>0</v>
      </c>
      <c r="AF75" s="66"/>
    </row>
    <row r="76" spans="1:32">
      <c r="A76" s="22"/>
      <c r="B76" s="11" t="s">
        <v>669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F76" s="66"/>
    </row>
    <row r="77" spans="1:32" ht="45">
      <c r="A77" s="22"/>
      <c r="B77" s="93" t="s">
        <v>702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F77" s="66"/>
    </row>
    <row r="78" spans="1:32">
      <c r="A78" s="22"/>
      <c r="B78" s="11" t="s">
        <v>670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F78" s="66"/>
    </row>
    <row r="79" spans="1:32">
      <c r="A79" s="22"/>
      <c r="B79" s="11" t="s">
        <v>701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F79" s="66"/>
    </row>
    <row r="80" spans="1:32">
      <c r="A80" s="22"/>
      <c r="B80" s="11" t="s">
        <v>5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F80" s="66"/>
    </row>
    <row r="81" spans="1:32">
      <c r="A81" s="22"/>
      <c r="B81" s="11" t="s">
        <v>9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F81" s="66"/>
    </row>
    <row r="82" spans="1:32">
      <c r="A82" s="22"/>
      <c r="B82" s="11" t="s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F82" s="66"/>
    </row>
    <row r="83" spans="1:32">
      <c r="A83" s="22"/>
      <c r="B83" s="11" t="s">
        <v>584</v>
      </c>
      <c r="C83" s="31">
        <v>0</v>
      </c>
      <c r="D83" s="31">
        <v>0</v>
      </c>
      <c r="E83" s="31">
        <v>0</v>
      </c>
      <c r="F83" s="31">
        <v>0</v>
      </c>
      <c r="G83" s="31">
        <v>0</v>
      </c>
      <c r="H83" s="31">
        <v>0</v>
      </c>
      <c r="I83" s="31">
        <v>0</v>
      </c>
      <c r="J83" s="31">
        <v>0</v>
      </c>
      <c r="K83" s="31">
        <v>0</v>
      </c>
      <c r="L83" s="31">
        <v>0</v>
      </c>
      <c r="M83" s="31">
        <v>0</v>
      </c>
      <c r="N83" s="31">
        <v>0</v>
      </c>
      <c r="O83" s="31">
        <v>0</v>
      </c>
      <c r="P83" s="31">
        <v>0</v>
      </c>
      <c r="Q83" s="31">
        <v>0</v>
      </c>
      <c r="R83" s="31">
        <v>0</v>
      </c>
      <c r="S83" s="31">
        <v>0</v>
      </c>
      <c r="T83" s="31">
        <v>0</v>
      </c>
      <c r="U83" s="31">
        <v>0</v>
      </c>
      <c r="V83" s="31">
        <v>0</v>
      </c>
      <c r="W83" s="31">
        <v>0</v>
      </c>
      <c r="X83" s="31">
        <v>0</v>
      </c>
      <c r="Y83" s="31">
        <v>0</v>
      </c>
      <c r="Z83" s="31">
        <v>0</v>
      </c>
      <c r="AA83" s="31">
        <v>0</v>
      </c>
      <c r="AB83" s="31">
        <v>0</v>
      </c>
      <c r="AC83" s="31">
        <v>0</v>
      </c>
      <c r="AD83" s="31">
        <v>0</v>
      </c>
      <c r="AF83" s="66"/>
    </row>
    <row r="84" spans="1:32">
      <c r="A84" s="1868"/>
      <c r="B84" s="1869" t="s">
        <v>1284</v>
      </c>
      <c r="C84" s="1880">
        <f>SUM(C70:C83)</f>
        <v>0</v>
      </c>
      <c r="D84" s="1880">
        <f t="shared" ref="D84:G84" si="10">SUM(D70:D83)</f>
        <v>0</v>
      </c>
      <c r="E84" s="1880">
        <f t="shared" si="10"/>
        <v>0</v>
      </c>
      <c r="F84" s="1880">
        <f t="shared" si="10"/>
        <v>0</v>
      </c>
      <c r="G84" s="1880">
        <f t="shared" si="10"/>
        <v>0</v>
      </c>
      <c r="H84" s="1880">
        <v>0</v>
      </c>
      <c r="I84" s="1880">
        <f t="shared" ref="I84" si="11">SUM(I70:I83)</f>
        <v>0</v>
      </c>
      <c r="J84" s="1880">
        <v>0</v>
      </c>
      <c r="K84" s="1880">
        <f t="shared" ref="K84:AD84" si="12">SUM(K70:K83)</f>
        <v>0</v>
      </c>
      <c r="L84" s="1880">
        <f t="shared" si="12"/>
        <v>0</v>
      </c>
      <c r="M84" s="1880">
        <f t="shared" si="12"/>
        <v>0</v>
      </c>
      <c r="N84" s="1880">
        <f t="shared" si="12"/>
        <v>0</v>
      </c>
      <c r="O84" s="1880">
        <f t="shared" si="12"/>
        <v>0</v>
      </c>
      <c r="P84" s="1880">
        <f t="shared" si="12"/>
        <v>0</v>
      </c>
      <c r="Q84" s="1880">
        <f t="shared" si="12"/>
        <v>0</v>
      </c>
      <c r="R84" s="1880">
        <f t="shared" si="12"/>
        <v>0</v>
      </c>
      <c r="S84" s="1880">
        <f t="shared" si="12"/>
        <v>0</v>
      </c>
      <c r="T84" s="1880">
        <f t="shared" si="12"/>
        <v>0</v>
      </c>
      <c r="U84" s="1880">
        <f t="shared" si="12"/>
        <v>0</v>
      </c>
      <c r="V84" s="1880">
        <f t="shared" si="12"/>
        <v>0</v>
      </c>
      <c r="W84" s="1880">
        <f t="shared" si="12"/>
        <v>0</v>
      </c>
      <c r="X84" s="1880">
        <f t="shared" si="12"/>
        <v>0</v>
      </c>
      <c r="Y84" s="1880">
        <f t="shared" si="12"/>
        <v>0</v>
      </c>
      <c r="Z84" s="1880">
        <f t="shared" si="12"/>
        <v>0</v>
      </c>
      <c r="AA84" s="1880">
        <f t="shared" si="12"/>
        <v>0</v>
      </c>
      <c r="AB84" s="1880">
        <f t="shared" si="12"/>
        <v>0</v>
      </c>
      <c r="AC84" s="1880">
        <f t="shared" si="12"/>
        <v>0</v>
      </c>
      <c r="AD84" s="1880">
        <f t="shared" si="12"/>
        <v>0</v>
      </c>
      <c r="AF84" s="66"/>
    </row>
    <row r="85" spans="1:32">
      <c r="A85" s="22" t="s">
        <v>405</v>
      </c>
      <c r="B85" s="1867" t="s">
        <v>1</v>
      </c>
      <c r="C85" s="31">
        <v>0</v>
      </c>
      <c r="D85" s="31">
        <v>0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1">
        <v>0</v>
      </c>
      <c r="V85" s="31">
        <v>0</v>
      </c>
      <c r="W85" s="31">
        <v>0</v>
      </c>
      <c r="X85" s="31">
        <v>0</v>
      </c>
      <c r="Y85" s="31">
        <v>0</v>
      </c>
      <c r="Z85" s="31">
        <v>0</v>
      </c>
      <c r="AA85" s="31">
        <v>0</v>
      </c>
      <c r="AB85" s="31">
        <v>0</v>
      </c>
      <c r="AC85" s="31">
        <v>0</v>
      </c>
      <c r="AD85" s="31">
        <v>0</v>
      </c>
      <c r="AF85" s="66"/>
    </row>
    <row r="86" spans="1:32">
      <c r="A86" s="22"/>
      <c r="B86" s="18" t="s">
        <v>556</v>
      </c>
      <c r="C86" s="31">
        <v>0</v>
      </c>
      <c r="D86" s="31">
        <v>0</v>
      </c>
      <c r="E86" s="31">
        <v>0</v>
      </c>
      <c r="F86" s="31">
        <v>0</v>
      </c>
      <c r="G86" s="31">
        <v>0</v>
      </c>
      <c r="H86" s="31">
        <v>0</v>
      </c>
      <c r="I86" s="31">
        <v>0</v>
      </c>
      <c r="J86" s="31">
        <v>0</v>
      </c>
      <c r="K86" s="31">
        <v>0</v>
      </c>
      <c r="L86" s="31">
        <v>0</v>
      </c>
      <c r="M86" s="31">
        <v>0</v>
      </c>
      <c r="N86" s="31">
        <v>0</v>
      </c>
      <c r="O86" s="31">
        <v>0</v>
      </c>
      <c r="P86" s="31">
        <v>0</v>
      </c>
      <c r="Q86" s="31">
        <v>0</v>
      </c>
      <c r="R86" s="31">
        <v>0</v>
      </c>
      <c r="S86" s="31">
        <v>0</v>
      </c>
      <c r="T86" s="31">
        <v>0</v>
      </c>
      <c r="U86" s="31">
        <v>0</v>
      </c>
      <c r="V86" s="31">
        <v>0</v>
      </c>
      <c r="W86" s="31">
        <v>0</v>
      </c>
      <c r="X86" s="31">
        <v>0</v>
      </c>
      <c r="Y86" s="31">
        <v>0</v>
      </c>
      <c r="Z86" s="31">
        <v>0</v>
      </c>
      <c r="AA86" s="31">
        <v>0</v>
      </c>
      <c r="AB86" s="31">
        <v>0</v>
      </c>
      <c r="AC86" s="31">
        <v>0</v>
      </c>
      <c r="AD86" s="31">
        <v>0</v>
      </c>
      <c r="AF86" s="66"/>
    </row>
    <row r="87" spans="1:32">
      <c r="A87" s="22"/>
      <c r="B87" s="11" t="s">
        <v>668</v>
      </c>
      <c r="C87" s="31">
        <v>0</v>
      </c>
      <c r="D87" s="31">
        <v>0</v>
      </c>
      <c r="E87" s="31">
        <v>0</v>
      </c>
      <c r="F87" s="31">
        <v>0</v>
      </c>
      <c r="G87" s="31">
        <v>0</v>
      </c>
      <c r="H87" s="31">
        <v>0</v>
      </c>
      <c r="I87" s="31">
        <v>0</v>
      </c>
      <c r="J87" s="31">
        <v>0</v>
      </c>
      <c r="K87" s="31">
        <v>0</v>
      </c>
      <c r="L87" s="31">
        <v>0</v>
      </c>
      <c r="M87" s="31">
        <v>0</v>
      </c>
      <c r="N87" s="31">
        <v>0</v>
      </c>
      <c r="O87" s="31">
        <v>0</v>
      </c>
      <c r="P87" s="31">
        <v>0</v>
      </c>
      <c r="Q87" s="31">
        <v>0</v>
      </c>
      <c r="R87" s="31">
        <v>0</v>
      </c>
      <c r="S87" s="31">
        <v>0</v>
      </c>
      <c r="T87" s="31">
        <v>0</v>
      </c>
      <c r="U87" s="31">
        <v>0</v>
      </c>
      <c r="V87" s="31">
        <v>0</v>
      </c>
      <c r="W87" s="31">
        <v>0</v>
      </c>
      <c r="X87" s="31">
        <v>0</v>
      </c>
      <c r="Y87" s="31">
        <v>0</v>
      </c>
      <c r="Z87" s="31">
        <v>0</v>
      </c>
      <c r="AA87" s="31">
        <v>0</v>
      </c>
      <c r="AB87" s="31">
        <v>0</v>
      </c>
      <c r="AC87" s="31">
        <v>0</v>
      </c>
      <c r="AD87" s="31">
        <v>0</v>
      </c>
      <c r="AF87" s="66"/>
    </row>
    <row r="88" spans="1:32">
      <c r="A88" s="22"/>
      <c r="B88" s="18" t="s">
        <v>75</v>
      </c>
      <c r="C88" s="31">
        <v>0</v>
      </c>
      <c r="D88" s="31">
        <v>0</v>
      </c>
      <c r="E88" s="31">
        <v>0</v>
      </c>
      <c r="F88" s="31">
        <v>0</v>
      </c>
      <c r="G88" s="31">
        <v>0</v>
      </c>
      <c r="H88" s="31">
        <v>0</v>
      </c>
      <c r="I88" s="31">
        <v>0</v>
      </c>
      <c r="J88" s="31">
        <v>0</v>
      </c>
      <c r="K88" s="31">
        <v>0</v>
      </c>
      <c r="L88" s="31">
        <v>0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1">
        <v>0</v>
      </c>
      <c r="V88" s="31">
        <v>0</v>
      </c>
      <c r="W88" s="31">
        <v>0</v>
      </c>
      <c r="X88" s="31">
        <v>0</v>
      </c>
      <c r="Y88" s="31">
        <v>0</v>
      </c>
      <c r="Z88" s="31">
        <v>0</v>
      </c>
      <c r="AA88" s="31">
        <v>0</v>
      </c>
      <c r="AB88" s="31">
        <v>0</v>
      </c>
      <c r="AC88" s="31">
        <v>0</v>
      </c>
      <c r="AD88" s="31">
        <v>0</v>
      </c>
      <c r="AF88" s="66"/>
    </row>
    <row r="89" spans="1:32">
      <c r="A89" s="22"/>
      <c r="B89" s="18" t="s">
        <v>3</v>
      </c>
      <c r="C89" s="31">
        <v>0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F89" s="66"/>
    </row>
    <row r="90" spans="1:32">
      <c r="A90" s="22"/>
      <c r="B90" s="18" t="s">
        <v>4</v>
      </c>
      <c r="C90" s="31">
        <v>0</v>
      </c>
      <c r="D90" s="31">
        <v>0</v>
      </c>
      <c r="E90" s="31">
        <v>0</v>
      </c>
      <c r="F90" s="31">
        <v>0</v>
      </c>
      <c r="G90" s="31">
        <v>0</v>
      </c>
      <c r="H90" s="31">
        <v>0</v>
      </c>
      <c r="I90" s="31">
        <v>0</v>
      </c>
      <c r="J90" s="31">
        <v>0</v>
      </c>
      <c r="K90" s="31">
        <v>0</v>
      </c>
      <c r="L90" s="31">
        <v>0</v>
      </c>
      <c r="M90" s="31">
        <v>0</v>
      </c>
      <c r="N90" s="31">
        <v>0</v>
      </c>
      <c r="O90" s="31">
        <v>0</v>
      </c>
      <c r="P90" s="31">
        <v>0</v>
      </c>
      <c r="Q90" s="31">
        <v>0</v>
      </c>
      <c r="R90" s="31">
        <v>0</v>
      </c>
      <c r="S90" s="31">
        <v>0</v>
      </c>
      <c r="T90" s="31">
        <v>0</v>
      </c>
      <c r="U90" s="31">
        <v>0</v>
      </c>
      <c r="V90" s="31">
        <v>0</v>
      </c>
      <c r="W90" s="31">
        <v>0</v>
      </c>
      <c r="X90" s="31">
        <v>0</v>
      </c>
      <c r="Y90" s="31">
        <v>0</v>
      </c>
      <c r="Z90" s="31">
        <v>0</v>
      </c>
      <c r="AA90" s="31">
        <v>0</v>
      </c>
      <c r="AB90" s="31">
        <v>0</v>
      </c>
      <c r="AC90" s="31">
        <v>0</v>
      </c>
      <c r="AD90" s="31">
        <v>0</v>
      </c>
      <c r="AF90" s="66"/>
    </row>
    <row r="91" spans="1:32">
      <c r="A91" s="22"/>
      <c r="B91" s="11" t="s">
        <v>669</v>
      </c>
      <c r="C91" s="31">
        <v>0</v>
      </c>
      <c r="D91" s="31">
        <v>0</v>
      </c>
      <c r="E91" s="31">
        <v>0</v>
      </c>
      <c r="F91" s="31">
        <v>0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L91" s="31">
        <v>0</v>
      </c>
      <c r="M91" s="31">
        <v>0</v>
      </c>
      <c r="N91" s="31">
        <v>0</v>
      </c>
      <c r="O91" s="31">
        <v>0</v>
      </c>
      <c r="P91" s="31">
        <v>0</v>
      </c>
      <c r="Q91" s="31">
        <v>0</v>
      </c>
      <c r="R91" s="31">
        <v>0</v>
      </c>
      <c r="S91" s="31">
        <v>0</v>
      </c>
      <c r="T91" s="31">
        <v>0</v>
      </c>
      <c r="U91" s="31">
        <v>0</v>
      </c>
      <c r="V91" s="31">
        <v>0</v>
      </c>
      <c r="W91" s="31">
        <v>0</v>
      </c>
      <c r="X91" s="31">
        <v>0</v>
      </c>
      <c r="Y91" s="31">
        <v>0</v>
      </c>
      <c r="Z91" s="31">
        <v>0</v>
      </c>
      <c r="AA91" s="31">
        <v>0</v>
      </c>
      <c r="AB91" s="31">
        <v>0</v>
      </c>
      <c r="AC91" s="31">
        <v>0</v>
      </c>
      <c r="AD91" s="31">
        <v>0</v>
      </c>
      <c r="AF91" s="66"/>
    </row>
    <row r="92" spans="1:32" ht="45">
      <c r="A92" s="22"/>
      <c r="B92" s="93" t="s">
        <v>702</v>
      </c>
      <c r="C92" s="31">
        <v>0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F92" s="66"/>
    </row>
    <row r="93" spans="1:32">
      <c r="A93" s="22"/>
      <c r="B93" s="11" t="s">
        <v>670</v>
      </c>
      <c r="C93" s="31">
        <v>0</v>
      </c>
      <c r="D93" s="31">
        <v>0</v>
      </c>
      <c r="E93" s="31">
        <v>0</v>
      </c>
      <c r="F93" s="31">
        <v>0</v>
      </c>
      <c r="G93" s="31">
        <v>0</v>
      </c>
      <c r="H93" s="31">
        <v>0</v>
      </c>
      <c r="I93" s="31">
        <v>0</v>
      </c>
      <c r="J93" s="31">
        <v>0</v>
      </c>
      <c r="K93" s="31">
        <v>0</v>
      </c>
      <c r="L93" s="31">
        <v>0</v>
      </c>
      <c r="M93" s="31">
        <v>0</v>
      </c>
      <c r="N93" s="31">
        <v>0</v>
      </c>
      <c r="O93" s="31">
        <v>0</v>
      </c>
      <c r="P93" s="31">
        <v>0</v>
      </c>
      <c r="Q93" s="31">
        <v>0</v>
      </c>
      <c r="R93" s="31">
        <v>0</v>
      </c>
      <c r="S93" s="31">
        <v>0</v>
      </c>
      <c r="T93" s="31">
        <v>0</v>
      </c>
      <c r="U93" s="31">
        <v>0</v>
      </c>
      <c r="V93" s="31">
        <v>0</v>
      </c>
      <c r="W93" s="31">
        <v>0</v>
      </c>
      <c r="X93" s="31">
        <v>0</v>
      </c>
      <c r="Y93" s="31">
        <v>0</v>
      </c>
      <c r="Z93" s="31">
        <v>0</v>
      </c>
      <c r="AA93" s="31">
        <v>0</v>
      </c>
      <c r="AB93" s="31">
        <v>0</v>
      </c>
      <c r="AC93" s="31">
        <v>0</v>
      </c>
      <c r="AD93" s="31">
        <v>0</v>
      </c>
      <c r="AF93" s="66"/>
    </row>
    <row r="94" spans="1:32">
      <c r="A94" s="22"/>
      <c r="B94" s="11" t="s">
        <v>701</v>
      </c>
      <c r="C94" s="31">
        <v>0</v>
      </c>
      <c r="D94" s="31">
        <v>0</v>
      </c>
      <c r="E94" s="31">
        <v>0</v>
      </c>
      <c r="F94" s="31">
        <v>0</v>
      </c>
      <c r="G94" s="31">
        <v>0</v>
      </c>
      <c r="H94" s="31">
        <v>0</v>
      </c>
      <c r="I94" s="31">
        <v>0</v>
      </c>
      <c r="J94" s="31">
        <v>0</v>
      </c>
      <c r="K94" s="31">
        <v>0</v>
      </c>
      <c r="L94" s="31">
        <v>0</v>
      </c>
      <c r="M94" s="31">
        <v>0</v>
      </c>
      <c r="N94" s="31">
        <v>0</v>
      </c>
      <c r="O94" s="31">
        <v>0</v>
      </c>
      <c r="P94" s="31">
        <v>0</v>
      </c>
      <c r="Q94" s="31">
        <v>0</v>
      </c>
      <c r="R94" s="31">
        <v>0</v>
      </c>
      <c r="S94" s="31">
        <v>0</v>
      </c>
      <c r="T94" s="31">
        <v>0</v>
      </c>
      <c r="U94" s="31">
        <v>0</v>
      </c>
      <c r="V94" s="31">
        <v>0</v>
      </c>
      <c r="W94" s="31">
        <v>0</v>
      </c>
      <c r="X94" s="31">
        <v>0</v>
      </c>
      <c r="Y94" s="31">
        <v>0</v>
      </c>
      <c r="Z94" s="31">
        <v>0</v>
      </c>
      <c r="AA94" s="31">
        <v>0</v>
      </c>
      <c r="AB94" s="31">
        <v>0</v>
      </c>
      <c r="AC94" s="31">
        <v>0</v>
      </c>
      <c r="AD94" s="31">
        <v>0</v>
      </c>
      <c r="AF94" s="66"/>
    </row>
    <row r="95" spans="1:32">
      <c r="A95" s="22"/>
      <c r="B95" s="11" t="s">
        <v>5</v>
      </c>
      <c r="C95" s="31">
        <v>0</v>
      </c>
      <c r="D95" s="31">
        <v>0</v>
      </c>
      <c r="E95" s="31">
        <v>0</v>
      </c>
      <c r="F95" s="31">
        <v>0</v>
      </c>
      <c r="G95" s="31">
        <v>0</v>
      </c>
      <c r="H95" s="31">
        <v>0</v>
      </c>
      <c r="I95" s="31">
        <v>0</v>
      </c>
      <c r="J95" s="31">
        <v>0</v>
      </c>
      <c r="K95" s="31">
        <v>0</v>
      </c>
      <c r="L95" s="31">
        <v>0</v>
      </c>
      <c r="M95" s="31">
        <v>0</v>
      </c>
      <c r="N95" s="31">
        <v>0</v>
      </c>
      <c r="O95" s="31">
        <v>0</v>
      </c>
      <c r="P95" s="31">
        <v>0</v>
      </c>
      <c r="Q95" s="31">
        <v>0</v>
      </c>
      <c r="R95" s="31">
        <v>0</v>
      </c>
      <c r="S95" s="31">
        <v>0</v>
      </c>
      <c r="T95" s="31">
        <v>0</v>
      </c>
      <c r="U95" s="31">
        <v>0</v>
      </c>
      <c r="V95" s="31">
        <v>0</v>
      </c>
      <c r="W95" s="31">
        <v>0</v>
      </c>
      <c r="X95" s="31">
        <v>0</v>
      </c>
      <c r="Y95" s="31">
        <v>0</v>
      </c>
      <c r="Z95" s="31">
        <v>0</v>
      </c>
      <c r="AA95" s="31">
        <v>0</v>
      </c>
      <c r="AB95" s="31">
        <v>0</v>
      </c>
      <c r="AC95" s="31">
        <v>0</v>
      </c>
      <c r="AD95" s="31">
        <v>0</v>
      </c>
      <c r="AF95" s="66"/>
    </row>
    <row r="96" spans="1:32">
      <c r="A96" s="22"/>
      <c r="B96" s="11" t="s">
        <v>9</v>
      </c>
      <c r="C96" s="31">
        <v>0</v>
      </c>
      <c r="D96" s="31">
        <v>0</v>
      </c>
      <c r="E96" s="31">
        <v>0</v>
      </c>
      <c r="F96" s="31">
        <v>0</v>
      </c>
      <c r="G96" s="31">
        <v>0</v>
      </c>
      <c r="H96" s="31">
        <v>0</v>
      </c>
      <c r="I96" s="31">
        <v>0</v>
      </c>
      <c r="J96" s="31">
        <v>0</v>
      </c>
      <c r="K96" s="31">
        <v>0</v>
      </c>
      <c r="L96" s="31">
        <v>0</v>
      </c>
      <c r="M96" s="31">
        <v>0</v>
      </c>
      <c r="N96" s="31">
        <v>0</v>
      </c>
      <c r="O96" s="31">
        <v>0</v>
      </c>
      <c r="P96" s="31">
        <v>0</v>
      </c>
      <c r="Q96" s="31">
        <v>0</v>
      </c>
      <c r="R96" s="31">
        <v>0</v>
      </c>
      <c r="S96" s="31">
        <v>0</v>
      </c>
      <c r="T96" s="31">
        <v>0</v>
      </c>
      <c r="U96" s="31">
        <v>0</v>
      </c>
      <c r="V96" s="31">
        <v>0</v>
      </c>
      <c r="W96" s="31">
        <v>0</v>
      </c>
      <c r="X96" s="31">
        <v>0</v>
      </c>
      <c r="Y96" s="31">
        <v>0</v>
      </c>
      <c r="Z96" s="31">
        <v>0</v>
      </c>
      <c r="AA96" s="31">
        <v>0</v>
      </c>
      <c r="AB96" s="31">
        <v>0</v>
      </c>
      <c r="AC96" s="31">
        <v>0</v>
      </c>
      <c r="AD96" s="31">
        <v>0</v>
      </c>
      <c r="AF96" s="66"/>
    </row>
    <row r="97" spans="1:32">
      <c r="A97" s="22"/>
      <c r="B97" s="11" t="s">
        <v>0</v>
      </c>
      <c r="C97" s="31">
        <v>0</v>
      </c>
      <c r="D97" s="31">
        <v>0</v>
      </c>
      <c r="E97" s="31">
        <v>0</v>
      </c>
      <c r="F97" s="31">
        <v>0</v>
      </c>
      <c r="G97" s="31">
        <v>0</v>
      </c>
      <c r="H97" s="31">
        <v>0</v>
      </c>
      <c r="I97" s="31">
        <v>0</v>
      </c>
      <c r="J97" s="31">
        <v>0</v>
      </c>
      <c r="K97" s="31">
        <v>0</v>
      </c>
      <c r="L97" s="31">
        <v>0</v>
      </c>
      <c r="M97" s="31">
        <v>0</v>
      </c>
      <c r="N97" s="31">
        <v>0</v>
      </c>
      <c r="O97" s="31">
        <v>0</v>
      </c>
      <c r="P97" s="31">
        <v>0</v>
      </c>
      <c r="Q97" s="31">
        <v>0</v>
      </c>
      <c r="R97" s="31">
        <v>0</v>
      </c>
      <c r="S97" s="31">
        <v>0</v>
      </c>
      <c r="T97" s="31">
        <v>0</v>
      </c>
      <c r="U97" s="31">
        <v>0</v>
      </c>
      <c r="V97" s="31">
        <v>0</v>
      </c>
      <c r="W97" s="31">
        <v>0</v>
      </c>
      <c r="X97" s="31">
        <v>0</v>
      </c>
      <c r="Y97" s="31">
        <v>0</v>
      </c>
      <c r="Z97" s="31">
        <v>0</v>
      </c>
      <c r="AA97" s="31">
        <v>0</v>
      </c>
      <c r="AB97" s="31">
        <v>0</v>
      </c>
      <c r="AC97" s="31">
        <v>0</v>
      </c>
      <c r="AD97" s="31">
        <v>0</v>
      </c>
      <c r="AF97" s="66"/>
    </row>
    <row r="98" spans="1:32">
      <c r="A98" s="22"/>
      <c r="B98" s="11" t="s">
        <v>584</v>
      </c>
      <c r="C98" s="31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L98" s="31">
        <v>0</v>
      </c>
      <c r="M98" s="31">
        <v>0</v>
      </c>
      <c r="N98" s="31">
        <v>0</v>
      </c>
      <c r="O98" s="31">
        <v>0</v>
      </c>
      <c r="P98" s="31">
        <v>0</v>
      </c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v>0</v>
      </c>
      <c r="Y98" s="31">
        <v>0</v>
      </c>
      <c r="Z98" s="31">
        <v>0</v>
      </c>
      <c r="AA98" s="31">
        <v>0</v>
      </c>
      <c r="AB98" s="31">
        <v>0</v>
      </c>
      <c r="AC98" s="31">
        <v>0</v>
      </c>
      <c r="AD98" s="31">
        <v>0</v>
      </c>
      <c r="AF98" s="66"/>
    </row>
    <row r="99" spans="1:32">
      <c r="A99" s="1868"/>
      <c r="B99" s="1869" t="s">
        <v>1276</v>
      </c>
      <c r="C99" s="1880">
        <f>SUM(C85:C98)</f>
        <v>0</v>
      </c>
      <c r="D99" s="1880">
        <f t="shared" ref="D99:G99" si="13">SUM(D85:D98)</f>
        <v>0</v>
      </c>
      <c r="E99" s="1880">
        <f t="shared" si="13"/>
        <v>0</v>
      </c>
      <c r="F99" s="1880">
        <f t="shared" si="13"/>
        <v>0</v>
      </c>
      <c r="G99" s="1880">
        <f t="shared" si="13"/>
        <v>0</v>
      </c>
      <c r="H99" s="1880">
        <v>0</v>
      </c>
      <c r="I99" s="1880">
        <f t="shared" ref="I99" si="14">SUM(I85:I98)</f>
        <v>0</v>
      </c>
      <c r="J99" s="1880">
        <v>0</v>
      </c>
      <c r="K99" s="1880">
        <f t="shared" ref="K99:AD99" si="15">SUM(K85:K98)</f>
        <v>0</v>
      </c>
      <c r="L99" s="1880">
        <f t="shared" si="15"/>
        <v>0</v>
      </c>
      <c r="M99" s="1880">
        <f t="shared" si="15"/>
        <v>0</v>
      </c>
      <c r="N99" s="1880">
        <f t="shared" si="15"/>
        <v>0</v>
      </c>
      <c r="O99" s="1880">
        <f t="shared" si="15"/>
        <v>0</v>
      </c>
      <c r="P99" s="1880">
        <f t="shared" si="15"/>
        <v>0</v>
      </c>
      <c r="Q99" s="1880">
        <f t="shared" si="15"/>
        <v>0</v>
      </c>
      <c r="R99" s="1880">
        <f t="shared" si="15"/>
        <v>0</v>
      </c>
      <c r="S99" s="1880">
        <f t="shared" si="15"/>
        <v>0</v>
      </c>
      <c r="T99" s="1880">
        <f t="shared" si="15"/>
        <v>0</v>
      </c>
      <c r="U99" s="1880">
        <f t="shared" si="15"/>
        <v>0</v>
      </c>
      <c r="V99" s="1880">
        <f t="shared" si="15"/>
        <v>0</v>
      </c>
      <c r="W99" s="1880">
        <f t="shared" si="15"/>
        <v>0</v>
      </c>
      <c r="X99" s="1880">
        <f t="shared" si="15"/>
        <v>0</v>
      </c>
      <c r="Y99" s="1880">
        <f t="shared" si="15"/>
        <v>0</v>
      </c>
      <c r="Z99" s="1880">
        <f t="shared" si="15"/>
        <v>0</v>
      </c>
      <c r="AA99" s="1880">
        <f t="shared" si="15"/>
        <v>0</v>
      </c>
      <c r="AB99" s="1880">
        <f t="shared" si="15"/>
        <v>0</v>
      </c>
      <c r="AC99" s="1880">
        <f t="shared" si="15"/>
        <v>0</v>
      </c>
      <c r="AD99" s="1880">
        <f t="shared" si="15"/>
        <v>0</v>
      </c>
      <c r="AF99" s="66"/>
    </row>
    <row r="100" spans="1:32">
      <c r="A100" s="22" t="s">
        <v>68</v>
      </c>
      <c r="B100" s="1867" t="s">
        <v>1</v>
      </c>
      <c r="C100" s="31">
        <v>0</v>
      </c>
      <c r="D100" s="31">
        <v>0</v>
      </c>
      <c r="E100" s="31">
        <v>0</v>
      </c>
      <c r="F100" s="31">
        <v>0</v>
      </c>
      <c r="G100" s="31">
        <v>0</v>
      </c>
      <c r="H100" s="31">
        <v>0</v>
      </c>
      <c r="I100" s="31">
        <v>0</v>
      </c>
      <c r="J100" s="31"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v>0</v>
      </c>
      <c r="P100" s="31">
        <v>0</v>
      </c>
      <c r="Q100" s="31">
        <v>0</v>
      </c>
      <c r="R100" s="31">
        <v>0</v>
      </c>
      <c r="S100" s="31">
        <v>0</v>
      </c>
      <c r="T100" s="31"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v>0</v>
      </c>
      <c r="Z100" s="31">
        <v>0</v>
      </c>
      <c r="AA100" s="31">
        <v>0</v>
      </c>
      <c r="AB100" s="31">
        <v>0</v>
      </c>
      <c r="AC100" s="31">
        <v>0</v>
      </c>
      <c r="AD100" s="31">
        <v>0</v>
      </c>
      <c r="AF100" s="66"/>
    </row>
    <row r="101" spans="1:32">
      <c r="A101" s="22"/>
      <c r="B101" s="18" t="s">
        <v>556</v>
      </c>
      <c r="C101" s="31">
        <v>0</v>
      </c>
      <c r="D101" s="31">
        <v>0</v>
      </c>
      <c r="E101" s="31">
        <v>0</v>
      </c>
      <c r="F101" s="31">
        <v>0</v>
      </c>
      <c r="G101" s="31">
        <v>0</v>
      </c>
      <c r="H101" s="31">
        <v>0</v>
      </c>
      <c r="I101" s="31">
        <v>0</v>
      </c>
      <c r="J101" s="31"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v>0</v>
      </c>
      <c r="P101" s="31">
        <v>0</v>
      </c>
      <c r="Q101" s="31">
        <v>0</v>
      </c>
      <c r="R101" s="31">
        <v>0</v>
      </c>
      <c r="S101" s="31">
        <v>0</v>
      </c>
      <c r="T101" s="31"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v>0</v>
      </c>
      <c r="Z101" s="31">
        <v>0</v>
      </c>
      <c r="AA101" s="31">
        <v>0</v>
      </c>
      <c r="AB101" s="31">
        <v>0</v>
      </c>
      <c r="AC101" s="31">
        <v>0</v>
      </c>
      <c r="AD101" s="31">
        <v>0</v>
      </c>
      <c r="AF101" s="66"/>
    </row>
    <row r="102" spans="1:32">
      <c r="A102" s="22"/>
      <c r="B102" s="11" t="s">
        <v>668</v>
      </c>
      <c r="C102" s="31">
        <v>0</v>
      </c>
      <c r="D102" s="31">
        <v>0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1">
        <v>0</v>
      </c>
      <c r="R102" s="31">
        <v>0</v>
      </c>
      <c r="S102" s="31">
        <v>0</v>
      </c>
      <c r="T102" s="31">
        <v>0</v>
      </c>
      <c r="U102" s="31">
        <v>0</v>
      </c>
      <c r="V102" s="31">
        <v>0</v>
      </c>
      <c r="W102" s="31">
        <v>0</v>
      </c>
      <c r="X102" s="31">
        <v>0</v>
      </c>
      <c r="Y102" s="31">
        <v>0</v>
      </c>
      <c r="Z102" s="31">
        <v>0</v>
      </c>
      <c r="AA102" s="31">
        <v>0</v>
      </c>
      <c r="AB102" s="31">
        <v>0</v>
      </c>
      <c r="AC102" s="31">
        <v>0</v>
      </c>
      <c r="AD102" s="31">
        <v>0</v>
      </c>
      <c r="AF102" s="66"/>
    </row>
    <row r="103" spans="1:32">
      <c r="A103" s="22"/>
      <c r="B103" s="18" t="s">
        <v>75</v>
      </c>
      <c r="C103" s="31">
        <v>0</v>
      </c>
      <c r="D103" s="31">
        <v>0</v>
      </c>
      <c r="E103" s="31">
        <v>0</v>
      </c>
      <c r="F103" s="31">
        <v>0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L103" s="31">
        <v>0</v>
      </c>
      <c r="M103" s="31">
        <v>0</v>
      </c>
      <c r="N103" s="31">
        <v>0</v>
      </c>
      <c r="O103" s="31">
        <v>0</v>
      </c>
      <c r="P103" s="31">
        <v>0</v>
      </c>
      <c r="Q103" s="31">
        <v>0</v>
      </c>
      <c r="R103" s="31">
        <v>0</v>
      </c>
      <c r="S103" s="31">
        <v>0</v>
      </c>
      <c r="T103" s="31">
        <v>0</v>
      </c>
      <c r="U103" s="31">
        <v>0</v>
      </c>
      <c r="V103" s="31">
        <v>0</v>
      </c>
      <c r="W103" s="31">
        <v>0</v>
      </c>
      <c r="X103" s="31">
        <v>0</v>
      </c>
      <c r="Y103" s="31">
        <v>0</v>
      </c>
      <c r="Z103" s="31">
        <v>0</v>
      </c>
      <c r="AA103" s="31">
        <v>0</v>
      </c>
      <c r="AB103" s="31">
        <v>0</v>
      </c>
      <c r="AC103" s="31">
        <v>0</v>
      </c>
      <c r="AD103" s="31">
        <v>0</v>
      </c>
      <c r="AF103" s="66"/>
    </row>
    <row r="104" spans="1:32">
      <c r="A104" s="22"/>
      <c r="B104" s="18" t="s">
        <v>3</v>
      </c>
      <c r="C104" s="31">
        <v>0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0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F104" s="66"/>
    </row>
    <row r="105" spans="1:32">
      <c r="A105" s="22"/>
      <c r="B105" s="18" t="s">
        <v>4</v>
      </c>
      <c r="C105" s="31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L105" s="31">
        <v>0</v>
      </c>
      <c r="M105" s="31">
        <v>0</v>
      </c>
      <c r="N105" s="31">
        <v>0</v>
      </c>
      <c r="O105" s="31">
        <v>0</v>
      </c>
      <c r="P105" s="31">
        <v>0</v>
      </c>
      <c r="Q105" s="31">
        <v>0</v>
      </c>
      <c r="R105" s="31">
        <v>0</v>
      </c>
      <c r="S105" s="31">
        <v>0</v>
      </c>
      <c r="T105" s="31">
        <v>0</v>
      </c>
      <c r="U105" s="31">
        <v>0</v>
      </c>
      <c r="V105" s="31">
        <v>0</v>
      </c>
      <c r="W105" s="31">
        <v>0</v>
      </c>
      <c r="X105" s="31">
        <v>0</v>
      </c>
      <c r="Y105" s="31">
        <v>0</v>
      </c>
      <c r="Z105" s="31">
        <v>0</v>
      </c>
      <c r="AA105" s="31">
        <v>0</v>
      </c>
      <c r="AB105" s="31">
        <v>0</v>
      </c>
      <c r="AC105" s="31">
        <v>0</v>
      </c>
      <c r="AD105" s="31">
        <v>0</v>
      </c>
      <c r="AF105" s="66"/>
    </row>
    <row r="106" spans="1:32">
      <c r="A106" s="22"/>
      <c r="B106" s="11" t="s">
        <v>669</v>
      </c>
      <c r="C106" s="31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L106" s="31">
        <v>0</v>
      </c>
      <c r="M106" s="31">
        <v>0</v>
      </c>
      <c r="N106" s="31">
        <v>0</v>
      </c>
      <c r="O106" s="31">
        <v>0</v>
      </c>
      <c r="P106" s="31">
        <v>0</v>
      </c>
      <c r="Q106" s="31">
        <v>0</v>
      </c>
      <c r="R106" s="31">
        <v>0</v>
      </c>
      <c r="S106" s="31">
        <v>0</v>
      </c>
      <c r="T106" s="31">
        <v>0</v>
      </c>
      <c r="U106" s="31">
        <v>0</v>
      </c>
      <c r="V106" s="31">
        <v>0</v>
      </c>
      <c r="W106" s="31">
        <v>0</v>
      </c>
      <c r="X106" s="31">
        <v>0</v>
      </c>
      <c r="Y106" s="31">
        <v>0</v>
      </c>
      <c r="Z106" s="31">
        <v>0</v>
      </c>
      <c r="AA106" s="31">
        <v>0</v>
      </c>
      <c r="AB106" s="31">
        <v>0</v>
      </c>
      <c r="AC106" s="31">
        <v>0</v>
      </c>
      <c r="AD106" s="31">
        <v>0</v>
      </c>
      <c r="AF106" s="66"/>
    </row>
    <row r="107" spans="1:32" ht="45">
      <c r="A107" s="22"/>
      <c r="B107" s="93" t="s">
        <v>702</v>
      </c>
      <c r="C107" s="31">
        <v>0</v>
      </c>
      <c r="D107" s="31">
        <v>0</v>
      </c>
      <c r="E107" s="31">
        <v>0</v>
      </c>
      <c r="F107" s="31">
        <v>0</v>
      </c>
      <c r="G107" s="31">
        <v>0</v>
      </c>
      <c r="H107" s="31">
        <v>0</v>
      </c>
      <c r="I107" s="31">
        <v>0</v>
      </c>
      <c r="J107" s="31">
        <v>0</v>
      </c>
      <c r="K107" s="31">
        <v>0</v>
      </c>
      <c r="L107" s="31">
        <v>0</v>
      </c>
      <c r="M107" s="31">
        <v>0</v>
      </c>
      <c r="N107" s="31">
        <v>0</v>
      </c>
      <c r="O107" s="31">
        <v>0</v>
      </c>
      <c r="P107" s="31">
        <v>0</v>
      </c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v>0</v>
      </c>
      <c r="Y107" s="31">
        <v>0</v>
      </c>
      <c r="Z107" s="31">
        <v>0</v>
      </c>
      <c r="AA107" s="31">
        <v>0</v>
      </c>
      <c r="AB107" s="31">
        <v>0</v>
      </c>
      <c r="AC107" s="31">
        <v>0</v>
      </c>
      <c r="AD107" s="31">
        <v>0</v>
      </c>
      <c r="AF107" s="66"/>
    </row>
    <row r="108" spans="1:32">
      <c r="A108" s="22"/>
      <c r="B108" s="11" t="s">
        <v>670</v>
      </c>
      <c r="C108" s="31">
        <v>0</v>
      </c>
      <c r="D108" s="31">
        <v>0</v>
      </c>
      <c r="E108" s="31">
        <v>0</v>
      </c>
      <c r="F108" s="31">
        <v>0</v>
      </c>
      <c r="G108" s="31">
        <v>0</v>
      </c>
      <c r="H108" s="31">
        <v>0</v>
      </c>
      <c r="I108" s="31">
        <v>0</v>
      </c>
      <c r="J108" s="31">
        <v>0</v>
      </c>
      <c r="K108" s="31">
        <v>0</v>
      </c>
      <c r="L108" s="31">
        <v>0</v>
      </c>
      <c r="M108" s="31">
        <v>0</v>
      </c>
      <c r="N108" s="31">
        <v>0</v>
      </c>
      <c r="O108" s="31">
        <v>0</v>
      </c>
      <c r="P108" s="31">
        <v>0</v>
      </c>
      <c r="Q108" s="31">
        <v>0</v>
      </c>
      <c r="R108" s="31">
        <v>0</v>
      </c>
      <c r="S108" s="31">
        <v>0</v>
      </c>
      <c r="T108" s="31">
        <v>0</v>
      </c>
      <c r="U108" s="31">
        <v>0</v>
      </c>
      <c r="V108" s="31">
        <v>0</v>
      </c>
      <c r="W108" s="31">
        <v>0</v>
      </c>
      <c r="X108" s="31">
        <v>0</v>
      </c>
      <c r="Y108" s="31">
        <v>0</v>
      </c>
      <c r="Z108" s="31">
        <v>0</v>
      </c>
      <c r="AA108" s="31">
        <v>0</v>
      </c>
      <c r="AB108" s="31">
        <v>0</v>
      </c>
      <c r="AC108" s="31">
        <v>0</v>
      </c>
      <c r="AD108" s="31">
        <v>0</v>
      </c>
      <c r="AF108" s="66"/>
    </row>
    <row r="109" spans="1:32">
      <c r="A109" s="22"/>
      <c r="B109" s="11" t="s">
        <v>701</v>
      </c>
      <c r="C109" s="31">
        <v>0</v>
      </c>
      <c r="D109" s="31">
        <v>0</v>
      </c>
      <c r="E109" s="31">
        <v>0</v>
      </c>
      <c r="F109" s="31">
        <v>0</v>
      </c>
      <c r="G109" s="31">
        <v>0</v>
      </c>
      <c r="H109" s="31">
        <v>0</v>
      </c>
      <c r="I109" s="31">
        <v>0</v>
      </c>
      <c r="J109" s="31">
        <v>0</v>
      </c>
      <c r="K109" s="31">
        <v>0</v>
      </c>
      <c r="L109" s="31">
        <v>0</v>
      </c>
      <c r="M109" s="31">
        <v>0</v>
      </c>
      <c r="N109" s="31">
        <v>0</v>
      </c>
      <c r="O109" s="31">
        <v>0</v>
      </c>
      <c r="P109" s="31">
        <v>0</v>
      </c>
      <c r="Q109" s="31">
        <v>0</v>
      </c>
      <c r="R109" s="31">
        <v>0</v>
      </c>
      <c r="S109" s="31">
        <v>0</v>
      </c>
      <c r="T109" s="31">
        <v>0</v>
      </c>
      <c r="U109" s="31">
        <v>0</v>
      </c>
      <c r="V109" s="31">
        <v>0</v>
      </c>
      <c r="W109" s="31">
        <v>0</v>
      </c>
      <c r="X109" s="31">
        <v>0</v>
      </c>
      <c r="Y109" s="31">
        <v>0</v>
      </c>
      <c r="Z109" s="31">
        <v>0</v>
      </c>
      <c r="AA109" s="31">
        <v>0</v>
      </c>
      <c r="AB109" s="31">
        <v>0</v>
      </c>
      <c r="AC109" s="31">
        <v>0</v>
      </c>
      <c r="AD109" s="31">
        <v>0</v>
      </c>
      <c r="AF109" s="66"/>
    </row>
    <row r="110" spans="1:32">
      <c r="A110" s="22"/>
      <c r="B110" s="11" t="s">
        <v>5</v>
      </c>
      <c r="C110" s="31">
        <v>0</v>
      </c>
      <c r="D110" s="31">
        <v>0</v>
      </c>
      <c r="E110" s="31">
        <v>0</v>
      </c>
      <c r="F110" s="31">
        <v>0</v>
      </c>
      <c r="G110" s="31">
        <v>0</v>
      </c>
      <c r="H110" s="31">
        <v>0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</v>
      </c>
      <c r="O110" s="31">
        <v>0</v>
      </c>
      <c r="P110" s="31">
        <v>0</v>
      </c>
      <c r="Q110" s="31">
        <v>0</v>
      </c>
      <c r="R110" s="31">
        <v>0</v>
      </c>
      <c r="S110" s="31">
        <v>0</v>
      </c>
      <c r="T110" s="31">
        <v>0</v>
      </c>
      <c r="U110" s="31">
        <v>0</v>
      </c>
      <c r="V110" s="31">
        <v>0</v>
      </c>
      <c r="W110" s="31">
        <v>0</v>
      </c>
      <c r="X110" s="31">
        <v>0</v>
      </c>
      <c r="Y110" s="31">
        <v>0</v>
      </c>
      <c r="Z110" s="31">
        <v>0</v>
      </c>
      <c r="AA110" s="31">
        <v>0</v>
      </c>
      <c r="AB110" s="31">
        <v>0</v>
      </c>
      <c r="AC110" s="31">
        <v>0</v>
      </c>
      <c r="AD110" s="31">
        <v>0</v>
      </c>
      <c r="AF110" s="66"/>
    </row>
    <row r="111" spans="1:32">
      <c r="A111" s="22"/>
      <c r="B111" s="11" t="s">
        <v>9</v>
      </c>
      <c r="C111" s="31">
        <v>0</v>
      </c>
      <c r="D111" s="31">
        <v>0</v>
      </c>
      <c r="E111" s="31">
        <v>0</v>
      </c>
      <c r="F111" s="31">
        <v>0</v>
      </c>
      <c r="G111" s="31">
        <v>0</v>
      </c>
      <c r="H111" s="31">
        <v>0</v>
      </c>
      <c r="I111" s="31">
        <v>0</v>
      </c>
      <c r="J111" s="31">
        <v>0</v>
      </c>
      <c r="K111" s="31">
        <v>0</v>
      </c>
      <c r="L111" s="31">
        <v>0</v>
      </c>
      <c r="M111" s="31">
        <v>0</v>
      </c>
      <c r="N111" s="31">
        <v>0</v>
      </c>
      <c r="O111" s="31">
        <v>0</v>
      </c>
      <c r="P111" s="31">
        <v>0</v>
      </c>
      <c r="Q111" s="31">
        <v>0</v>
      </c>
      <c r="R111" s="31">
        <v>0</v>
      </c>
      <c r="S111" s="31">
        <v>0</v>
      </c>
      <c r="T111" s="31">
        <v>0</v>
      </c>
      <c r="U111" s="31">
        <v>0</v>
      </c>
      <c r="V111" s="31">
        <v>0</v>
      </c>
      <c r="W111" s="31">
        <v>0</v>
      </c>
      <c r="X111" s="31">
        <v>0</v>
      </c>
      <c r="Y111" s="31">
        <v>0</v>
      </c>
      <c r="Z111" s="31">
        <v>0</v>
      </c>
      <c r="AA111" s="31">
        <v>0</v>
      </c>
      <c r="AB111" s="31">
        <v>0</v>
      </c>
      <c r="AC111" s="31">
        <v>0</v>
      </c>
      <c r="AD111" s="31">
        <v>0</v>
      </c>
      <c r="AF111" s="66"/>
    </row>
    <row r="112" spans="1:32">
      <c r="A112" s="22"/>
      <c r="B112" s="11" t="s">
        <v>0</v>
      </c>
      <c r="C112" s="31">
        <v>0</v>
      </c>
      <c r="D112" s="31">
        <v>0</v>
      </c>
      <c r="E112" s="31">
        <v>0</v>
      </c>
      <c r="F112" s="31">
        <v>0</v>
      </c>
      <c r="G112" s="31">
        <v>0</v>
      </c>
      <c r="H112" s="31">
        <v>0</v>
      </c>
      <c r="I112" s="31">
        <v>0</v>
      </c>
      <c r="J112" s="31">
        <v>0</v>
      </c>
      <c r="K112" s="31">
        <v>0</v>
      </c>
      <c r="L112" s="31">
        <v>0</v>
      </c>
      <c r="M112" s="31">
        <v>0</v>
      </c>
      <c r="N112" s="31">
        <v>0</v>
      </c>
      <c r="O112" s="31">
        <v>0</v>
      </c>
      <c r="P112" s="31">
        <v>0</v>
      </c>
      <c r="Q112" s="31">
        <v>0</v>
      </c>
      <c r="R112" s="31">
        <v>0</v>
      </c>
      <c r="S112" s="31">
        <v>0</v>
      </c>
      <c r="T112" s="31">
        <v>0</v>
      </c>
      <c r="U112" s="31">
        <v>0</v>
      </c>
      <c r="V112" s="31">
        <v>0</v>
      </c>
      <c r="W112" s="31">
        <v>0</v>
      </c>
      <c r="X112" s="31">
        <v>0</v>
      </c>
      <c r="Y112" s="31">
        <v>0</v>
      </c>
      <c r="Z112" s="31">
        <v>0</v>
      </c>
      <c r="AA112" s="31">
        <v>0</v>
      </c>
      <c r="AB112" s="31">
        <v>0</v>
      </c>
      <c r="AC112" s="31">
        <v>0</v>
      </c>
      <c r="AD112" s="31">
        <v>0</v>
      </c>
      <c r="AF112" s="66"/>
    </row>
    <row r="113" spans="1:32">
      <c r="A113" s="22"/>
      <c r="B113" s="11" t="s">
        <v>584</v>
      </c>
      <c r="C113" s="31">
        <v>0</v>
      </c>
      <c r="D113" s="31">
        <v>0</v>
      </c>
      <c r="E113" s="31">
        <v>0</v>
      </c>
      <c r="F113" s="31">
        <v>0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L113" s="31">
        <v>0</v>
      </c>
      <c r="M113" s="31">
        <v>0</v>
      </c>
      <c r="N113" s="31">
        <v>0</v>
      </c>
      <c r="O113" s="31">
        <v>0</v>
      </c>
      <c r="P113" s="31">
        <v>0</v>
      </c>
      <c r="Q113" s="31">
        <v>0</v>
      </c>
      <c r="R113" s="31">
        <v>0</v>
      </c>
      <c r="S113" s="31">
        <v>0</v>
      </c>
      <c r="T113" s="31">
        <v>0</v>
      </c>
      <c r="U113" s="31">
        <v>0</v>
      </c>
      <c r="V113" s="31">
        <v>0</v>
      </c>
      <c r="W113" s="31">
        <v>0</v>
      </c>
      <c r="X113" s="31">
        <v>0</v>
      </c>
      <c r="Y113" s="31">
        <v>0</v>
      </c>
      <c r="Z113" s="31">
        <v>0</v>
      </c>
      <c r="AA113" s="31">
        <v>0</v>
      </c>
      <c r="AB113" s="31">
        <v>0</v>
      </c>
      <c r="AC113" s="31">
        <v>0</v>
      </c>
      <c r="AD113" s="31">
        <v>0</v>
      </c>
      <c r="AF113" s="66"/>
    </row>
    <row r="114" spans="1:32">
      <c r="A114" s="1868"/>
      <c r="B114" s="1869" t="s">
        <v>1277</v>
      </c>
      <c r="C114" s="1880">
        <f>SUM(C100:C113)</f>
        <v>0</v>
      </c>
      <c r="D114" s="1880">
        <f t="shared" ref="D114:G114" si="16">SUM(D100:D113)</f>
        <v>0</v>
      </c>
      <c r="E114" s="1880">
        <f t="shared" si="16"/>
        <v>0</v>
      </c>
      <c r="F114" s="1880">
        <f t="shared" si="16"/>
        <v>0</v>
      </c>
      <c r="G114" s="1880">
        <f t="shared" si="16"/>
        <v>0</v>
      </c>
      <c r="H114" s="1880">
        <v>0</v>
      </c>
      <c r="I114" s="1880">
        <f t="shared" ref="I114" si="17">SUM(I100:I113)</f>
        <v>0</v>
      </c>
      <c r="J114" s="1880">
        <v>0</v>
      </c>
      <c r="K114" s="1880">
        <f t="shared" ref="K114:AD114" si="18">SUM(K100:K113)</f>
        <v>0</v>
      </c>
      <c r="L114" s="1880">
        <f t="shared" si="18"/>
        <v>0</v>
      </c>
      <c r="M114" s="1880">
        <f t="shared" si="18"/>
        <v>0</v>
      </c>
      <c r="N114" s="1880">
        <f t="shared" si="18"/>
        <v>0</v>
      </c>
      <c r="O114" s="1880">
        <f t="shared" si="18"/>
        <v>0</v>
      </c>
      <c r="P114" s="1880">
        <f t="shared" si="18"/>
        <v>0</v>
      </c>
      <c r="Q114" s="1880">
        <f t="shared" si="18"/>
        <v>0</v>
      </c>
      <c r="R114" s="1880">
        <f t="shared" si="18"/>
        <v>0</v>
      </c>
      <c r="S114" s="1880">
        <f t="shared" si="18"/>
        <v>0</v>
      </c>
      <c r="T114" s="1880">
        <f t="shared" si="18"/>
        <v>0</v>
      </c>
      <c r="U114" s="1880">
        <f t="shared" si="18"/>
        <v>0</v>
      </c>
      <c r="V114" s="1880">
        <f t="shared" si="18"/>
        <v>0</v>
      </c>
      <c r="W114" s="1880">
        <f t="shared" si="18"/>
        <v>0</v>
      </c>
      <c r="X114" s="1880">
        <f t="shared" si="18"/>
        <v>0</v>
      </c>
      <c r="Y114" s="1880">
        <f t="shared" si="18"/>
        <v>0</v>
      </c>
      <c r="Z114" s="1880">
        <f t="shared" si="18"/>
        <v>0</v>
      </c>
      <c r="AA114" s="1880">
        <f t="shared" si="18"/>
        <v>0</v>
      </c>
      <c r="AB114" s="1880">
        <f t="shared" si="18"/>
        <v>0</v>
      </c>
      <c r="AC114" s="1880">
        <f t="shared" si="18"/>
        <v>0</v>
      </c>
      <c r="AD114" s="1880">
        <f t="shared" si="18"/>
        <v>0</v>
      </c>
      <c r="AF114" s="66"/>
    </row>
    <row r="115" spans="1:32">
      <c r="A115" s="22" t="s">
        <v>69</v>
      </c>
      <c r="B115" s="1867" t="s">
        <v>1</v>
      </c>
      <c r="C115" s="31">
        <v>0</v>
      </c>
      <c r="D115" s="31">
        <v>0</v>
      </c>
      <c r="E115" s="31">
        <v>0</v>
      </c>
      <c r="F115" s="31">
        <v>0</v>
      </c>
      <c r="G115" s="31">
        <v>0</v>
      </c>
      <c r="H115" s="31">
        <v>0</v>
      </c>
      <c r="I115" s="31">
        <v>0</v>
      </c>
      <c r="J115" s="31">
        <v>0</v>
      </c>
      <c r="K115" s="31">
        <v>0</v>
      </c>
      <c r="L115" s="31">
        <v>0</v>
      </c>
      <c r="M115" s="31">
        <v>0</v>
      </c>
      <c r="N115" s="31">
        <v>0</v>
      </c>
      <c r="O115" s="31">
        <v>0</v>
      </c>
      <c r="P115" s="31">
        <v>0</v>
      </c>
      <c r="Q115" s="31">
        <v>0</v>
      </c>
      <c r="R115" s="31">
        <v>0</v>
      </c>
      <c r="S115" s="31">
        <v>0</v>
      </c>
      <c r="T115" s="31">
        <v>0</v>
      </c>
      <c r="U115" s="31">
        <v>0</v>
      </c>
      <c r="V115" s="31">
        <v>0</v>
      </c>
      <c r="W115" s="31">
        <v>0</v>
      </c>
      <c r="X115" s="31">
        <v>0</v>
      </c>
      <c r="Y115" s="31">
        <v>0</v>
      </c>
      <c r="Z115" s="31">
        <v>0</v>
      </c>
      <c r="AA115" s="31">
        <v>0</v>
      </c>
      <c r="AB115" s="31">
        <v>0</v>
      </c>
      <c r="AC115" s="31">
        <v>0</v>
      </c>
      <c r="AD115" s="31">
        <v>0</v>
      </c>
      <c r="AF115" s="66"/>
    </row>
    <row r="116" spans="1:32">
      <c r="A116" s="22"/>
      <c r="B116" s="18" t="s">
        <v>556</v>
      </c>
      <c r="C116" s="31">
        <v>0</v>
      </c>
      <c r="D116" s="31">
        <v>0</v>
      </c>
      <c r="E116" s="31">
        <v>0</v>
      </c>
      <c r="F116" s="31">
        <v>0</v>
      </c>
      <c r="G116" s="31">
        <v>0</v>
      </c>
      <c r="H116" s="31">
        <v>0</v>
      </c>
      <c r="I116" s="31">
        <v>0</v>
      </c>
      <c r="J116" s="31">
        <v>0</v>
      </c>
      <c r="K116" s="31">
        <v>0</v>
      </c>
      <c r="L116" s="31">
        <v>0</v>
      </c>
      <c r="M116" s="31">
        <v>0</v>
      </c>
      <c r="N116" s="31">
        <v>0</v>
      </c>
      <c r="O116" s="31">
        <v>0</v>
      </c>
      <c r="P116" s="31">
        <v>0</v>
      </c>
      <c r="Q116" s="31">
        <v>0</v>
      </c>
      <c r="R116" s="31">
        <v>0</v>
      </c>
      <c r="S116" s="31">
        <v>0</v>
      </c>
      <c r="T116" s="31">
        <v>0</v>
      </c>
      <c r="U116" s="31">
        <v>0</v>
      </c>
      <c r="V116" s="31">
        <v>0</v>
      </c>
      <c r="W116" s="31">
        <v>0</v>
      </c>
      <c r="X116" s="31">
        <v>0</v>
      </c>
      <c r="Y116" s="31">
        <v>0</v>
      </c>
      <c r="Z116" s="31">
        <v>0</v>
      </c>
      <c r="AA116" s="31">
        <v>0</v>
      </c>
      <c r="AB116" s="31">
        <v>0</v>
      </c>
      <c r="AC116" s="31">
        <v>0</v>
      </c>
      <c r="AD116" s="31">
        <v>0</v>
      </c>
      <c r="AF116" s="66"/>
    </row>
    <row r="117" spans="1:32">
      <c r="A117" s="22"/>
      <c r="B117" s="11" t="s">
        <v>668</v>
      </c>
      <c r="C117" s="31">
        <v>0</v>
      </c>
      <c r="D117" s="31">
        <v>0</v>
      </c>
      <c r="E117" s="31">
        <v>0</v>
      </c>
      <c r="F117" s="31">
        <v>0</v>
      </c>
      <c r="G117" s="31">
        <v>0</v>
      </c>
      <c r="H117" s="31">
        <v>0</v>
      </c>
      <c r="I117" s="31">
        <v>0</v>
      </c>
      <c r="J117" s="31">
        <v>0</v>
      </c>
      <c r="K117" s="31">
        <v>0</v>
      </c>
      <c r="L117" s="31">
        <v>0</v>
      </c>
      <c r="M117" s="31">
        <v>0</v>
      </c>
      <c r="N117" s="31">
        <v>0</v>
      </c>
      <c r="O117" s="31">
        <v>0</v>
      </c>
      <c r="P117" s="31">
        <v>0</v>
      </c>
      <c r="Q117" s="31">
        <v>0</v>
      </c>
      <c r="R117" s="31">
        <v>0</v>
      </c>
      <c r="S117" s="31">
        <v>0</v>
      </c>
      <c r="T117" s="31">
        <v>0</v>
      </c>
      <c r="U117" s="31">
        <v>0</v>
      </c>
      <c r="V117" s="31">
        <v>0</v>
      </c>
      <c r="W117" s="31">
        <v>0</v>
      </c>
      <c r="X117" s="31">
        <v>0</v>
      </c>
      <c r="Y117" s="31">
        <v>0</v>
      </c>
      <c r="Z117" s="31">
        <v>0</v>
      </c>
      <c r="AA117" s="31">
        <v>0</v>
      </c>
      <c r="AB117" s="31">
        <v>0</v>
      </c>
      <c r="AC117" s="31">
        <v>0</v>
      </c>
      <c r="AD117" s="31">
        <v>0</v>
      </c>
      <c r="AF117" s="66"/>
    </row>
    <row r="118" spans="1:32">
      <c r="A118" s="22"/>
      <c r="B118" s="18" t="s">
        <v>75</v>
      </c>
      <c r="C118" s="31">
        <v>0</v>
      </c>
      <c r="D118" s="31">
        <v>0</v>
      </c>
      <c r="E118" s="31">
        <v>0</v>
      </c>
      <c r="F118" s="31">
        <v>0</v>
      </c>
      <c r="G118" s="31">
        <v>0</v>
      </c>
      <c r="H118" s="31">
        <v>0</v>
      </c>
      <c r="I118" s="31">
        <v>0</v>
      </c>
      <c r="J118" s="31">
        <v>0</v>
      </c>
      <c r="K118" s="31">
        <v>0</v>
      </c>
      <c r="L118" s="31">
        <v>0</v>
      </c>
      <c r="M118" s="31">
        <v>0</v>
      </c>
      <c r="N118" s="31">
        <v>0</v>
      </c>
      <c r="O118" s="31">
        <v>0</v>
      </c>
      <c r="P118" s="31">
        <v>0</v>
      </c>
      <c r="Q118" s="31">
        <v>0</v>
      </c>
      <c r="R118" s="31">
        <v>0</v>
      </c>
      <c r="S118" s="31">
        <v>0</v>
      </c>
      <c r="T118" s="31">
        <v>0</v>
      </c>
      <c r="U118" s="31">
        <v>0</v>
      </c>
      <c r="V118" s="31">
        <v>0</v>
      </c>
      <c r="W118" s="31">
        <v>0</v>
      </c>
      <c r="X118" s="31">
        <v>0</v>
      </c>
      <c r="Y118" s="31">
        <v>0</v>
      </c>
      <c r="Z118" s="31">
        <v>0</v>
      </c>
      <c r="AA118" s="31">
        <v>0</v>
      </c>
      <c r="AB118" s="31">
        <v>0</v>
      </c>
      <c r="AC118" s="31">
        <v>0</v>
      </c>
      <c r="AD118" s="31">
        <v>0</v>
      </c>
      <c r="AF118" s="66"/>
    </row>
    <row r="119" spans="1:32">
      <c r="A119" s="22"/>
      <c r="B119" s="18" t="s">
        <v>3</v>
      </c>
      <c r="C119" s="31">
        <v>0</v>
      </c>
      <c r="D119" s="31">
        <v>0</v>
      </c>
      <c r="E119" s="31">
        <v>0</v>
      </c>
      <c r="F119" s="31">
        <v>0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L119" s="31">
        <v>0</v>
      </c>
      <c r="M119" s="31">
        <v>0</v>
      </c>
      <c r="N119" s="31">
        <v>0</v>
      </c>
      <c r="O119" s="31">
        <v>0</v>
      </c>
      <c r="P119" s="31">
        <v>0</v>
      </c>
      <c r="Q119" s="31">
        <v>0</v>
      </c>
      <c r="R119" s="31">
        <v>0</v>
      </c>
      <c r="S119" s="31">
        <v>0</v>
      </c>
      <c r="T119" s="31">
        <v>0</v>
      </c>
      <c r="U119" s="31">
        <v>0</v>
      </c>
      <c r="V119" s="31">
        <v>0</v>
      </c>
      <c r="W119" s="31">
        <v>0</v>
      </c>
      <c r="X119" s="31">
        <v>0</v>
      </c>
      <c r="Y119" s="31">
        <v>0</v>
      </c>
      <c r="Z119" s="31">
        <v>0</v>
      </c>
      <c r="AA119" s="31">
        <v>0</v>
      </c>
      <c r="AB119" s="31">
        <v>0</v>
      </c>
      <c r="AC119" s="31">
        <v>0</v>
      </c>
      <c r="AD119" s="31">
        <v>0</v>
      </c>
      <c r="AF119" s="66"/>
    </row>
    <row r="120" spans="1:32">
      <c r="A120" s="22"/>
      <c r="B120" s="18" t="s">
        <v>4</v>
      </c>
      <c r="C120" s="31">
        <v>0</v>
      </c>
      <c r="D120" s="31">
        <v>0</v>
      </c>
      <c r="E120" s="31">
        <v>0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L120" s="31">
        <v>0</v>
      </c>
      <c r="M120" s="31">
        <v>0</v>
      </c>
      <c r="N120" s="31">
        <v>0</v>
      </c>
      <c r="O120" s="31">
        <v>0</v>
      </c>
      <c r="P120" s="31">
        <v>0</v>
      </c>
      <c r="Q120" s="31">
        <v>0</v>
      </c>
      <c r="R120" s="31">
        <v>0</v>
      </c>
      <c r="S120" s="31">
        <v>0</v>
      </c>
      <c r="T120" s="31">
        <v>0</v>
      </c>
      <c r="U120" s="31">
        <v>0</v>
      </c>
      <c r="V120" s="31">
        <v>0</v>
      </c>
      <c r="W120" s="31">
        <v>0</v>
      </c>
      <c r="X120" s="31">
        <v>0</v>
      </c>
      <c r="Y120" s="31">
        <v>0</v>
      </c>
      <c r="Z120" s="31">
        <v>0</v>
      </c>
      <c r="AA120" s="31">
        <v>0</v>
      </c>
      <c r="AB120" s="31">
        <v>0</v>
      </c>
      <c r="AC120" s="31">
        <v>0</v>
      </c>
      <c r="AD120" s="31">
        <v>0</v>
      </c>
      <c r="AF120" s="66"/>
    </row>
    <row r="121" spans="1:32">
      <c r="A121" s="22"/>
      <c r="B121" s="11" t="s">
        <v>669</v>
      </c>
      <c r="C121" s="31">
        <v>0</v>
      </c>
      <c r="D121" s="31">
        <v>0</v>
      </c>
      <c r="E121" s="31">
        <v>0</v>
      </c>
      <c r="F121" s="31">
        <v>0</v>
      </c>
      <c r="G121" s="31">
        <v>0</v>
      </c>
      <c r="H121" s="31">
        <v>0</v>
      </c>
      <c r="I121" s="31">
        <v>0</v>
      </c>
      <c r="J121" s="31">
        <v>0</v>
      </c>
      <c r="K121" s="31">
        <v>0</v>
      </c>
      <c r="L121" s="31">
        <v>0</v>
      </c>
      <c r="M121" s="31">
        <v>0</v>
      </c>
      <c r="N121" s="31">
        <v>0</v>
      </c>
      <c r="O121" s="31">
        <v>0</v>
      </c>
      <c r="P121" s="31">
        <v>0</v>
      </c>
      <c r="Q121" s="31">
        <v>0</v>
      </c>
      <c r="R121" s="31">
        <v>0</v>
      </c>
      <c r="S121" s="31">
        <v>0</v>
      </c>
      <c r="T121" s="31">
        <v>0</v>
      </c>
      <c r="U121" s="31">
        <v>0</v>
      </c>
      <c r="V121" s="31">
        <v>0</v>
      </c>
      <c r="W121" s="31">
        <v>0</v>
      </c>
      <c r="X121" s="31">
        <v>0</v>
      </c>
      <c r="Y121" s="31">
        <v>0</v>
      </c>
      <c r="Z121" s="31">
        <v>0</v>
      </c>
      <c r="AA121" s="31">
        <v>0</v>
      </c>
      <c r="AB121" s="31">
        <v>0</v>
      </c>
      <c r="AC121" s="31">
        <v>0</v>
      </c>
      <c r="AD121" s="31">
        <v>0</v>
      </c>
      <c r="AF121" s="66"/>
    </row>
    <row r="122" spans="1:32" ht="45">
      <c r="A122" s="22"/>
      <c r="B122" s="93" t="s">
        <v>702</v>
      </c>
      <c r="C122" s="31">
        <v>0</v>
      </c>
      <c r="D122" s="31">
        <v>0</v>
      </c>
      <c r="E122" s="31">
        <v>0</v>
      </c>
      <c r="F122" s="31">
        <v>0</v>
      </c>
      <c r="G122" s="31">
        <v>0</v>
      </c>
      <c r="H122" s="31">
        <v>0</v>
      </c>
      <c r="I122" s="31">
        <v>0</v>
      </c>
      <c r="J122" s="31">
        <v>0</v>
      </c>
      <c r="K122" s="31">
        <v>0</v>
      </c>
      <c r="L122" s="31">
        <v>0</v>
      </c>
      <c r="M122" s="31">
        <v>0</v>
      </c>
      <c r="N122" s="31">
        <v>0</v>
      </c>
      <c r="O122" s="31">
        <v>0</v>
      </c>
      <c r="P122" s="31">
        <v>0</v>
      </c>
      <c r="Q122" s="31">
        <v>0</v>
      </c>
      <c r="R122" s="31">
        <v>0</v>
      </c>
      <c r="S122" s="31">
        <v>0</v>
      </c>
      <c r="T122" s="31">
        <v>0</v>
      </c>
      <c r="U122" s="31">
        <v>0</v>
      </c>
      <c r="V122" s="31">
        <v>0</v>
      </c>
      <c r="W122" s="31">
        <v>0</v>
      </c>
      <c r="X122" s="31">
        <v>0</v>
      </c>
      <c r="Y122" s="31">
        <v>0</v>
      </c>
      <c r="Z122" s="31">
        <v>0</v>
      </c>
      <c r="AA122" s="31">
        <v>0</v>
      </c>
      <c r="AB122" s="31">
        <v>0</v>
      </c>
      <c r="AC122" s="31">
        <v>0</v>
      </c>
      <c r="AD122" s="31">
        <v>0</v>
      </c>
      <c r="AF122" s="66"/>
    </row>
    <row r="123" spans="1:32">
      <c r="A123" s="22"/>
      <c r="B123" s="11" t="s">
        <v>670</v>
      </c>
      <c r="C123" s="31">
        <v>0</v>
      </c>
      <c r="D123" s="31">
        <v>0</v>
      </c>
      <c r="E123" s="31">
        <v>0</v>
      </c>
      <c r="F123" s="31">
        <v>0</v>
      </c>
      <c r="G123" s="31">
        <v>0</v>
      </c>
      <c r="H123" s="31">
        <v>0</v>
      </c>
      <c r="I123" s="31">
        <v>0</v>
      </c>
      <c r="J123" s="31">
        <v>0</v>
      </c>
      <c r="K123" s="31">
        <v>0</v>
      </c>
      <c r="L123" s="31">
        <v>0</v>
      </c>
      <c r="M123" s="31">
        <v>0</v>
      </c>
      <c r="N123" s="31">
        <v>0</v>
      </c>
      <c r="O123" s="31">
        <v>0</v>
      </c>
      <c r="P123" s="31">
        <v>0</v>
      </c>
      <c r="Q123" s="31">
        <v>0</v>
      </c>
      <c r="R123" s="31">
        <v>0</v>
      </c>
      <c r="S123" s="31">
        <v>0</v>
      </c>
      <c r="T123" s="31">
        <v>0</v>
      </c>
      <c r="U123" s="31">
        <v>0</v>
      </c>
      <c r="V123" s="31">
        <v>0</v>
      </c>
      <c r="W123" s="31">
        <v>0</v>
      </c>
      <c r="X123" s="31">
        <v>0</v>
      </c>
      <c r="Y123" s="31">
        <v>0</v>
      </c>
      <c r="Z123" s="31">
        <v>0</v>
      </c>
      <c r="AA123" s="31">
        <v>0</v>
      </c>
      <c r="AB123" s="31">
        <v>0</v>
      </c>
      <c r="AC123" s="31">
        <v>0</v>
      </c>
      <c r="AD123" s="31">
        <v>0</v>
      </c>
      <c r="AF123" s="66"/>
    </row>
    <row r="124" spans="1:32">
      <c r="A124" s="22"/>
      <c r="B124" s="11" t="s">
        <v>701</v>
      </c>
      <c r="C124" s="31">
        <v>0</v>
      </c>
      <c r="D124" s="31">
        <v>0</v>
      </c>
      <c r="E124" s="31">
        <v>0</v>
      </c>
      <c r="F124" s="31">
        <v>0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L124" s="31">
        <v>0</v>
      </c>
      <c r="M124" s="31">
        <v>0</v>
      </c>
      <c r="N124" s="31">
        <v>0</v>
      </c>
      <c r="O124" s="31">
        <v>0</v>
      </c>
      <c r="P124" s="31">
        <v>0</v>
      </c>
      <c r="Q124" s="31">
        <v>0</v>
      </c>
      <c r="R124" s="31">
        <v>0</v>
      </c>
      <c r="S124" s="31">
        <v>0</v>
      </c>
      <c r="T124" s="31">
        <v>0</v>
      </c>
      <c r="U124" s="31">
        <v>0</v>
      </c>
      <c r="V124" s="31">
        <v>0</v>
      </c>
      <c r="W124" s="31">
        <v>0</v>
      </c>
      <c r="X124" s="31">
        <v>0</v>
      </c>
      <c r="Y124" s="31">
        <v>0</v>
      </c>
      <c r="Z124" s="31">
        <v>0</v>
      </c>
      <c r="AA124" s="31">
        <v>0</v>
      </c>
      <c r="AB124" s="31">
        <v>0</v>
      </c>
      <c r="AC124" s="31">
        <v>0</v>
      </c>
      <c r="AD124" s="31">
        <v>0</v>
      </c>
      <c r="AF124" s="66"/>
    </row>
    <row r="125" spans="1:32">
      <c r="A125" s="22"/>
      <c r="B125" s="11" t="s">
        <v>5</v>
      </c>
      <c r="C125" s="31">
        <v>0</v>
      </c>
      <c r="D125" s="31">
        <v>0</v>
      </c>
      <c r="E125" s="31">
        <v>0</v>
      </c>
      <c r="F125" s="31">
        <v>0</v>
      </c>
      <c r="G125" s="31">
        <v>0</v>
      </c>
      <c r="H125" s="31">
        <v>0</v>
      </c>
      <c r="I125" s="31">
        <v>0</v>
      </c>
      <c r="J125" s="31">
        <v>0</v>
      </c>
      <c r="K125" s="31">
        <v>0</v>
      </c>
      <c r="L125" s="31">
        <v>0</v>
      </c>
      <c r="M125" s="31">
        <v>0</v>
      </c>
      <c r="N125" s="31">
        <v>0</v>
      </c>
      <c r="O125" s="31">
        <v>0</v>
      </c>
      <c r="P125" s="31">
        <v>0</v>
      </c>
      <c r="Q125" s="31">
        <v>0</v>
      </c>
      <c r="R125" s="31">
        <v>0</v>
      </c>
      <c r="S125" s="31">
        <v>0</v>
      </c>
      <c r="T125" s="31">
        <v>0</v>
      </c>
      <c r="U125" s="31">
        <v>0</v>
      </c>
      <c r="V125" s="31">
        <v>0</v>
      </c>
      <c r="W125" s="31">
        <v>0</v>
      </c>
      <c r="X125" s="31">
        <v>0</v>
      </c>
      <c r="Y125" s="31">
        <v>0</v>
      </c>
      <c r="Z125" s="31">
        <v>0</v>
      </c>
      <c r="AA125" s="31">
        <v>0</v>
      </c>
      <c r="AB125" s="31">
        <v>0</v>
      </c>
      <c r="AC125" s="31">
        <v>0</v>
      </c>
      <c r="AD125" s="31">
        <v>0</v>
      </c>
      <c r="AF125" s="66"/>
    </row>
    <row r="126" spans="1:32">
      <c r="A126" s="22"/>
      <c r="B126" s="11" t="s">
        <v>9</v>
      </c>
      <c r="C126" s="31">
        <v>0</v>
      </c>
      <c r="D126" s="31">
        <v>0</v>
      </c>
      <c r="E126" s="31">
        <v>0</v>
      </c>
      <c r="F126" s="31">
        <v>0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L126" s="31">
        <v>0</v>
      </c>
      <c r="M126" s="31">
        <v>0</v>
      </c>
      <c r="N126" s="31">
        <v>0</v>
      </c>
      <c r="O126" s="31">
        <v>0</v>
      </c>
      <c r="P126" s="31">
        <v>0</v>
      </c>
      <c r="Q126" s="31">
        <v>0</v>
      </c>
      <c r="R126" s="31">
        <v>0</v>
      </c>
      <c r="S126" s="31">
        <v>0</v>
      </c>
      <c r="T126" s="31">
        <v>0</v>
      </c>
      <c r="U126" s="31">
        <v>0</v>
      </c>
      <c r="V126" s="31">
        <v>0</v>
      </c>
      <c r="W126" s="31">
        <v>0</v>
      </c>
      <c r="X126" s="31">
        <v>0</v>
      </c>
      <c r="Y126" s="31">
        <v>0</v>
      </c>
      <c r="Z126" s="31">
        <v>0</v>
      </c>
      <c r="AA126" s="31">
        <v>0</v>
      </c>
      <c r="AB126" s="31">
        <v>0</v>
      </c>
      <c r="AC126" s="31">
        <v>0</v>
      </c>
      <c r="AD126" s="31">
        <v>0</v>
      </c>
      <c r="AF126" s="66"/>
    </row>
    <row r="127" spans="1:32">
      <c r="A127" s="22"/>
      <c r="B127" s="11" t="s">
        <v>0</v>
      </c>
      <c r="C127" s="31">
        <v>0</v>
      </c>
      <c r="D127" s="31">
        <v>0</v>
      </c>
      <c r="E127" s="31">
        <v>0</v>
      </c>
      <c r="F127" s="31">
        <v>0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L127" s="31">
        <v>0</v>
      </c>
      <c r="M127" s="31">
        <v>0</v>
      </c>
      <c r="N127" s="31">
        <v>0</v>
      </c>
      <c r="O127" s="31">
        <v>0</v>
      </c>
      <c r="P127" s="31">
        <v>0</v>
      </c>
      <c r="Q127" s="31">
        <v>0</v>
      </c>
      <c r="R127" s="31">
        <v>0</v>
      </c>
      <c r="S127" s="31">
        <v>0</v>
      </c>
      <c r="T127" s="31">
        <v>0</v>
      </c>
      <c r="U127" s="31">
        <v>0</v>
      </c>
      <c r="V127" s="31">
        <v>0</v>
      </c>
      <c r="W127" s="31">
        <v>0</v>
      </c>
      <c r="X127" s="31">
        <v>0</v>
      </c>
      <c r="Y127" s="31">
        <v>0</v>
      </c>
      <c r="Z127" s="31">
        <v>0</v>
      </c>
      <c r="AA127" s="31">
        <v>0</v>
      </c>
      <c r="AB127" s="31">
        <v>0</v>
      </c>
      <c r="AC127" s="31">
        <v>0</v>
      </c>
      <c r="AD127" s="31">
        <v>0</v>
      </c>
      <c r="AF127" s="66"/>
    </row>
    <row r="128" spans="1:32">
      <c r="A128" s="22"/>
      <c r="B128" s="11" t="s">
        <v>584</v>
      </c>
      <c r="C128" s="31">
        <v>0</v>
      </c>
      <c r="D128" s="31">
        <v>0</v>
      </c>
      <c r="E128" s="31">
        <v>0</v>
      </c>
      <c r="F128" s="31">
        <v>0</v>
      </c>
      <c r="G128" s="31">
        <v>0</v>
      </c>
      <c r="H128" s="31">
        <v>0</v>
      </c>
      <c r="I128" s="31">
        <v>0</v>
      </c>
      <c r="J128" s="31">
        <v>0</v>
      </c>
      <c r="K128" s="31">
        <v>0</v>
      </c>
      <c r="L128" s="31">
        <v>0</v>
      </c>
      <c r="M128" s="31">
        <v>0</v>
      </c>
      <c r="N128" s="31">
        <v>0</v>
      </c>
      <c r="O128" s="31">
        <v>0</v>
      </c>
      <c r="P128" s="31">
        <v>0</v>
      </c>
      <c r="Q128" s="31">
        <v>0</v>
      </c>
      <c r="R128" s="31">
        <v>0</v>
      </c>
      <c r="S128" s="31">
        <v>0</v>
      </c>
      <c r="T128" s="31">
        <v>0</v>
      </c>
      <c r="U128" s="31">
        <v>0</v>
      </c>
      <c r="V128" s="31">
        <v>0</v>
      </c>
      <c r="W128" s="31">
        <v>0</v>
      </c>
      <c r="X128" s="31">
        <v>0</v>
      </c>
      <c r="Y128" s="31">
        <v>0</v>
      </c>
      <c r="Z128" s="31">
        <v>0</v>
      </c>
      <c r="AA128" s="31">
        <v>0</v>
      </c>
      <c r="AB128" s="31">
        <v>0</v>
      </c>
      <c r="AC128" s="31">
        <v>0</v>
      </c>
      <c r="AD128" s="31">
        <v>0</v>
      </c>
      <c r="AF128" s="66"/>
    </row>
    <row r="129" spans="1:32">
      <c r="A129" s="1868"/>
      <c r="B129" s="1869" t="s">
        <v>1278</v>
      </c>
      <c r="C129" s="1880">
        <f>SUM(C115:C128)</f>
        <v>0</v>
      </c>
      <c r="D129" s="1880">
        <f t="shared" ref="D129:G129" si="19">SUM(D115:D128)</f>
        <v>0</v>
      </c>
      <c r="E129" s="1880">
        <f t="shared" si="19"/>
        <v>0</v>
      </c>
      <c r="F129" s="1880">
        <f t="shared" si="19"/>
        <v>0</v>
      </c>
      <c r="G129" s="1880">
        <f t="shared" si="19"/>
        <v>0</v>
      </c>
      <c r="H129" s="1880">
        <v>0</v>
      </c>
      <c r="I129" s="1880">
        <f t="shared" ref="I129" si="20">SUM(I115:I128)</f>
        <v>0</v>
      </c>
      <c r="J129" s="1880">
        <v>0</v>
      </c>
      <c r="K129" s="1880">
        <f t="shared" ref="K129:AD129" si="21">SUM(K115:K128)</f>
        <v>0</v>
      </c>
      <c r="L129" s="1880">
        <f t="shared" si="21"/>
        <v>0</v>
      </c>
      <c r="M129" s="1880">
        <f t="shared" si="21"/>
        <v>0</v>
      </c>
      <c r="N129" s="1880">
        <f t="shared" si="21"/>
        <v>0</v>
      </c>
      <c r="O129" s="1880">
        <f t="shared" si="21"/>
        <v>0</v>
      </c>
      <c r="P129" s="1880">
        <f t="shared" si="21"/>
        <v>0</v>
      </c>
      <c r="Q129" s="1880">
        <f t="shared" si="21"/>
        <v>0</v>
      </c>
      <c r="R129" s="1880">
        <f t="shared" si="21"/>
        <v>0</v>
      </c>
      <c r="S129" s="1880">
        <f t="shared" si="21"/>
        <v>0</v>
      </c>
      <c r="T129" s="1880">
        <f t="shared" si="21"/>
        <v>0</v>
      </c>
      <c r="U129" s="1880">
        <f t="shared" si="21"/>
        <v>0</v>
      </c>
      <c r="V129" s="1880">
        <f t="shared" si="21"/>
        <v>0</v>
      </c>
      <c r="W129" s="1880">
        <f t="shared" si="21"/>
        <v>0</v>
      </c>
      <c r="X129" s="1880">
        <f t="shared" si="21"/>
        <v>0</v>
      </c>
      <c r="Y129" s="1880">
        <f t="shared" si="21"/>
        <v>0</v>
      </c>
      <c r="Z129" s="1880">
        <f t="shared" si="21"/>
        <v>0</v>
      </c>
      <c r="AA129" s="1880">
        <f t="shared" si="21"/>
        <v>0</v>
      </c>
      <c r="AB129" s="1880">
        <f t="shared" si="21"/>
        <v>0</v>
      </c>
      <c r="AC129" s="1880">
        <f t="shared" si="21"/>
        <v>0</v>
      </c>
      <c r="AD129" s="1880">
        <f t="shared" si="21"/>
        <v>0</v>
      </c>
      <c r="AF129" s="66"/>
    </row>
    <row r="130" spans="1:32">
      <c r="A130" s="22" t="s">
        <v>70</v>
      </c>
      <c r="B130" s="1867" t="s">
        <v>1</v>
      </c>
      <c r="C130" s="31">
        <v>0</v>
      </c>
      <c r="D130" s="31">
        <v>0</v>
      </c>
      <c r="E130" s="31">
        <v>0</v>
      </c>
      <c r="F130" s="31">
        <v>0</v>
      </c>
      <c r="G130" s="31">
        <v>0</v>
      </c>
      <c r="H130" s="31">
        <v>0</v>
      </c>
      <c r="I130" s="31">
        <v>0</v>
      </c>
      <c r="J130" s="31">
        <v>0</v>
      </c>
      <c r="K130" s="31">
        <v>0</v>
      </c>
      <c r="L130" s="31">
        <v>0</v>
      </c>
      <c r="M130" s="31">
        <v>0</v>
      </c>
      <c r="N130" s="31">
        <v>0</v>
      </c>
      <c r="O130" s="31">
        <v>0</v>
      </c>
      <c r="P130" s="31">
        <v>0</v>
      </c>
      <c r="Q130" s="31">
        <v>0</v>
      </c>
      <c r="R130" s="31">
        <v>0</v>
      </c>
      <c r="S130" s="31">
        <v>0</v>
      </c>
      <c r="T130" s="31">
        <v>0</v>
      </c>
      <c r="U130" s="31">
        <v>0</v>
      </c>
      <c r="V130" s="31">
        <v>0</v>
      </c>
      <c r="W130" s="31">
        <v>0</v>
      </c>
      <c r="X130" s="31">
        <v>0</v>
      </c>
      <c r="Y130" s="31">
        <v>0</v>
      </c>
      <c r="Z130" s="31">
        <v>0</v>
      </c>
      <c r="AA130" s="31">
        <v>0</v>
      </c>
      <c r="AB130" s="31">
        <v>0</v>
      </c>
      <c r="AC130" s="31">
        <v>0</v>
      </c>
      <c r="AD130" s="31">
        <v>0</v>
      </c>
      <c r="AF130" s="66"/>
    </row>
    <row r="131" spans="1:32">
      <c r="A131" s="22"/>
      <c r="B131" s="18" t="s">
        <v>556</v>
      </c>
      <c r="C131" s="31">
        <v>0</v>
      </c>
      <c r="D131" s="31">
        <v>0</v>
      </c>
      <c r="E131" s="31">
        <v>0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L131" s="31">
        <v>0</v>
      </c>
      <c r="M131" s="31">
        <v>0</v>
      </c>
      <c r="N131" s="31">
        <v>0</v>
      </c>
      <c r="O131" s="31">
        <v>0</v>
      </c>
      <c r="P131" s="31">
        <v>0</v>
      </c>
      <c r="Q131" s="31">
        <v>0</v>
      </c>
      <c r="R131" s="31">
        <v>0</v>
      </c>
      <c r="S131" s="31">
        <v>0</v>
      </c>
      <c r="T131" s="31">
        <v>0</v>
      </c>
      <c r="U131" s="31">
        <v>0</v>
      </c>
      <c r="V131" s="31">
        <v>0</v>
      </c>
      <c r="W131" s="31">
        <v>0</v>
      </c>
      <c r="X131" s="31">
        <v>0</v>
      </c>
      <c r="Y131" s="31">
        <v>0</v>
      </c>
      <c r="Z131" s="31">
        <v>0</v>
      </c>
      <c r="AA131" s="31">
        <v>0</v>
      </c>
      <c r="AB131" s="31">
        <v>0</v>
      </c>
      <c r="AC131" s="31">
        <v>0</v>
      </c>
      <c r="AD131" s="31">
        <v>0</v>
      </c>
      <c r="AF131" s="66"/>
    </row>
    <row r="132" spans="1:32">
      <c r="A132" s="22"/>
      <c r="B132" s="11" t="s">
        <v>668</v>
      </c>
      <c r="C132" s="31">
        <v>0</v>
      </c>
      <c r="D132" s="31">
        <v>0</v>
      </c>
      <c r="E132" s="31">
        <v>0</v>
      </c>
      <c r="F132" s="31">
        <v>0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L132" s="31">
        <v>0</v>
      </c>
      <c r="M132" s="31">
        <v>0</v>
      </c>
      <c r="N132" s="31">
        <v>0</v>
      </c>
      <c r="O132" s="31">
        <v>0</v>
      </c>
      <c r="P132" s="31">
        <v>0</v>
      </c>
      <c r="Q132" s="31">
        <v>0</v>
      </c>
      <c r="R132" s="31">
        <v>0</v>
      </c>
      <c r="S132" s="31">
        <v>0</v>
      </c>
      <c r="T132" s="31">
        <v>0</v>
      </c>
      <c r="U132" s="31">
        <v>0</v>
      </c>
      <c r="V132" s="31">
        <v>0</v>
      </c>
      <c r="W132" s="31">
        <v>0</v>
      </c>
      <c r="X132" s="31">
        <v>0</v>
      </c>
      <c r="Y132" s="31">
        <v>0</v>
      </c>
      <c r="Z132" s="31">
        <v>0</v>
      </c>
      <c r="AA132" s="31">
        <v>0</v>
      </c>
      <c r="AB132" s="31">
        <v>0</v>
      </c>
      <c r="AC132" s="31">
        <v>0</v>
      </c>
      <c r="AD132" s="31">
        <v>0</v>
      </c>
      <c r="AF132" s="66"/>
    </row>
    <row r="133" spans="1:32">
      <c r="A133" s="22"/>
      <c r="B133" s="18" t="s">
        <v>75</v>
      </c>
      <c r="C133" s="31">
        <v>0</v>
      </c>
      <c r="D133" s="31">
        <v>0</v>
      </c>
      <c r="E133" s="31">
        <v>0</v>
      </c>
      <c r="F133" s="31">
        <v>0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L133" s="31">
        <v>0</v>
      </c>
      <c r="M133" s="31">
        <v>0</v>
      </c>
      <c r="N133" s="31">
        <v>0</v>
      </c>
      <c r="O133" s="31">
        <v>0</v>
      </c>
      <c r="P133" s="31">
        <v>0</v>
      </c>
      <c r="Q133" s="31">
        <v>0</v>
      </c>
      <c r="R133" s="31">
        <v>0</v>
      </c>
      <c r="S133" s="31">
        <v>0</v>
      </c>
      <c r="T133" s="31">
        <v>0</v>
      </c>
      <c r="U133" s="31">
        <v>0</v>
      </c>
      <c r="V133" s="31">
        <v>0</v>
      </c>
      <c r="W133" s="31">
        <v>0</v>
      </c>
      <c r="X133" s="31">
        <v>0</v>
      </c>
      <c r="Y133" s="31">
        <v>0</v>
      </c>
      <c r="Z133" s="31">
        <v>0</v>
      </c>
      <c r="AA133" s="31">
        <v>0</v>
      </c>
      <c r="AB133" s="31">
        <v>0</v>
      </c>
      <c r="AC133" s="31">
        <v>0</v>
      </c>
      <c r="AD133" s="31">
        <v>0</v>
      </c>
      <c r="AF133" s="66"/>
    </row>
    <row r="134" spans="1:32">
      <c r="A134" s="22"/>
      <c r="B134" s="18" t="s">
        <v>3</v>
      </c>
      <c r="C134" s="31">
        <v>0</v>
      </c>
      <c r="D134" s="31">
        <v>0</v>
      </c>
      <c r="E134" s="31">
        <v>0</v>
      </c>
      <c r="F134" s="31">
        <v>0</v>
      </c>
      <c r="G134" s="31">
        <v>0</v>
      </c>
      <c r="H134" s="31">
        <v>0</v>
      </c>
      <c r="I134" s="31">
        <v>0</v>
      </c>
      <c r="J134" s="31">
        <v>0</v>
      </c>
      <c r="K134" s="31">
        <v>0</v>
      </c>
      <c r="L134" s="31">
        <v>0</v>
      </c>
      <c r="M134" s="31">
        <v>0</v>
      </c>
      <c r="N134" s="31">
        <v>0</v>
      </c>
      <c r="O134" s="31">
        <v>0</v>
      </c>
      <c r="P134" s="31">
        <v>0</v>
      </c>
      <c r="Q134" s="31">
        <v>0</v>
      </c>
      <c r="R134" s="31">
        <v>0</v>
      </c>
      <c r="S134" s="31">
        <v>0</v>
      </c>
      <c r="T134" s="31">
        <v>0</v>
      </c>
      <c r="U134" s="31">
        <v>0</v>
      </c>
      <c r="V134" s="31">
        <v>0</v>
      </c>
      <c r="W134" s="31">
        <v>0</v>
      </c>
      <c r="X134" s="31">
        <v>0</v>
      </c>
      <c r="Y134" s="31">
        <v>0</v>
      </c>
      <c r="Z134" s="31">
        <v>0</v>
      </c>
      <c r="AA134" s="31">
        <v>0</v>
      </c>
      <c r="AB134" s="31">
        <v>0</v>
      </c>
      <c r="AC134" s="31">
        <v>0</v>
      </c>
      <c r="AD134" s="31">
        <v>0</v>
      </c>
      <c r="AF134" s="66"/>
    </row>
    <row r="135" spans="1:32">
      <c r="A135" s="22"/>
      <c r="B135" s="18" t="s">
        <v>4</v>
      </c>
      <c r="C135" s="31">
        <v>0</v>
      </c>
      <c r="D135" s="31">
        <v>0</v>
      </c>
      <c r="E135" s="31">
        <v>0</v>
      </c>
      <c r="F135" s="31">
        <v>0</v>
      </c>
      <c r="G135" s="31">
        <v>0</v>
      </c>
      <c r="H135" s="31">
        <v>0</v>
      </c>
      <c r="I135" s="31">
        <v>0</v>
      </c>
      <c r="J135" s="31">
        <v>0</v>
      </c>
      <c r="K135" s="31">
        <v>0</v>
      </c>
      <c r="L135" s="31">
        <v>0</v>
      </c>
      <c r="M135" s="31">
        <v>0</v>
      </c>
      <c r="N135" s="31">
        <v>0</v>
      </c>
      <c r="O135" s="31">
        <v>0</v>
      </c>
      <c r="P135" s="31">
        <v>0</v>
      </c>
      <c r="Q135" s="31">
        <v>0</v>
      </c>
      <c r="R135" s="31">
        <v>0</v>
      </c>
      <c r="S135" s="31">
        <v>0</v>
      </c>
      <c r="T135" s="31">
        <v>0</v>
      </c>
      <c r="U135" s="31">
        <v>0</v>
      </c>
      <c r="V135" s="31">
        <v>0</v>
      </c>
      <c r="W135" s="31">
        <v>0</v>
      </c>
      <c r="X135" s="31">
        <v>0</v>
      </c>
      <c r="Y135" s="31">
        <v>0</v>
      </c>
      <c r="Z135" s="31">
        <v>0</v>
      </c>
      <c r="AA135" s="31">
        <v>0</v>
      </c>
      <c r="AB135" s="31">
        <v>0</v>
      </c>
      <c r="AC135" s="31">
        <v>0</v>
      </c>
      <c r="AD135" s="31">
        <v>0</v>
      </c>
      <c r="AF135" s="66"/>
    </row>
    <row r="136" spans="1:32">
      <c r="A136" s="22"/>
      <c r="B136" s="11" t="s">
        <v>669</v>
      </c>
      <c r="C136" s="31">
        <v>0</v>
      </c>
      <c r="D136" s="31">
        <v>0</v>
      </c>
      <c r="E136" s="31">
        <v>0</v>
      </c>
      <c r="F136" s="31">
        <v>0</v>
      </c>
      <c r="G136" s="31">
        <v>0</v>
      </c>
      <c r="H136" s="31">
        <v>0</v>
      </c>
      <c r="I136" s="31">
        <v>0</v>
      </c>
      <c r="J136" s="31">
        <v>0</v>
      </c>
      <c r="K136" s="31">
        <v>0</v>
      </c>
      <c r="L136" s="31">
        <v>0</v>
      </c>
      <c r="M136" s="31">
        <v>0</v>
      </c>
      <c r="N136" s="31">
        <v>0</v>
      </c>
      <c r="O136" s="31">
        <v>0</v>
      </c>
      <c r="P136" s="31">
        <v>0</v>
      </c>
      <c r="Q136" s="31">
        <v>0</v>
      </c>
      <c r="R136" s="31">
        <v>0</v>
      </c>
      <c r="S136" s="31">
        <v>0</v>
      </c>
      <c r="T136" s="31">
        <v>0</v>
      </c>
      <c r="U136" s="31">
        <v>0</v>
      </c>
      <c r="V136" s="31">
        <v>0</v>
      </c>
      <c r="W136" s="31">
        <v>0</v>
      </c>
      <c r="X136" s="31">
        <v>0</v>
      </c>
      <c r="Y136" s="31">
        <v>0</v>
      </c>
      <c r="Z136" s="31">
        <v>0</v>
      </c>
      <c r="AA136" s="31">
        <v>0</v>
      </c>
      <c r="AB136" s="31">
        <v>0</v>
      </c>
      <c r="AC136" s="31">
        <v>0</v>
      </c>
      <c r="AD136" s="31">
        <v>0</v>
      </c>
      <c r="AF136" s="66"/>
    </row>
    <row r="137" spans="1:32" ht="45">
      <c r="A137" s="22"/>
      <c r="B137" s="93" t="s">
        <v>702</v>
      </c>
      <c r="C137" s="31">
        <v>0</v>
      </c>
      <c r="D137" s="31">
        <v>0</v>
      </c>
      <c r="E137" s="31">
        <v>0</v>
      </c>
      <c r="F137" s="31">
        <v>0</v>
      </c>
      <c r="G137" s="31">
        <v>0</v>
      </c>
      <c r="H137" s="31">
        <v>0</v>
      </c>
      <c r="I137" s="31">
        <v>0</v>
      </c>
      <c r="J137" s="31">
        <v>0</v>
      </c>
      <c r="K137" s="31">
        <v>0</v>
      </c>
      <c r="L137" s="31">
        <v>0</v>
      </c>
      <c r="M137" s="31">
        <v>0</v>
      </c>
      <c r="N137" s="31">
        <v>0</v>
      </c>
      <c r="O137" s="31">
        <v>0</v>
      </c>
      <c r="P137" s="31">
        <v>0</v>
      </c>
      <c r="Q137" s="31">
        <v>0</v>
      </c>
      <c r="R137" s="31">
        <v>0</v>
      </c>
      <c r="S137" s="31">
        <v>0</v>
      </c>
      <c r="T137" s="31">
        <v>0</v>
      </c>
      <c r="U137" s="31">
        <v>0</v>
      </c>
      <c r="V137" s="31">
        <v>0</v>
      </c>
      <c r="W137" s="31">
        <v>0</v>
      </c>
      <c r="X137" s="31">
        <v>0</v>
      </c>
      <c r="Y137" s="31">
        <v>0</v>
      </c>
      <c r="Z137" s="31">
        <v>0</v>
      </c>
      <c r="AA137" s="31">
        <v>0</v>
      </c>
      <c r="AB137" s="31">
        <v>0</v>
      </c>
      <c r="AC137" s="31">
        <v>0</v>
      </c>
      <c r="AD137" s="31">
        <v>0</v>
      </c>
      <c r="AF137" s="66"/>
    </row>
    <row r="138" spans="1:32">
      <c r="A138" s="22"/>
      <c r="B138" s="11" t="s">
        <v>670</v>
      </c>
      <c r="C138" s="31">
        <v>0</v>
      </c>
      <c r="D138" s="31">
        <v>0</v>
      </c>
      <c r="E138" s="31">
        <v>0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F138" s="66"/>
    </row>
    <row r="139" spans="1:32">
      <c r="A139" s="22"/>
      <c r="B139" s="11" t="s">
        <v>701</v>
      </c>
      <c r="C139" s="31">
        <v>0</v>
      </c>
      <c r="D139" s="31">
        <v>0</v>
      </c>
      <c r="E139" s="31">
        <v>0</v>
      </c>
      <c r="F139" s="31">
        <v>0</v>
      </c>
      <c r="G139" s="31">
        <v>0</v>
      </c>
      <c r="H139" s="31">
        <v>0</v>
      </c>
      <c r="I139" s="31">
        <v>0</v>
      </c>
      <c r="J139" s="31">
        <v>0</v>
      </c>
      <c r="K139" s="31">
        <v>0</v>
      </c>
      <c r="L139" s="31">
        <v>0</v>
      </c>
      <c r="M139" s="31">
        <v>0</v>
      </c>
      <c r="N139" s="31">
        <v>0</v>
      </c>
      <c r="O139" s="31">
        <v>0</v>
      </c>
      <c r="P139" s="31">
        <v>0</v>
      </c>
      <c r="Q139" s="31">
        <v>0</v>
      </c>
      <c r="R139" s="31">
        <v>0</v>
      </c>
      <c r="S139" s="31">
        <v>0</v>
      </c>
      <c r="T139" s="31">
        <v>0</v>
      </c>
      <c r="U139" s="31">
        <v>0</v>
      </c>
      <c r="V139" s="31">
        <v>0</v>
      </c>
      <c r="W139" s="31">
        <v>0</v>
      </c>
      <c r="X139" s="31">
        <v>0</v>
      </c>
      <c r="Y139" s="31">
        <v>0</v>
      </c>
      <c r="Z139" s="31">
        <v>0</v>
      </c>
      <c r="AA139" s="31">
        <v>0</v>
      </c>
      <c r="AB139" s="31">
        <v>0</v>
      </c>
      <c r="AC139" s="31">
        <v>0</v>
      </c>
      <c r="AD139" s="31">
        <v>0</v>
      </c>
      <c r="AF139" s="66"/>
    </row>
    <row r="140" spans="1:32">
      <c r="A140" s="22"/>
      <c r="B140" s="11" t="s">
        <v>5</v>
      </c>
      <c r="C140" s="31">
        <v>0</v>
      </c>
      <c r="D140" s="31">
        <v>0</v>
      </c>
      <c r="E140" s="31">
        <v>0</v>
      </c>
      <c r="F140" s="31">
        <v>0</v>
      </c>
      <c r="G140" s="31">
        <v>0</v>
      </c>
      <c r="H140" s="31">
        <v>0</v>
      </c>
      <c r="I140" s="31">
        <v>0</v>
      </c>
      <c r="J140" s="31">
        <v>0</v>
      </c>
      <c r="K140" s="31">
        <v>0</v>
      </c>
      <c r="L140" s="31">
        <v>0</v>
      </c>
      <c r="M140" s="31">
        <v>0</v>
      </c>
      <c r="N140" s="31">
        <v>0</v>
      </c>
      <c r="O140" s="31">
        <v>0</v>
      </c>
      <c r="P140" s="31">
        <v>0</v>
      </c>
      <c r="Q140" s="31">
        <v>0</v>
      </c>
      <c r="R140" s="31">
        <v>0</v>
      </c>
      <c r="S140" s="31">
        <v>0</v>
      </c>
      <c r="T140" s="31">
        <v>0</v>
      </c>
      <c r="U140" s="31">
        <v>0</v>
      </c>
      <c r="V140" s="31">
        <v>0</v>
      </c>
      <c r="W140" s="31">
        <v>0</v>
      </c>
      <c r="X140" s="31">
        <v>0</v>
      </c>
      <c r="Y140" s="31">
        <v>0</v>
      </c>
      <c r="Z140" s="31">
        <v>0</v>
      </c>
      <c r="AA140" s="31">
        <v>0</v>
      </c>
      <c r="AB140" s="31">
        <v>0</v>
      </c>
      <c r="AC140" s="31">
        <v>0</v>
      </c>
      <c r="AD140" s="31">
        <v>0</v>
      </c>
      <c r="AF140" s="66"/>
    </row>
    <row r="141" spans="1:32">
      <c r="A141" s="22"/>
      <c r="B141" s="11" t="s">
        <v>9</v>
      </c>
      <c r="C141" s="31">
        <v>0</v>
      </c>
      <c r="D141" s="31">
        <v>0</v>
      </c>
      <c r="E141" s="31">
        <v>0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L141" s="31">
        <v>0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1">
        <v>0</v>
      </c>
      <c r="V141" s="31">
        <v>0</v>
      </c>
      <c r="W141" s="31">
        <v>0</v>
      </c>
      <c r="X141" s="31">
        <v>0</v>
      </c>
      <c r="Y141" s="31">
        <v>0</v>
      </c>
      <c r="Z141" s="31">
        <v>0</v>
      </c>
      <c r="AA141" s="31">
        <v>0</v>
      </c>
      <c r="AB141" s="31">
        <v>0</v>
      </c>
      <c r="AC141" s="31">
        <v>0</v>
      </c>
      <c r="AD141" s="31">
        <v>0</v>
      </c>
      <c r="AF141" s="66"/>
    </row>
    <row r="142" spans="1:32">
      <c r="A142" s="22"/>
      <c r="B142" s="11" t="s">
        <v>0</v>
      </c>
      <c r="C142" s="31">
        <v>0</v>
      </c>
      <c r="D142" s="31">
        <v>0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1">
        <v>0</v>
      </c>
      <c r="R142" s="31">
        <v>0</v>
      </c>
      <c r="S142" s="31">
        <v>0</v>
      </c>
      <c r="T142" s="31">
        <v>0</v>
      </c>
      <c r="U142" s="31">
        <v>0</v>
      </c>
      <c r="V142" s="31">
        <v>0</v>
      </c>
      <c r="W142" s="31">
        <v>0</v>
      </c>
      <c r="X142" s="31">
        <v>0</v>
      </c>
      <c r="Y142" s="31">
        <v>0</v>
      </c>
      <c r="Z142" s="31">
        <v>0</v>
      </c>
      <c r="AA142" s="31">
        <v>0</v>
      </c>
      <c r="AB142" s="31">
        <v>0</v>
      </c>
      <c r="AC142" s="31">
        <v>0</v>
      </c>
      <c r="AD142" s="31">
        <v>0</v>
      </c>
      <c r="AF142" s="66"/>
    </row>
    <row r="143" spans="1:32">
      <c r="A143" s="22"/>
      <c r="B143" s="11" t="s">
        <v>584</v>
      </c>
      <c r="C143" s="31">
        <v>0</v>
      </c>
      <c r="D143" s="31">
        <v>0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1">
        <v>0</v>
      </c>
      <c r="V143" s="31">
        <v>0</v>
      </c>
      <c r="W143" s="31">
        <v>0</v>
      </c>
      <c r="X143" s="31">
        <v>0</v>
      </c>
      <c r="Y143" s="31">
        <v>0</v>
      </c>
      <c r="Z143" s="31">
        <v>0</v>
      </c>
      <c r="AA143" s="31">
        <v>0</v>
      </c>
      <c r="AB143" s="31">
        <v>0</v>
      </c>
      <c r="AC143" s="31">
        <v>0</v>
      </c>
      <c r="AD143" s="31">
        <v>0</v>
      </c>
      <c r="AF143" s="66"/>
    </row>
    <row r="144" spans="1:32">
      <c r="A144" s="1868"/>
      <c r="B144" s="1869" t="s">
        <v>1281</v>
      </c>
      <c r="C144" s="1880">
        <f>SUM(C130:C143)</f>
        <v>0</v>
      </c>
      <c r="D144" s="1880">
        <f t="shared" ref="D144:G144" si="22">SUM(D130:D143)</f>
        <v>0</v>
      </c>
      <c r="E144" s="1880">
        <f t="shared" si="22"/>
        <v>0</v>
      </c>
      <c r="F144" s="1880">
        <f t="shared" si="22"/>
        <v>0</v>
      </c>
      <c r="G144" s="1880">
        <f t="shared" si="22"/>
        <v>0</v>
      </c>
      <c r="H144" s="1880">
        <v>0</v>
      </c>
      <c r="I144" s="1880">
        <f t="shared" ref="I144" si="23">SUM(I130:I143)</f>
        <v>0</v>
      </c>
      <c r="J144" s="1880">
        <v>0</v>
      </c>
      <c r="K144" s="1880">
        <f t="shared" ref="K144:AD144" si="24">SUM(K130:K143)</f>
        <v>0</v>
      </c>
      <c r="L144" s="1880">
        <f t="shared" si="24"/>
        <v>0</v>
      </c>
      <c r="M144" s="1880">
        <f t="shared" si="24"/>
        <v>0</v>
      </c>
      <c r="N144" s="1880">
        <f t="shared" si="24"/>
        <v>0</v>
      </c>
      <c r="O144" s="1880">
        <f t="shared" si="24"/>
        <v>0</v>
      </c>
      <c r="P144" s="1880">
        <f t="shared" si="24"/>
        <v>0</v>
      </c>
      <c r="Q144" s="1880">
        <f t="shared" si="24"/>
        <v>0</v>
      </c>
      <c r="R144" s="1880">
        <f t="shared" si="24"/>
        <v>0</v>
      </c>
      <c r="S144" s="1880">
        <f t="shared" si="24"/>
        <v>0</v>
      </c>
      <c r="T144" s="1880">
        <f t="shared" si="24"/>
        <v>0</v>
      </c>
      <c r="U144" s="1880">
        <f t="shared" si="24"/>
        <v>0</v>
      </c>
      <c r="V144" s="1880">
        <f t="shared" si="24"/>
        <v>0</v>
      </c>
      <c r="W144" s="1880">
        <f t="shared" si="24"/>
        <v>0</v>
      </c>
      <c r="X144" s="1880">
        <f t="shared" si="24"/>
        <v>0</v>
      </c>
      <c r="Y144" s="1880">
        <f t="shared" si="24"/>
        <v>0</v>
      </c>
      <c r="Z144" s="1880">
        <f t="shared" si="24"/>
        <v>0</v>
      </c>
      <c r="AA144" s="1880">
        <f t="shared" si="24"/>
        <v>0</v>
      </c>
      <c r="AB144" s="1880">
        <f t="shared" si="24"/>
        <v>0</v>
      </c>
      <c r="AC144" s="1880">
        <f t="shared" si="24"/>
        <v>0</v>
      </c>
      <c r="AD144" s="1880">
        <f t="shared" si="24"/>
        <v>0</v>
      </c>
      <c r="AF144" s="66"/>
    </row>
    <row r="145" spans="1:32">
      <c r="A145" s="22" t="s">
        <v>71</v>
      </c>
      <c r="B145" s="1867" t="s">
        <v>1</v>
      </c>
      <c r="C145" s="31">
        <v>0</v>
      </c>
      <c r="D145" s="31">
        <v>0</v>
      </c>
      <c r="E145" s="31">
        <v>0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L145" s="31">
        <v>0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1">
        <v>0</v>
      </c>
      <c r="V145" s="31">
        <v>0</v>
      </c>
      <c r="W145" s="31">
        <v>0</v>
      </c>
      <c r="X145" s="31">
        <v>0</v>
      </c>
      <c r="Y145" s="31">
        <v>0</v>
      </c>
      <c r="Z145" s="31">
        <v>0</v>
      </c>
      <c r="AA145" s="31">
        <v>0</v>
      </c>
      <c r="AB145" s="31">
        <v>0</v>
      </c>
      <c r="AC145" s="31">
        <v>0</v>
      </c>
      <c r="AD145" s="31">
        <v>0</v>
      </c>
      <c r="AF145" s="66"/>
    </row>
    <row r="146" spans="1:32">
      <c r="A146" s="22"/>
      <c r="B146" s="18" t="s">
        <v>556</v>
      </c>
      <c r="C146" s="31">
        <v>0</v>
      </c>
      <c r="D146" s="31">
        <v>0</v>
      </c>
      <c r="E146" s="31">
        <v>0</v>
      </c>
      <c r="F146" s="31">
        <v>0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L146" s="31">
        <v>0</v>
      </c>
      <c r="M146" s="31">
        <v>0</v>
      </c>
      <c r="N146" s="31">
        <v>0</v>
      </c>
      <c r="O146" s="31">
        <v>0</v>
      </c>
      <c r="P146" s="31">
        <v>0</v>
      </c>
      <c r="Q146" s="31">
        <v>0</v>
      </c>
      <c r="R146" s="31">
        <v>0</v>
      </c>
      <c r="S146" s="31">
        <v>0</v>
      </c>
      <c r="T146" s="31">
        <v>0</v>
      </c>
      <c r="U146" s="31">
        <v>0</v>
      </c>
      <c r="V146" s="31">
        <v>0</v>
      </c>
      <c r="W146" s="31">
        <v>0</v>
      </c>
      <c r="X146" s="31">
        <v>0</v>
      </c>
      <c r="Y146" s="31">
        <v>0</v>
      </c>
      <c r="Z146" s="31">
        <v>0</v>
      </c>
      <c r="AA146" s="31">
        <v>0</v>
      </c>
      <c r="AB146" s="31">
        <v>0</v>
      </c>
      <c r="AC146" s="31">
        <v>0</v>
      </c>
      <c r="AD146" s="31">
        <v>0</v>
      </c>
      <c r="AF146" s="66"/>
    </row>
    <row r="147" spans="1:32">
      <c r="A147" s="22"/>
      <c r="B147" s="11" t="s">
        <v>668</v>
      </c>
      <c r="C147" s="31">
        <v>0</v>
      </c>
      <c r="D147" s="31">
        <v>0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L147" s="31">
        <v>0</v>
      </c>
      <c r="M147" s="31">
        <v>0</v>
      </c>
      <c r="N147" s="31">
        <v>0</v>
      </c>
      <c r="O147" s="31">
        <v>0</v>
      </c>
      <c r="P147" s="31">
        <v>0</v>
      </c>
      <c r="Q147" s="31">
        <v>0</v>
      </c>
      <c r="R147" s="31">
        <v>0</v>
      </c>
      <c r="S147" s="31">
        <v>0</v>
      </c>
      <c r="T147" s="31">
        <v>0</v>
      </c>
      <c r="U147" s="31">
        <v>0</v>
      </c>
      <c r="V147" s="31">
        <v>0</v>
      </c>
      <c r="W147" s="31">
        <v>0</v>
      </c>
      <c r="X147" s="31">
        <v>0</v>
      </c>
      <c r="Y147" s="31">
        <v>0</v>
      </c>
      <c r="Z147" s="31">
        <v>0</v>
      </c>
      <c r="AA147" s="31">
        <v>0</v>
      </c>
      <c r="AB147" s="31">
        <v>0</v>
      </c>
      <c r="AC147" s="31">
        <v>0</v>
      </c>
      <c r="AD147" s="31">
        <v>0</v>
      </c>
      <c r="AF147" s="66"/>
    </row>
    <row r="148" spans="1:32">
      <c r="A148" s="22"/>
      <c r="B148" s="18" t="s">
        <v>75</v>
      </c>
      <c r="C148" s="31">
        <v>0</v>
      </c>
      <c r="D148" s="31">
        <v>0</v>
      </c>
      <c r="E148" s="31">
        <v>0</v>
      </c>
      <c r="F148" s="31">
        <v>0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L148" s="31">
        <v>0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1">
        <v>0</v>
      </c>
      <c r="V148" s="31">
        <v>0</v>
      </c>
      <c r="W148" s="31">
        <v>0</v>
      </c>
      <c r="X148" s="31">
        <v>0</v>
      </c>
      <c r="Y148" s="31">
        <v>0</v>
      </c>
      <c r="Z148" s="31">
        <v>0</v>
      </c>
      <c r="AA148" s="31">
        <v>0</v>
      </c>
      <c r="AB148" s="31">
        <v>0</v>
      </c>
      <c r="AC148" s="31">
        <v>0</v>
      </c>
      <c r="AD148" s="31">
        <v>0</v>
      </c>
      <c r="AF148" s="66"/>
    </row>
    <row r="149" spans="1:32">
      <c r="A149" s="22"/>
      <c r="B149" s="18" t="s">
        <v>3</v>
      </c>
      <c r="C149" s="31">
        <v>0</v>
      </c>
      <c r="D149" s="31">
        <v>0</v>
      </c>
      <c r="E149" s="31">
        <v>0</v>
      </c>
      <c r="F149" s="31">
        <v>0</v>
      </c>
      <c r="G149" s="31">
        <v>0</v>
      </c>
      <c r="H149" s="31">
        <v>0</v>
      </c>
      <c r="I149" s="31">
        <v>0</v>
      </c>
      <c r="J149" s="31">
        <v>0</v>
      </c>
      <c r="K149" s="31">
        <v>0</v>
      </c>
      <c r="L149" s="31">
        <v>0</v>
      </c>
      <c r="M149" s="31">
        <v>0</v>
      </c>
      <c r="N149" s="31">
        <v>0</v>
      </c>
      <c r="O149" s="31">
        <v>0</v>
      </c>
      <c r="P149" s="31">
        <v>0</v>
      </c>
      <c r="Q149" s="31">
        <v>0</v>
      </c>
      <c r="R149" s="31">
        <v>0</v>
      </c>
      <c r="S149" s="31">
        <v>0</v>
      </c>
      <c r="T149" s="31">
        <v>0</v>
      </c>
      <c r="U149" s="31">
        <v>0</v>
      </c>
      <c r="V149" s="31">
        <v>0</v>
      </c>
      <c r="W149" s="31">
        <v>0</v>
      </c>
      <c r="X149" s="31">
        <v>0</v>
      </c>
      <c r="Y149" s="31">
        <v>0</v>
      </c>
      <c r="Z149" s="31">
        <v>0</v>
      </c>
      <c r="AA149" s="31">
        <v>0</v>
      </c>
      <c r="AB149" s="31">
        <v>0</v>
      </c>
      <c r="AC149" s="31">
        <v>0</v>
      </c>
      <c r="AD149" s="31">
        <v>0</v>
      </c>
      <c r="AF149" s="66"/>
    </row>
    <row r="150" spans="1:32">
      <c r="A150" s="22"/>
      <c r="B150" s="18" t="s">
        <v>4</v>
      </c>
      <c r="C150" s="31">
        <v>0</v>
      </c>
      <c r="D150" s="31">
        <v>0</v>
      </c>
      <c r="E150" s="31">
        <v>0</v>
      </c>
      <c r="F150" s="31">
        <v>0</v>
      </c>
      <c r="G150" s="31">
        <v>0</v>
      </c>
      <c r="H150" s="31">
        <v>0</v>
      </c>
      <c r="I150" s="31">
        <v>0</v>
      </c>
      <c r="J150" s="31">
        <v>0</v>
      </c>
      <c r="K150" s="31">
        <v>0</v>
      </c>
      <c r="L150" s="31">
        <v>0</v>
      </c>
      <c r="M150" s="31">
        <v>0</v>
      </c>
      <c r="N150" s="31">
        <v>0</v>
      </c>
      <c r="O150" s="31">
        <v>0</v>
      </c>
      <c r="P150" s="31">
        <v>0</v>
      </c>
      <c r="Q150" s="31">
        <v>0</v>
      </c>
      <c r="R150" s="31">
        <v>0</v>
      </c>
      <c r="S150" s="31">
        <v>0</v>
      </c>
      <c r="T150" s="31">
        <v>0</v>
      </c>
      <c r="U150" s="31">
        <v>0</v>
      </c>
      <c r="V150" s="31">
        <v>0</v>
      </c>
      <c r="W150" s="31">
        <v>0</v>
      </c>
      <c r="X150" s="31">
        <v>0</v>
      </c>
      <c r="Y150" s="31">
        <v>0</v>
      </c>
      <c r="Z150" s="31">
        <v>0</v>
      </c>
      <c r="AA150" s="31">
        <v>0</v>
      </c>
      <c r="AB150" s="31">
        <v>0</v>
      </c>
      <c r="AC150" s="31">
        <v>0</v>
      </c>
      <c r="AD150" s="31">
        <v>0</v>
      </c>
      <c r="AF150" s="66"/>
    </row>
    <row r="151" spans="1:32">
      <c r="A151" s="22"/>
      <c r="B151" s="11" t="s">
        <v>669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F151" s="66"/>
    </row>
    <row r="152" spans="1:32" ht="45">
      <c r="A152" s="22"/>
      <c r="B152" s="93" t="s">
        <v>702</v>
      </c>
      <c r="C152" s="31">
        <v>0</v>
      </c>
      <c r="D152" s="31">
        <v>0</v>
      </c>
      <c r="E152" s="31">
        <v>0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L152" s="31">
        <v>0</v>
      </c>
      <c r="M152" s="31">
        <v>0</v>
      </c>
      <c r="N152" s="31">
        <v>0</v>
      </c>
      <c r="O152" s="31">
        <v>0</v>
      </c>
      <c r="P152" s="31">
        <v>0</v>
      </c>
      <c r="Q152" s="31">
        <v>0</v>
      </c>
      <c r="R152" s="31">
        <v>0</v>
      </c>
      <c r="S152" s="31">
        <v>0</v>
      </c>
      <c r="T152" s="31">
        <v>0</v>
      </c>
      <c r="U152" s="31">
        <v>0</v>
      </c>
      <c r="V152" s="31">
        <v>0</v>
      </c>
      <c r="W152" s="31">
        <v>0</v>
      </c>
      <c r="X152" s="31">
        <v>0</v>
      </c>
      <c r="Y152" s="31">
        <v>0</v>
      </c>
      <c r="Z152" s="31">
        <v>0</v>
      </c>
      <c r="AA152" s="31">
        <v>0</v>
      </c>
      <c r="AB152" s="31">
        <v>0</v>
      </c>
      <c r="AC152" s="31">
        <v>0</v>
      </c>
      <c r="AD152" s="31">
        <v>0</v>
      </c>
      <c r="AF152" s="66"/>
    </row>
    <row r="153" spans="1:32">
      <c r="A153" s="22"/>
      <c r="B153" s="11" t="s">
        <v>670</v>
      </c>
      <c r="C153" s="31">
        <v>0</v>
      </c>
      <c r="D153" s="31">
        <v>0</v>
      </c>
      <c r="E153" s="31">
        <v>0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L153" s="31">
        <v>0</v>
      </c>
      <c r="M153" s="31">
        <v>0</v>
      </c>
      <c r="N153" s="31">
        <v>0</v>
      </c>
      <c r="O153" s="31">
        <v>0</v>
      </c>
      <c r="P153" s="31">
        <v>0</v>
      </c>
      <c r="Q153" s="31">
        <v>0</v>
      </c>
      <c r="R153" s="31">
        <v>0</v>
      </c>
      <c r="S153" s="31">
        <v>0</v>
      </c>
      <c r="T153" s="31">
        <v>0</v>
      </c>
      <c r="U153" s="31">
        <v>0</v>
      </c>
      <c r="V153" s="31">
        <v>0</v>
      </c>
      <c r="W153" s="31">
        <v>0</v>
      </c>
      <c r="X153" s="31">
        <v>0</v>
      </c>
      <c r="Y153" s="31">
        <v>0</v>
      </c>
      <c r="Z153" s="31">
        <v>0</v>
      </c>
      <c r="AA153" s="31">
        <v>0</v>
      </c>
      <c r="AB153" s="31">
        <v>0</v>
      </c>
      <c r="AC153" s="31">
        <v>0</v>
      </c>
      <c r="AD153" s="31">
        <v>0</v>
      </c>
      <c r="AF153" s="66"/>
    </row>
    <row r="154" spans="1:32">
      <c r="A154" s="22"/>
      <c r="B154" s="11" t="s">
        <v>701</v>
      </c>
      <c r="C154" s="31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F154" s="66"/>
    </row>
    <row r="155" spans="1:32">
      <c r="A155" s="22"/>
      <c r="B155" s="11" t="s">
        <v>5</v>
      </c>
      <c r="C155" s="31">
        <v>0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L155" s="31">
        <v>0</v>
      </c>
      <c r="M155" s="31">
        <v>0</v>
      </c>
      <c r="N155" s="31">
        <v>0</v>
      </c>
      <c r="O155" s="31">
        <v>0</v>
      </c>
      <c r="P155" s="31">
        <v>0</v>
      </c>
      <c r="Q155" s="31">
        <v>0</v>
      </c>
      <c r="R155" s="31">
        <v>0</v>
      </c>
      <c r="S155" s="31">
        <v>0</v>
      </c>
      <c r="T155" s="31">
        <v>0</v>
      </c>
      <c r="U155" s="31">
        <v>0</v>
      </c>
      <c r="V155" s="31">
        <v>0</v>
      </c>
      <c r="W155" s="31">
        <v>0</v>
      </c>
      <c r="X155" s="31">
        <v>0</v>
      </c>
      <c r="Y155" s="31">
        <v>0</v>
      </c>
      <c r="Z155" s="31">
        <v>0</v>
      </c>
      <c r="AA155" s="31">
        <v>0</v>
      </c>
      <c r="AB155" s="31">
        <v>0</v>
      </c>
      <c r="AC155" s="31">
        <v>0</v>
      </c>
      <c r="AD155" s="31">
        <v>0</v>
      </c>
      <c r="AF155" s="66"/>
    </row>
    <row r="156" spans="1:32">
      <c r="A156" s="22"/>
      <c r="B156" s="11" t="s">
        <v>9</v>
      </c>
      <c r="C156" s="31">
        <v>0</v>
      </c>
      <c r="D156" s="31">
        <v>0</v>
      </c>
      <c r="E156" s="31">
        <v>0</v>
      </c>
      <c r="F156" s="31">
        <v>0</v>
      </c>
      <c r="G156" s="31">
        <v>0</v>
      </c>
      <c r="H156" s="31">
        <v>0</v>
      </c>
      <c r="I156" s="31">
        <v>0</v>
      </c>
      <c r="J156" s="31">
        <v>0</v>
      </c>
      <c r="K156" s="31">
        <v>0</v>
      </c>
      <c r="L156" s="31">
        <v>0</v>
      </c>
      <c r="M156" s="31">
        <v>0</v>
      </c>
      <c r="N156" s="31">
        <v>0</v>
      </c>
      <c r="O156" s="31">
        <v>0</v>
      </c>
      <c r="P156" s="31">
        <v>0</v>
      </c>
      <c r="Q156" s="31">
        <v>0</v>
      </c>
      <c r="R156" s="31">
        <v>0</v>
      </c>
      <c r="S156" s="31">
        <v>0</v>
      </c>
      <c r="T156" s="31">
        <v>0</v>
      </c>
      <c r="U156" s="31">
        <v>0</v>
      </c>
      <c r="V156" s="31">
        <v>0</v>
      </c>
      <c r="W156" s="31">
        <v>0</v>
      </c>
      <c r="X156" s="31">
        <v>0</v>
      </c>
      <c r="Y156" s="31">
        <v>0</v>
      </c>
      <c r="Z156" s="31">
        <v>0</v>
      </c>
      <c r="AA156" s="31">
        <v>0</v>
      </c>
      <c r="AB156" s="31">
        <v>0</v>
      </c>
      <c r="AC156" s="31">
        <v>0</v>
      </c>
      <c r="AD156" s="31">
        <v>0</v>
      </c>
      <c r="AF156" s="66"/>
    </row>
    <row r="157" spans="1:32">
      <c r="A157" s="22"/>
      <c r="B157" s="11" t="s">
        <v>0</v>
      </c>
      <c r="C157" s="31">
        <v>0</v>
      </c>
      <c r="D157" s="31">
        <v>0</v>
      </c>
      <c r="E157" s="31">
        <v>0</v>
      </c>
      <c r="F157" s="31">
        <v>0</v>
      </c>
      <c r="G157" s="31">
        <v>0</v>
      </c>
      <c r="H157" s="31">
        <v>0</v>
      </c>
      <c r="I157" s="31">
        <v>0</v>
      </c>
      <c r="J157" s="31">
        <v>0</v>
      </c>
      <c r="K157" s="31">
        <v>0</v>
      </c>
      <c r="L157" s="31">
        <v>0</v>
      </c>
      <c r="M157" s="31">
        <v>0</v>
      </c>
      <c r="N157" s="31">
        <v>0</v>
      </c>
      <c r="O157" s="31">
        <v>0</v>
      </c>
      <c r="P157" s="31">
        <v>0</v>
      </c>
      <c r="Q157" s="31">
        <v>0</v>
      </c>
      <c r="R157" s="31">
        <v>0</v>
      </c>
      <c r="S157" s="31">
        <v>0</v>
      </c>
      <c r="T157" s="31">
        <v>0</v>
      </c>
      <c r="U157" s="31">
        <v>0</v>
      </c>
      <c r="V157" s="31">
        <v>0</v>
      </c>
      <c r="W157" s="31">
        <v>0</v>
      </c>
      <c r="X157" s="31">
        <v>0</v>
      </c>
      <c r="Y157" s="31">
        <v>0</v>
      </c>
      <c r="Z157" s="31">
        <v>0</v>
      </c>
      <c r="AA157" s="31">
        <v>0</v>
      </c>
      <c r="AB157" s="31">
        <v>0</v>
      </c>
      <c r="AC157" s="31">
        <v>0</v>
      </c>
      <c r="AD157" s="31">
        <v>0</v>
      </c>
      <c r="AF157" s="66"/>
    </row>
    <row r="158" spans="1:32">
      <c r="A158" s="22"/>
      <c r="B158" s="11" t="s">
        <v>584</v>
      </c>
      <c r="C158" s="31">
        <v>0</v>
      </c>
      <c r="D158" s="31">
        <v>0</v>
      </c>
      <c r="E158" s="31">
        <v>0</v>
      </c>
      <c r="F158" s="31">
        <v>0</v>
      </c>
      <c r="G158" s="31">
        <v>0</v>
      </c>
      <c r="H158" s="31">
        <v>0</v>
      </c>
      <c r="I158" s="31">
        <v>0</v>
      </c>
      <c r="J158" s="31">
        <v>0</v>
      </c>
      <c r="K158" s="31">
        <v>0</v>
      </c>
      <c r="L158" s="31">
        <v>0</v>
      </c>
      <c r="M158" s="31">
        <v>0</v>
      </c>
      <c r="N158" s="31">
        <v>0</v>
      </c>
      <c r="O158" s="31">
        <v>0</v>
      </c>
      <c r="P158" s="31">
        <v>0</v>
      </c>
      <c r="Q158" s="31">
        <v>0</v>
      </c>
      <c r="R158" s="31">
        <v>0</v>
      </c>
      <c r="S158" s="31">
        <v>0</v>
      </c>
      <c r="T158" s="31">
        <v>0</v>
      </c>
      <c r="U158" s="31">
        <v>0</v>
      </c>
      <c r="V158" s="31">
        <v>0</v>
      </c>
      <c r="W158" s="31">
        <v>0</v>
      </c>
      <c r="X158" s="31">
        <v>0</v>
      </c>
      <c r="Y158" s="31">
        <v>0</v>
      </c>
      <c r="Z158" s="31">
        <v>0</v>
      </c>
      <c r="AA158" s="31">
        <v>0</v>
      </c>
      <c r="AB158" s="31">
        <v>0</v>
      </c>
      <c r="AC158" s="31">
        <v>0</v>
      </c>
      <c r="AD158" s="31">
        <v>0</v>
      </c>
      <c r="AF158" s="66"/>
    </row>
    <row r="159" spans="1:32">
      <c r="A159" s="1868"/>
      <c r="B159" s="1869" t="s">
        <v>1279</v>
      </c>
      <c r="C159" s="1880">
        <f>SUM(C145:C158)</f>
        <v>0</v>
      </c>
      <c r="D159" s="1880">
        <f t="shared" ref="D159:G159" si="25">SUM(D145:D158)</f>
        <v>0</v>
      </c>
      <c r="E159" s="1880">
        <f t="shared" si="25"/>
        <v>0</v>
      </c>
      <c r="F159" s="1880">
        <f t="shared" si="25"/>
        <v>0</v>
      </c>
      <c r="G159" s="1880">
        <f t="shared" si="25"/>
        <v>0</v>
      </c>
      <c r="H159" s="1880">
        <v>0</v>
      </c>
      <c r="I159" s="1880">
        <f t="shared" ref="I159" si="26">SUM(I145:I158)</f>
        <v>0</v>
      </c>
      <c r="J159" s="1880">
        <v>0</v>
      </c>
      <c r="K159" s="1880">
        <f t="shared" ref="K159:AD159" si="27">SUM(K145:K158)</f>
        <v>0</v>
      </c>
      <c r="L159" s="1880">
        <f t="shared" si="27"/>
        <v>0</v>
      </c>
      <c r="M159" s="1880">
        <f t="shared" si="27"/>
        <v>0</v>
      </c>
      <c r="N159" s="1880">
        <f t="shared" si="27"/>
        <v>0</v>
      </c>
      <c r="O159" s="1880">
        <f t="shared" si="27"/>
        <v>0</v>
      </c>
      <c r="P159" s="1880">
        <f t="shared" si="27"/>
        <v>0</v>
      </c>
      <c r="Q159" s="1880">
        <f t="shared" si="27"/>
        <v>0</v>
      </c>
      <c r="R159" s="1880">
        <f t="shared" si="27"/>
        <v>0</v>
      </c>
      <c r="S159" s="1880">
        <f t="shared" si="27"/>
        <v>0</v>
      </c>
      <c r="T159" s="1880">
        <f t="shared" si="27"/>
        <v>0</v>
      </c>
      <c r="U159" s="1880">
        <f t="shared" si="27"/>
        <v>0</v>
      </c>
      <c r="V159" s="1880">
        <f t="shared" si="27"/>
        <v>0</v>
      </c>
      <c r="W159" s="1880">
        <f t="shared" si="27"/>
        <v>0</v>
      </c>
      <c r="X159" s="1880">
        <f t="shared" si="27"/>
        <v>0</v>
      </c>
      <c r="Y159" s="1880">
        <f t="shared" si="27"/>
        <v>0</v>
      </c>
      <c r="Z159" s="1880">
        <f t="shared" si="27"/>
        <v>0</v>
      </c>
      <c r="AA159" s="1880">
        <f t="shared" si="27"/>
        <v>0</v>
      </c>
      <c r="AB159" s="1880">
        <f t="shared" si="27"/>
        <v>0</v>
      </c>
      <c r="AC159" s="1880">
        <f t="shared" si="27"/>
        <v>0</v>
      </c>
      <c r="AD159" s="1880">
        <f t="shared" si="27"/>
        <v>0</v>
      </c>
      <c r="AF159" s="66"/>
    </row>
    <row r="160" spans="1:32">
      <c r="A160" s="22" t="s">
        <v>72</v>
      </c>
      <c r="B160" s="1867" t="s">
        <v>1</v>
      </c>
      <c r="C160" s="31">
        <v>0</v>
      </c>
      <c r="D160" s="31">
        <v>0</v>
      </c>
      <c r="E160" s="31">
        <v>0</v>
      </c>
      <c r="F160" s="31">
        <v>0</v>
      </c>
      <c r="G160" s="31">
        <v>0</v>
      </c>
      <c r="H160" s="31">
        <v>0</v>
      </c>
      <c r="I160" s="31">
        <v>0</v>
      </c>
      <c r="J160" s="31">
        <v>0</v>
      </c>
      <c r="K160" s="31">
        <v>0</v>
      </c>
      <c r="L160" s="31">
        <v>0</v>
      </c>
      <c r="M160" s="31">
        <v>0</v>
      </c>
      <c r="N160" s="31">
        <v>0</v>
      </c>
      <c r="O160" s="31">
        <v>0</v>
      </c>
      <c r="P160" s="31">
        <v>0</v>
      </c>
      <c r="Q160" s="31">
        <v>0</v>
      </c>
      <c r="R160" s="31">
        <v>0</v>
      </c>
      <c r="S160" s="31">
        <v>0</v>
      </c>
      <c r="T160" s="31">
        <v>0</v>
      </c>
      <c r="U160" s="31">
        <v>0</v>
      </c>
      <c r="V160" s="31">
        <v>0</v>
      </c>
      <c r="W160" s="31">
        <v>0</v>
      </c>
      <c r="X160" s="31">
        <v>0</v>
      </c>
      <c r="Y160" s="31">
        <v>0</v>
      </c>
      <c r="Z160" s="31">
        <v>0</v>
      </c>
      <c r="AA160" s="31">
        <v>0</v>
      </c>
      <c r="AB160" s="31">
        <v>0</v>
      </c>
      <c r="AC160" s="31">
        <v>0</v>
      </c>
      <c r="AD160" s="31">
        <v>0</v>
      </c>
      <c r="AF160" s="66"/>
    </row>
    <row r="161" spans="1:32">
      <c r="A161" s="22"/>
      <c r="B161" s="18" t="s">
        <v>556</v>
      </c>
      <c r="C161" s="31">
        <v>0</v>
      </c>
      <c r="D161" s="31">
        <v>0</v>
      </c>
      <c r="E161" s="31">
        <v>0</v>
      </c>
      <c r="F161" s="31">
        <v>0</v>
      </c>
      <c r="G161" s="31">
        <v>0</v>
      </c>
      <c r="H161" s="31">
        <v>0</v>
      </c>
      <c r="I161" s="31">
        <v>0</v>
      </c>
      <c r="J161" s="31">
        <v>0</v>
      </c>
      <c r="K161" s="31">
        <v>0</v>
      </c>
      <c r="L161" s="31">
        <v>0</v>
      </c>
      <c r="M161" s="31">
        <v>0</v>
      </c>
      <c r="N161" s="31">
        <v>0</v>
      </c>
      <c r="O161" s="31">
        <v>0</v>
      </c>
      <c r="P161" s="31">
        <v>0</v>
      </c>
      <c r="Q161" s="31">
        <v>0</v>
      </c>
      <c r="R161" s="31">
        <v>0</v>
      </c>
      <c r="S161" s="31">
        <v>0</v>
      </c>
      <c r="T161" s="31">
        <v>0</v>
      </c>
      <c r="U161" s="31">
        <v>0</v>
      </c>
      <c r="V161" s="31">
        <v>0</v>
      </c>
      <c r="W161" s="31">
        <v>0</v>
      </c>
      <c r="X161" s="31">
        <v>0</v>
      </c>
      <c r="Y161" s="31">
        <v>0</v>
      </c>
      <c r="Z161" s="31">
        <v>0</v>
      </c>
      <c r="AA161" s="31">
        <v>0</v>
      </c>
      <c r="AB161" s="31">
        <v>0</v>
      </c>
      <c r="AC161" s="31">
        <v>0</v>
      </c>
      <c r="AD161" s="31">
        <v>0</v>
      </c>
      <c r="AF161" s="66"/>
    </row>
    <row r="162" spans="1:32">
      <c r="A162" s="22"/>
      <c r="B162" s="11" t="s">
        <v>668</v>
      </c>
      <c r="C162" s="31">
        <v>0</v>
      </c>
      <c r="D162" s="31">
        <v>0</v>
      </c>
      <c r="E162" s="31">
        <v>0</v>
      </c>
      <c r="F162" s="31">
        <v>0</v>
      </c>
      <c r="G162" s="31">
        <v>0</v>
      </c>
      <c r="H162" s="31">
        <v>0</v>
      </c>
      <c r="I162" s="31">
        <v>0</v>
      </c>
      <c r="J162" s="31">
        <v>0</v>
      </c>
      <c r="K162" s="31">
        <v>0</v>
      </c>
      <c r="L162" s="31">
        <v>0</v>
      </c>
      <c r="M162" s="31">
        <v>0</v>
      </c>
      <c r="N162" s="31">
        <v>0</v>
      </c>
      <c r="O162" s="31">
        <v>0</v>
      </c>
      <c r="P162" s="31">
        <v>0</v>
      </c>
      <c r="Q162" s="31">
        <v>0</v>
      </c>
      <c r="R162" s="31">
        <v>0</v>
      </c>
      <c r="S162" s="31">
        <v>0</v>
      </c>
      <c r="T162" s="31">
        <v>0</v>
      </c>
      <c r="U162" s="31">
        <v>0</v>
      </c>
      <c r="V162" s="31">
        <v>0</v>
      </c>
      <c r="W162" s="31">
        <v>0</v>
      </c>
      <c r="X162" s="31">
        <v>0</v>
      </c>
      <c r="Y162" s="31">
        <v>0</v>
      </c>
      <c r="Z162" s="31">
        <v>0</v>
      </c>
      <c r="AA162" s="31">
        <v>0</v>
      </c>
      <c r="AB162" s="31">
        <v>0</v>
      </c>
      <c r="AC162" s="31">
        <v>0</v>
      </c>
      <c r="AD162" s="31">
        <v>0</v>
      </c>
      <c r="AF162" s="66"/>
    </row>
    <row r="163" spans="1:32">
      <c r="A163" s="22"/>
      <c r="B163" s="18" t="s">
        <v>75</v>
      </c>
      <c r="C163" s="31">
        <v>0</v>
      </c>
      <c r="D163" s="31">
        <v>0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F163" s="66"/>
    </row>
    <row r="164" spans="1:32">
      <c r="A164" s="22"/>
      <c r="B164" s="18" t="s">
        <v>3</v>
      </c>
      <c r="C164" s="31">
        <v>0</v>
      </c>
      <c r="D164" s="31">
        <v>0</v>
      </c>
      <c r="E164" s="31">
        <v>0</v>
      </c>
      <c r="F164" s="31">
        <v>0</v>
      </c>
      <c r="G164" s="31">
        <v>0</v>
      </c>
      <c r="H164" s="31">
        <v>0</v>
      </c>
      <c r="I164" s="31">
        <v>0</v>
      </c>
      <c r="J164" s="31">
        <v>0</v>
      </c>
      <c r="K164" s="31">
        <v>0</v>
      </c>
      <c r="L164" s="31">
        <v>0</v>
      </c>
      <c r="M164" s="31">
        <v>0</v>
      </c>
      <c r="N164" s="31">
        <v>0</v>
      </c>
      <c r="O164" s="31">
        <v>0</v>
      </c>
      <c r="P164" s="31">
        <v>0</v>
      </c>
      <c r="Q164" s="31">
        <v>0</v>
      </c>
      <c r="R164" s="31">
        <v>0</v>
      </c>
      <c r="S164" s="31">
        <v>0</v>
      </c>
      <c r="T164" s="31">
        <v>0</v>
      </c>
      <c r="U164" s="31">
        <v>0</v>
      </c>
      <c r="V164" s="31">
        <v>0</v>
      </c>
      <c r="W164" s="31">
        <v>0</v>
      </c>
      <c r="X164" s="31">
        <v>0</v>
      </c>
      <c r="Y164" s="31">
        <v>0</v>
      </c>
      <c r="Z164" s="31">
        <v>0</v>
      </c>
      <c r="AA164" s="31">
        <v>0</v>
      </c>
      <c r="AB164" s="31">
        <v>0</v>
      </c>
      <c r="AC164" s="31">
        <v>0</v>
      </c>
      <c r="AD164" s="31">
        <v>0</v>
      </c>
      <c r="AF164" s="66"/>
    </row>
    <row r="165" spans="1:32">
      <c r="A165" s="22"/>
      <c r="B165" s="18" t="s">
        <v>4</v>
      </c>
      <c r="C165" s="31">
        <v>0</v>
      </c>
      <c r="D165" s="31">
        <v>0</v>
      </c>
      <c r="E165" s="31">
        <v>0</v>
      </c>
      <c r="F165" s="31">
        <v>0</v>
      </c>
      <c r="G165" s="31">
        <v>0</v>
      </c>
      <c r="H165" s="31">
        <v>0</v>
      </c>
      <c r="I165" s="31">
        <v>0</v>
      </c>
      <c r="J165" s="31">
        <v>0</v>
      </c>
      <c r="K165" s="31">
        <v>0</v>
      </c>
      <c r="L165" s="31">
        <v>0</v>
      </c>
      <c r="M165" s="31">
        <v>0</v>
      </c>
      <c r="N165" s="31">
        <v>0</v>
      </c>
      <c r="O165" s="31">
        <v>0</v>
      </c>
      <c r="P165" s="31">
        <v>0</v>
      </c>
      <c r="Q165" s="31">
        <v>0</v>
      </c>
      <c r="R165" s="31">
        <v>0</v>
      </c>
      <c r="S165" s="31">
        <v>0</v>
      </c>
      <c r="T165" s="31">
        <v>0</v>
      </c>
      <c r="U165" s="31">
        <v>0</v>
      </c>
      <c r="V165" s="31">
        <v>0</v>
      </c>
      <c r="W165" s="31">
        <v>0</v>
      </c>
      <c r="X165" s="31">
        <v>0</v>
      </c>
      <c r="Y165" s="31">
        <v>0</v>
      </c>
      <c r="Z165" s="31">
        <v>0</v>
      </c>
      <c r="AA165" s="31">
        <v>0</v>
      </c>
      <c r="AB165" s="31">
        <v>0</v>
      </c>
      <c r="AC165" s="31">
        <v>0</v>
      </c>
      <c r="AD165" s="31">
        <v>0</v>
      </c>
      <c r="AF165" s="66"/>
    </row>
    <row r="166" spans="1:32">
      <c r="A166" s="22"/>
      <c r="B166" s="11" t="s">
        <v>669</v>
      </c>
      <c r="C166" s="31">
        <v>0</v>
      </c>
      <c r="D166" s="31">
        <v>0</v>
      </c>
      <c r="E166" s="31">
        <v>0</v>
      </c>
      <c r="F166" s="31">
        <v>0</v>
      </c>
      <c r="G166" s="31">
        <v>0</v>
      </c>
      <c r="H166" s="31">
        <v>0</v>
      </c>
      <c r="I166" s="31">
        <v>0</v>
      </c>
      <c r="J166" s="31">
        <v>0</v>
      </c>
      <c r="K166" s="31">
        <v>0</v>
      </c>
      <c r="L166" s="31">
        <v>0</v>
      </c>
      <c r="M166" s="31">
        <v>0</v>
      </c>
      <c r="N166" s="31">
        <v>0</v>
      </c>
      <c r="O166" s="31">
        <v>0</v>
      </c>
      <c r="P166" s="31">
        <v>0</v>
      </c>
      <c r="Q166" s="31">
        <v>0</v>
      </c>
      <c r="R166" s="31">
        <v>0</v>
      </c>
      <c r="S166" s="31">
        <v>0</v>
      </c>
      <c r="T166" s="31">
        <v>0</v>
      </c>
      <c r="U166" s="31">
        <v>0</v>
      </c>
      <c r="V166" s="31">
        <v>0</v>
      </c>
      <c r="W166" s="31">
        <v>0</v>
      </c>
      <c r="X166" s="31">
        <v>0</v>
      </c>
      <c r="Y166" s="31">
        <v>0</v>
      </c>
      <c r="Z166" s="31">
        <v>0</v>
      </c>
      <c r="AA166" s="31">
        <v>0</v>
      </c>
      <c r="AB166" s="31">
        <v>0</v>
      </c>
      <c r="AC166" s="31">
        <v>0</v>
      </c>
      <c r="AD166" s="31">
        <v>0</v>
      </c>
      <c r="AF166" s="66"/>
    </row>
    <row r="167" spans="1:32" ht="45">
      <c r="A167" s="22"/>
      <c r="B167" s="93" t="s">
        <v>702</v>
      </c>
      <c r="C167" s="31">
        <v>0</v>
      </c>
      <c r="D167" s="31">
        <v>0</v>
      </c>
      <c r="E167" s="31">
        <v>0</v>
      </c>
      <c r="F167" s="31">
        <v>0</v>
      </c>
      <c r="G167" s="31">
        <v>0</v>
      </c>
      <c r="H167" s="31">
        <v>0</v>
      </c>
      <c r="I167" s="31">
        <v>0</v>
      </c>
      <c r="J167" s="31">
        <v>0</v>
      </c>
      <c r="K167" s="31">
        <v>0</v>
      </c>
      <c r="L167" s="31">
        <v>0</v>
      </c>
      <c r="M167" s="31">
        <v>0</v>
      </c>
      <c r="N167" s="31">
        <v>0</v>
      </c>
      <c r="O167" s="31">
        <v>0</v>
      </c>
      <c r="P167" s="31">
        <v>0</v>
      </c>
      <c r="Q167" s="31">
        <v>0</v>
      </c>
      <c r="R167" s="31">
        <v>0</v>
      </c>
      <c r="S167" s="31">
        <v>0</v>
      </c>
      <c r="T167" s="31">
        <v>0</v>
      </c>
      <c r="U167" s="31">
        <v>0</v>
      </c>
      <c r="V167" s="31">
        <v>0</v>
      </c>
      <c r="W167" s="31">
        <v>0</v>
      </c>
      <c r="X167" s="31">
        <v>0</v>
      </c>
      <c r="Y167" s="31">
        <v>0</v>
      </c>
      <c r="Z167" s="31">
        <v>0</v>
      </c>
      <c r="AA167" s="31">
        <v>0</v>
      </c>
      <c r="AB167" s="31">
        <v>0</v>
      </c>
      <c r="AC167" s="31">
        <v>0</v>
      </c>
      <c r="AD167" s="31">
        <v>0</v>
      </c>
      <c r="AF167" s="66"/>
    </row>
    <row r="168" spans="1:32">
      <c r="A168" s="22"/>
      <c r="B168" s="11" t="s">
        <v>670</v>
      </c>
      <c r="C168" s="31">
        <v>0</v>
      </c>
      <c r="D168" s="31">
        <v>0</v>
      </c>
      <c r="E168" s="31">
        <v>0</v>
      </c>
      <c r="F168" s="31">
        <v>0</v>
      </c>
      <c r="G168" s="31">
        <v>0</v>
      </c>
      <c r="H168" s="31">
        <v>0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  <c r="AC168" s="31">
        <v>0</v>
      </c>
      <c r="AD168" s="31">
        <v>0</v>
      </c>
      <c r="AF168" s="66"/>
    </row>
    <row r="169" spans="1:32">
      <c r="A169" s="22"/>
      <c r="B169" s="11" t="s">
        <v>701</v>
      </c>
      <c r="C169" s="31">
        <v>0</v>
      </c>
      <c r="D169" s="31">
        <v>0</v>
      </c>
      <c r="E169" s="31">
        <v>0</v>
      </c>
      <c r="F169" s="31">
        <v>0</v>
      </c>
      <c r="G169" s="31">
        <v>0</v>
      </c>
      <c r="H169" s="31">
        <v>0</v>
      </c>
      <c r="I169" s="31">
        <v>0</v>
      </c>
      <c r="J169" s="31">
        <v>0</v>
      </c>
      <c r="K169" s="31">
        <v>0</v>
      </c>
      <c r="L169" s="31">
        <v>0</v>
      </c>
      <c r="M169" s="31">
        <v>0</v>
      </c>
      <c r="N169" s="31">
        <v>0</v>
      </c>
      <c r="O169" s="31">
        <v>0</v>
      </c>
      <c r="P169" s="31">
        <v>0</v>
      </c>
      <c r="Q169" s="31">
        <v>0</v>
      </c>
      <c r="R169" s="31">
        <v>0</v>
      </c>
      <c r="S169" s="31">
        <v>0</v>
      </c>
      <c r="T169" s="31">
        <v>0</v>
      </c>
      <c r="U169" s="31">
        <v>0</v>
      </c>
      <c r="V169" s="31">
        <v>0</v>
      </c>
      <c r="W169" s="31">
        <v>0</v>
      </c>
      <c r="X169" s="31">
        <v>0</v>
      </c>
      <c r="Y169" s="31">
        <v>0</v>
      </c>
      <c r="Z169" s="31">
        <v>0</v>
      </c>
      <c r="AA169" s="31">
        <v>0</v>
      </c>
      <c r="AB169" s="31">
        <v>0</v>
      </c>
      <c r="AC169" s="31">
        <v>0</v>
      </c>
      <c r="AD169" s="31">
        <v>0</v>
      </c>
      <c r="AF169" s="66"/>
    </row>
    <row r="170" spans="1:32">
      <c r="A170" s="22"/>
      <c r="B170" s="11" t="s">
        <v>5</v>
      </c>
      <c r="C170" s="31">
        <v>0</v>
      </c>
      <c r="D170" s="31">
        <v>0</v>
      </c>
      <c r="E170" s="31">
        <v>0</v>
      </c>
      <c r="F170" s="31">
        <v>0</v>
      </c>
      <c r="G170" s="31">
        <v>0</v>
      </c>
      <c r="H170" s="31">
        <v>0</v>
      </c>
      <c r="I170" s="31">
        <v>0</v>
      </c>
      <c r="J170" s="31">
        <v>0</v>
      </c>
      <c r="K170" s="31">
        <v>0</v>
      </c>
      <c r="L170" s="31">
        <v>0</v>
      </c>
      <c r="M170" s="31">
        <v>0</v>
      </c>
      <c r="N170" s="31">
        <v>0</v>
      </c>
      <c r="O170" s="31">
        <v>0</v>
      </c>
      <c r="P170" s="31">
        <v>0</v>
      </c>
      <c r="Q170" s="31">
        <v>0</v>
      </c>
      <c r="R170" s="31">
        <v>0</v>
      </c>
      <c r="S170" s="31">
        <v>0</v>
      </c>
      <c r="T170" s="31">
        <v>0</v>
      </c>
      <c r="U170" s="31">
        <v>0</v>
      </c>
      <c r="V170" s="31">
        <v>0</v>
      </c>
      <c r="W170" s="31">
        <v>0</v>
      </c>
      <c r="X170" s="31">
        <v>0</v>
      </c>
      <c r="Y170" s="31">
        <v>0</v>
      </c>
      <c r="Z170" s="31">
        <v>0</v>
      </c>
      <c r="AA170" s="31">
        <v>0</v>
      </c>
      <c r="AB170" s="31">
        <v>0</v>
      </c>
      <c r="AC170" s="31">
        <v>0</v>
      </c>
      <c r="AD170" s="31">
        <v>0</v>
      </c>
      <c r="AF170" s="66"/>
    </row>
    <row r="171" spans="1:32">
      <c r="A171" s="22"/>
      <c r="B171" s="11" t="s">
        <v>9</v>
      </c>
      <c r="C171" s="31">
        <v>0</v>
      </c>
      <c r="D171" s="31">
        <v>0</v>
      </c>
      <c r="E171" s="31">
        <v>0</v>
      </c>
      <c r="F171" s="31">
        <v>0</v>
      </c>
      <c r="G171" s="31">
        <v>0</v>
      </c>
      <c r="H171" s="31">
        <v>0</v>
      </c>
      <c r="I171" s="31">
        <v>0</v>
      </c>
      <c r="J171" s="31">
        <v>0</v>
      </c>
      <c r="K171" s="31">
        <v>0</v>
      </c>
      <c r="L171" s="31">
        <v>0</v>
      </c>
      <c r="M171" s="31">
        <v>0</v>
      </c>
      <c r="N171" s="31">
        <v>0</v>
      </c>
      <c r="O171" s="31">
        <v>0</v>
      </c>
      <c r="P171" s="31">
        <v>0</v>
      </c>
      <c r="Q171" s="31">
        <v>0</v>
      </c>
      <c r="R171" s="31">
        <v>0</v>
      </c>
      <c r="S171" s="31">
        <v>0</v>
      </c>
      <c r="T171" s="31">
        <v>0</v>
      </c>
      <c r="U171" s="31">
        <v>0</v>
      </c>
      <c r="V171" s="31">
        <v>0</v>
      </c>
      <c r="W171" s="31">
        <v>0</v>
      </c>
      <c r="X171" s="31">
        <v>0</v>
      </c>
      <c r="Y171" s="31">
        <v>0</v>
      </c>
      <c r="Z171" s="31">
        <v>0</v>
      </c>
      <c r="AA171" s="31">
        <v>0</v>
      </c>
      <c r="AB171" s="31">
        <v>0</v>
      </c>
      <c r="AC171" s="31">
        <v>0</v>
      </c>
      <c r="AD171" s="31">
        <v>0</v>
      </c>
      <c r="AF171" s="66"/>
    </row>
    <row r="172" spans="1:32">
      <c r="A172" s="22"/>
      <c r="B172" s="11" t="s">
        <v>0</v>
      </c>
      <c r="C172" s="31">
        <v>0</v>
      </c>
      <c r="D172" s="31">
        <v>0</v>
      </c>
      <c r="E172" s="31">
        <v>0</v>
      </c>
      <c r="F172" s="31">
        <v>0</v>
      </c>
      <c r="G172" s="31">
        <v>0</v>
      </c>
      <c r="H172" s="31">
        <v>0</v>
      </c>
      <c r="I172" s="31">
        <v>0</v>
      </c>
      <c r="J172" s="31">
        <v>0</v>
      </c>
      <c r="K172" s="31">
        <v>0</v>
      </c>
      <c r="L172" s="31">
        <v>0</v>
      </c>
      <c r="M172" s="31">
        <v>0</v>
      </c>
      <c r="N172" s="31">
        <v>0</v>
      </c>
      <c r="O172" s="31">
        <v>0</v>
      </c>
      <c r="P172" s="31">
        <v>0</v>
      </c>
      <c r="Q172" s="31">
        <v>0</v>
      </c>
      <c r="R172" s="31">
        <v>0</v>
      </c>
      <c r="S172" s="31">
        <v>0</v>
      </c>
      <c r="T172" s="31">
        <v>0</v>
      </c>
      <c r="U172" s="31">
        <v>0</v>
      </c>
      <c r="V172" s="31">
        <v>0</v>
      </c>
      <c r="W172" s="31">
        <v>0</v>
      </c>
      <c r="X172" s="31">
        <v>0</v>
      </c>
      <c r="Y172" s="31">
        <v>0</v>
      </c>
      <c r="Z172" s="31">
        <v>0</v>
      </c>
      <c r="AA172" s="31">
        <v>0</v>
      </c>
      <c r="AB172" s="31">
        <v>0</v>
      </c>
      <c r="AC172" s="31">
        <v>0</v>
      </c>
      <c r="AD172" s="31">
        <v>0</v>
      </c>
      <c r="AF172" s="66"/>
    </row>
    <row r="173" spans="1:32">
      <c r="A173" s="22"/>
      <c r="B173" s="11" t="s">
        <v>584</v>
      </c>
      <c r="C173" s="31">
        <v>0</v>
      </c>
      <c r="D173" s="31">
        <v>0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F173" s="66"/>
    </row>
    <row r="174" spans="1:32">
      <c r="A174" s="1868"/>
      <c r="B174" s="1869" t="s">
        <v>1288</v>
      </c>
      <c r="C174" s="1880">
        <f>SUM(C160:C173)</f>
        <v>0</v>
      </c>
      <c r="D174" s="1880">
        <f t="shared" ref="D174:G174" si="28">SUM(D160:D173)</f>
        <v>0</v>
      </c>
      <c r="E174" s="1880">
        <f t="shared" si="28"/>
        <v>0</v>
      </c>
      <c r="F174" s="1880">
        <f t="shared" si="28"/>
        <v>0</v>
      </c>
      <c r="G174" s="1880">
        <f t="shared" si="28"/>
        <v>0</v>
      </c>
      <c r="H174" s="1880">
        <v>0</v>
      </c>
      <c r="I174" s="1880">
        <f t="shared" ref="I174" si="29">SUM(I160:I173)</f>
        <v>0</v>
      </c>
      <c r="J174" s="1880">
        <v>0</v>
      </c>
      <c r="K174" s="1880">
        <f t="shared" ref="K174:AD174" si="30">SUM(K160:K173)</f>
        <v>0</v>
      </c>
      <c r="L174" s="1880">
        <f t="shared" si="30"/>
        <v>0</v>
      </c>
      <c r="M174" s="1880">
        <f t="shared" si="30"/>
        <v>0</v>
      </c>
      <c r="N174" s="1880">
        <f t="shared" si="30"/>
        <v>0</v>
      </c>
      <c r="O174" s="1880">
        <f t="shared" si="30"/>
        <v>0</v>
      </c>
      <c r="P174" s="1880">
        <f t="shared" si="30"/>
        <v>0</v>
      </c>
      <c r="Q174" s="1880">
        <f t="shared" si="30"/>
        <v>0</v>
      </c>
      <c r="R174" s="1880">
        <f t="shared" si="30"/>
        <v>0</v>
      </c>
      <c r="S174" s="1880">
        <f t="shared" si="30"/>
        <v>0</v>
      </c>
      <c r="T174" s="1880">
        <f t="shared" si="30"/>
        <v>0</v>
      </c>
      <c r="U174" s="1880">
        <f t="shared" si="30"/>
        <v>0</v>
      </c>
      <c r="V174" s="1880">
        <f t="shared" si="30"/>
        <v>0</v>
      </c>
      <c r="W174" s="1880">
        <f t="shared" si="30"/>
        <v>0</v>
      </c>
      <c r="X174" s="1880">
        <f t="shared" si="30"/>
        <v>0</v>
      </c>
      <c r="Y174" s="1880">
        <f t="shared" si="30"/>
        <v>0</v>
      </c>
      <c r="Z174" s="1880">
        <f t="shared" si="30"/>
        <v>0</v>
      </c>
      <c r="AA174" s="1880">
        <f t="shared" si="30"/>
        <v>0</v>
      </c>
      <c r="AB174" s="1880">
        <f t="shared" si="30"/>
        <v>0</v>
      </c>
      <c r="AC174" s="1880">
        <f t="shared" si="30"/>
        <v>0</v>
      </c>
      <c r="AD174" s="1880">
        <f t="shared" si="30"/>
        <v>0</v>
      </c>
      <c r="AF174" s="66"/>
    </row>
    <row r="175" spans="1:32">
      <c r="A175" s="22" t="s">
        <v>73</v>
      </c>
      <c r="B175" s="1867" t="s">
        <v>1</v>
      </c>
      <c r="C175" s="31">
        <v>0</v>
      </c>
      <c r="D175" s="31">
        <v>0</v>
      </c>
      <c r="E175" s="31">
        <v>0</v>
      </c>
      <c r="F175" s="31">
        <v>0</v>
      </c>
      <c r="G175" s="31">
        <v>0</v>
      </c>
      <c r="H175" s="31">
        <v>0</v>
      </c>
      <c r="I175" s="31">
        <v>0</v>
      </c>
      <c r="J175" s="31">
        <v>0</v>
      </c>
      <c r="K175" s="31">
        <v>0</v>
      </c>
      <c r="L175" s="31">
        <v>0</v>
      </c>
      <c r="M175" s="31">
        <v>0</v>
      </c>
      <c r="N175" s="31">
        <v>0</v>
      </c>
      <c r="O175" s="31">
        <v>0</v>
      </c>
      <c r="P175" s="31">
        <v>0</v>
      </c>
      <c r="Q175" s="31">
        <v>0</v>
      </c>
      <c r="R175" s="31">
        <v>0</v>
      </c>
      <c r="S175" s="31">
        <v>0</v>
      </c>
      <c r="T175" s="31">
        <v>0</v>
      </c>
      <c r="U175" s="31">
        <v>0</v>
      </c>
      <c r="V175" s="31">
        <v>0</v>
      </c>
      <c r="W175" s="31">
        <v>0</v>
      </c>
      <c r="X175" s="31">
        <v>0</v>
      </c>
      <c r="Y175" s="31">
        <v>0</v>
      </c>
      <c r="Z175" s="31">
        <v>0</v>
      </c>
      <c r="AA175" s="31">
        <v>0</v>
      </c>
      <c r="AB175" s="31">
        <v>0</v>
      </c>
      <c r="AC175" s="31">
        <v>0</v>
      </c>
      <c r="AD175" s="31">
        <v>0</v>
      </c>
      <c r="AF175" s="66"/>
    </row>
    <row r="176" spans="1:32">
      <c r="A176" s="22"/>
      <c r="B176" s="18" t="s">
        <v>556</v>
      </c>
      <c r="C176" s="31">
        <v>0</v>
      </c>
      <c r="D176" s="31">
        <v>0</v>
      </c>
      <c r="E176" s="31">
        <v>0</v>
      </c>
      <c r="F176" s="31">
        <v>0</v>
      </c>
      <c r="G176" s="31">
        <v>0</v>
      </c>
      <c r="H176" s="31">
        <v>0</v>
      </c>
      <c r="I176" s="31">
        <v>0</v>
      </c>
      <c r="J176" s="31">
        <v>0</v>
      </c>
      <c r="K176" s="31">
        <v>0</v>
      </c>
      <c r="L176" s="31">
        <v>0</v>
      </c>
      <c r="M176" s="31">
        <v>0</v>
      </c>
      <c r="N176" s="31">
        <v>0</v>
      </c>
      <c r="O176" s="31">
        <v>0</v>
      </c>
      <c r="P176" s="31">
        <v>0</v>
      </c>
      <c r="Q176" s="31">
        <v>0</v>
      </c>
      <c r="R176" s="31">
        <v>0</v>
      </c>
      <c r="S176" s="31">
        <v>0</v>
      </c>
      <c r="T176" s="31">
        <v>0</v>
      </c>
      <c r="U176" s="31">
        <v>0</v>
      </c>
      <c r="V176" s="31">
        <v>0</v>
      </c>
      <c r="W176" s="31">
        <v>0</v>
      </c>
      <c r="X176" s="31">
        <v>0</v>
      </c>
      <c r="Y176" s="31">
        <v>0</v>
      </c>
      <c r="Z176" s="31">
        <v>0</v>
      </c>
      <c r="AA176" s="31">
        <v>0</v>
      </c>
      <c r="AB176" s="31">
        <v>0</v>
      </c>
      <c r="AC176" s="31">
        <v>0</v>
      </c>
      <c r="AD176" s="31">
        <v>0</v>
      </c>
      <c r="AF176" s="66"/>
    </row>
    <row r="177" spans="1:32">
      <c r="A177" s="22"/>
      <c r="B177" s="11" t="s">
        <v>668</v>
      </c>
      <c r="C177" s="31">
        <v>0</v>
      </c>
      <c r="D177" s="31">
        <v>0</v>
      </c>
      <c r="E177" s="31">
        <v>0</v>
      </c>
      <c r="F177" s="31">
        <v>0</v>
      </c>
      <c r="G177" s="31">
        <v>0</v>
      </c>
      <c r="H177" s="31">
        <v>0</v>
      </c>
      <c r="I177" s="31">
        <v>0</v>
      </c>
      <c r="J177" s="31">
        <v>0</v>
      </c>
      <c r="K177" s="31">
        <v>0</v>
      </c>
      <c r="L177" s="31">
        <v>0</v>
      </c>
      <c r="M177" s="31">
        <v>0</v>
      </c>
      <c r="N177" s="31">
        <v>0</v>
      </c>
      <c r="O177" s="31">
        <v>0</v>
      </c>
      <c r="P177" s="31">
        <v>0</v>
      </c>
      <c r="Q177" s="31">
        <v>0</v>
      </c>
      <c r="R177" s="31">
        <v>0</v>
      </c>
      <c r="S177" s="31">
        <v>0</v>
      </c>
      <c r="T177" s="31">
        <v>0</v>
      </c>
      <c r="U177" s="31">
        <v>0</v>
      </c>
      <c r="V177" s="31">
        <v>0</v>
      </c>
      <c r="W177" s="31">
        <v>0</v>
      </c>
      <c r="X177" s="31">
        <v>0</v>
      </c>
      <c r="Y177" s="31">
        <v>0</v>
      </c>
      <c r="Z177" s="31">
        <v>0</v>
      </c>
      <c r="AA177" s="31">
        <v>0</v>
      </c>
      <c r="AB177" s="31">
        <v>0</v>
      </c>
      <c r="AC177" s="31">
        <v>0</v>
      </c>
      <c r="AD177" s="31">
        <v>0</v>
      </c>
      <c r="AF177" s="66"/>
    </row>
    <row r="178" spans="1:32">
      <c r="A178" s="22"/>
      <c r="B178" s="18" t="s">
        <v>75</v>
      </c>
      <c r="C178" s="31">
        <v>0</v>
      </c>
      <c r="D178" s="31">
        <v>0</v>
      </c>
      <c r="E178" s="31">
        <v>0</v>
      </c>
      <c r="F178" s="31">
        <v>0</v>
      </c>
      <c r="G178" s="31">
        <v>0</v>
      </c>
      <c r="H178" s="31">
        <v>0</v>
      </c>
      <c r="I178" s="31">
        <v>0</v>
      </c>
      <c r="J178" s="31">
        <v>0</v>
      </c>
      <c r="K178" s="31">
        <v>0</v>
      </c>
      <c r="L178" s="31">
        <v>0</v>
      </c>
      <c r="M178" s="31">
        <v>0</v>
      </c>
      <c r="N178" s="31">
        <v>0</v>
      </c>
      <c r="O178" s="31">
        <v>0</v>
      </c>
      <c r="P178" s="31">
        <v>0</v>
      </c>
      <c r="Q178" s="31">
        <v>0</v>
      </c>
      <c r="R178" s="31">
        <v>0</v>
      </c>
      <c r="S178" s="31">
        <v>0</v>
      </c>
      <c r="T178" s="31">
        <v>0</v>
      </c>
      <c r="U178" s="31">
        <v>0</v>
      </c>
      <c r="V178" s="31">
        <v>0</v>
      </c>
      <c r="W178" s="31">
        <v>0</v>
      </c>
      <c r="X178" s="31">
        <v>0</v>
      </c>
      <c r="Y178" s="31">
        <v>0</v>
      </c>
      <c r="Z178" s="31">
        <v>0</v>
      </c>
      <c r="AA178" s="31">
        <v>0</v>
      </c>
      <c r="AB178" s="31">
        <v>0</v>
      </c>
      <c r="AC178" s="31">
        <v>0</v>
      </c>
      <c r="AD178" s="31">
        <v>0</v>
      </c>
      <c r="AF178" s="66"/>
    </row>
    <row r="179" spans="1:32">
      <c r="A179" s="22"/>
      <c r="B179" s="18" t="s">
        <v>3</v>
      </c>
      <c r="C179" s="31">
        <v>0</v>
      </c>
      <c r="D179" s="31">
        <v>0</v>
      </c>
      <c r="E179" s="31">
        <v>0</v>
      </c>
      <c r="F179" s="31">
        <v>0</v>
      </c>
      <c r="G179" s="31">
        <v>0</v>
      </c>
      <c r="H179" s="31">
        <v>0</v>
      </c>
      <c r="I179" s="31">
        <v>0</v>
      </c>
      <c r="J179" s="31">
        <v>0</v>
      </c>
      <c r="K179" s="31">
        <v>0</v>
      </c>
      <c r="L179" s="31">
        <v>0</v>
      </c>
      <c r="M179" s="31">
        <v>0</v>
      </c>
      <c r="N179" s="31">
        <v>0</v>
      </c>
      <c r="O179" s="31">
        <v>0</v>
      </c>
      <c r="P179" s="31">
        <v>0</v>
      </c>
      <c r="Q179" s="31">
        <v>0</v>
      </c>
      <c r="R179" s="31">
        <v>0</v>
      </c>
      <c r="S179" s="31">
        <v>0</v>
      </c>
      <c r="T179" s="31">
        <v>0</v>
      </c>
      <c r="U179" s="31">
        <v>0</v>
      </c>
      <c r="V179" s="31">
        <v>0</v>
      </c>
      <c r="W179" s="31">
        <v>0</v>
      </c>
      <c r="X179" s="31">
        <v>0</v>
      </c>
      <c r="Y179" s="31">
        <v>0</v>
      </c>
      <c r="Z179" s="31">
        <v>0</v>
      </c>
      <c r="AA179" s="31">
        <v>0</v>
      </c>
      <c r="AB179" s="31">
        <v>0</v>
      </c>
      <c r="AC179" s="31">
        <v>0</v>
      </c>
      <c r="AD179" s="31">
        <v>0</v>
      </c>
      <c r="AF179" s="66"/>
    </row>
    <row r="180" spans="1:32">
      <c r="A180" s="22"/>
      <c r="B180" s="18" t="s">
        <v>4</v>
      </c>
      <c r="C180" s="31">
        <v>0</v>
      </c>
      <c r="D180" s="31">
        <v>0</v>
      </c>
      <c r="E180" s="31">
        <v>0</v>
      </c>
      <c r="F180" s="31">
        <v>0</v>
      </c>
      <c r="G180" s="31">
        <v>0</v>
      </c>
      <c r="H180" s="31">
        <v>0</v>
      </c>
      <c r="I180" s="31">
        <v>0</v>
      </c>
      <c r="J180" s="31">
        <v>0</v>
      </c>
      <c r="K180" s="31">
        <v>0</v>
      </c>
      <c r="L180" s="31">
        <v>0</v>
      </c>
      <c r="M180" s="31">
        <v>0</v>
      </c>
      <c r="N180" s="31">
        <v>0</v>
      </c>
      <c r="O180" s="31">
        <v>0</v>
      </c>
      <c r="P180" s="31">
        <v>0</v>
      </c>
      <c r="Q180" s="31">
        <v>0</v>
      </c>
      <c r="R180" s="31">
        <v>0</v>
      </c>
      <c r="S180" s="31">
        <v>0</v>
      </c>
      <c r="T180" s="31">
        <v>0</v>
      </c>
      <c r="U180" s="31">
        <v>0</v>
      </c>
      <c r="V180" s="31">
        <v>0</v>
      </c>
      <c r="W180" s="31">
        <v>0</v>
      </c>
      <c r="X180" s="31">
        <v>0</v>
      </c>
      <c r="Y180" s="31">
        <v>0</v>
      </c>
      <c r="Z180" s="31">
        <v>0</v>
      </c>
      <c r="AA180" s="31">
        <v>0</v>
      </c>
      <c r="AB180" s="31">
        <v>0</v>
      </c>
      <c r="AC180" s="31">
        <v>0</v>
      </c>
      <c r="AD180" s="31">
        <v>0</v>
      </c>
      <c r="AF180" s="66"/>
    </row>
    <row r="181" spans="1:32">
      <c r="A181" s="22"/>
      <c r="B181" s="11" t="s">
        <v>669</v>
      </c>
      <c r="C181" s="31">
        <v>0</v>
      </c>
      <c r="D181" s="31">
        <v>0</v>
      </c>
      <c r="E181" s="31">
        <v>0</v>
      </c>
      <c r="F181" s="31">
        <v>0</v>
      </c>
      <c r="G181" s="31">
        <v>0</v>
      </c>
      <c r="H181" s="31">
        <v>0</v>
      </c>
      <c r="I181" s="31">
        <v>0</v>
      </c>
      <c r="J181" s="31">
        <v>0</v>
      </c>
      <c r="K181" s="31">
        <v>0</v>
      </c>
      <c r="L181" s="31">
        <v>0</v>
      </c>
      <c r="M181" s="31">
        <v>0</v>
      </c>
      <c r="N181" s="31">
        <v>0</v>
      </c>
      <c r="O181" s="31">
        <v>0</v>
      </c>
      <c r="P181" s="31">
        <v>0</v>
      </c>
      <c r="Q181" s="31">
        <v>0</v>
      </c>
      <c r="R181" s="31">
        <v>0</v>
      </c>
      <c r="S181" s="31">
        <v>0</v>
      </c>
      <c r="T181" s="31">
        <v>0</v>
      </c>
      <c r="U181" s="31">
        <v>0</v>
      </c>
      <c r="V181" s="31">
        <v>0</v>
      </c>
      <c r="W181" s="31">
        <v>0</v>
      </c>
      <c r="X181" s="31">
        <v>0</v>
      </c>
      <c r="Y181" s="31">
        <v>0</v>
      </c>
      <c r="Z181" s="31">
        <v>0</v>
      </c>
      <c r="AA181" s="31">
        <v>0</v>
      </c>
      <c r="AB181" s="31">
        <v>0</v>
      </c>
      <c r="AC181" s="31">
        <v>0</v>
      </c>
      <c r="AD181" s="31">
        <v>0</v>
      </c>
      <c r="AF181" s="66"/>
    </row>
    <row r="182" spans="1:32" ht="45">
      <c r="A182" s="22"/>
      <c r="B182" s="93" t="s">
        <v>702</v>
      </c>
      <c r="C182" s="31">
        <v>0</v>
      </c>
      <c r="D182" s="31">
        <v>0</v>
      </c>
      <c r="E182" s="31">
        <v>0</v>
      </c>
      <c r="F182" s="31">
        <v>0</v>
      </c>
      <c r="G182" s="31">
        <v>0</v>
      </c>
      <c r="H182" s="31">
        <v>0</v>
      </c>
      <c r="I182" s="31">
        <v>0</v>
      </c>
      <c r="J182" s="31">
        <v>0</v>
      </c>
      <c r="K182" s="31">
        <v>0</v>
      </c>
      <c r="L182" s="31">
        <v>0</v>
      </c>
      <c r="M182" s="31">
        <v>0</v>
      </c>
      <c r="N182" s="31">
        <v>0</v>
      </c>
      <c r="O182" s="31">
        <v>0</v>
      </c>
      <c r="P182" s="31">
        <v>0</v>
      </c>
      <c r="Q182" s="31">
        <v>0</v>
      </c>
      <c r="R182" s="31">
        <v>0</v>
      </c>
      <c r="S182" s="31">
        <v>0</v>
      </c>
      <c r="T182" s="31">
        <v>0</v>
      </c>
      <c r="U182" s="31">
        <v>0</v>
      </c>
      <c r="V182" s="31">
        <v>0</v>
      </c>
      <c r="W182" s="31">
        <v>0</v>
      </c>
      <c r="X182" s="31">
        <v>0</v>
      </c>
      <c r="Y182" s="31">
        <v>0</v>
      </c>
      <c r="Z182" s="31">
        <v>0</v>
      </c>
      <c r="AA182" s="31">
        <v>0</v>
      </c>
      <c r="AB182" s="31">
        <v>0</v>
      </c>
      <c r="AC182" s="31">
        <v>0</v>
      </c>
      <c r="AD182" s="31">
        <v>0</v>
      </c>
      <c r="AF182" s="66"/>
    </row>
    <row r="183" spans="1:32">
      <c r="A183" s="22"/>
      <c r="B183" s="11" t="s">
        <v>670</v>
      </c>
      <c r="C183" s="31">
        <v>0</v>
      </c>
      <c r="D183" s="31">
        <v>0</v>
      </c>
      <c r="E183" s="31">
        <v>0</v>
      </c>
      <c r="F183" s="31">
        <v>0</v>
      </c>
      <c r="G183" s="31">
        <v>0</v>
      </c>
      <c r="H183" s="31">
        <v>0</v>
      </c>
      <c r="I183" s="31">
        <v>0</v>
      </c>
      <c r="J183" s="31">
        <v>0</v>
      </c>
      <c r="K183" s="31">
        <v>0</v>
      </c>
      <c r="L183" s="31">
        <v>0</v>
      </c>
      <c r="M183" s="31">
        <v>0</v>
      </c>
      <c r="N183" s="31">
        <v>0</v>
      </c>
      <c r="O183" s="31">
        <v>0</v>
      </c>
      <c r="P183" s="31">
        <v>0</v>
      </c>
      <c r="Q183" s="31">
        <v>0</v>
      </c>
      <c r="R183" s="31">
        <v>0</v>
      </c>
      <c r="S183" s="31">
        <v>0</v>
      </c>
      <c r="T183" s="31">
        <v>0</v>
      </c>
      <c r="U183" s="31">
        <v>0</v>
      </c>
      <c r="V183" s="31">
        <v>0</v>
      </c>
      <c r="W183" s="31">
        <v>0</v>
      </c>
      <c r="X183" s="31">
        <v>0</v>
      </c>
      <c r="Y183" s="31">
        <v>0</v>
      </c>
      <c r="Z183" s="31">
        <v>0</v>
      </c>
      <c r="AA183" s="31">
        <v>0</v>
      </c>
      <c r="AB183" s="31">
        <v>0</v>
      </c>
      <c r="AC183" s="31">
        <v>0</v>
      </c>
      <c r="AD183" s="31">
        <v>0</v>
      </c>
      <c r="AF183" s="66"/>
    </row>
    <row r="184" spans="1:32">
      <c r="A184" s="22"/>
      <c r="B184" s="11" t="s">
        <v>701</v>
      </c>
      <c r="C184" s="31">
        <v>0</v>
      </c>
      <c r="D184" s="31">
        <v>0</v>
      </c>
      <c r="E184" s="31">
        <v>0</v>
      </c>
      <c r="F184" s="31">
        <v>0</v>
      </c>
      <c r="G184" s="31">
        <v>0</v>
      </c>
      <c r="H184" s="31">
        <v>0</v>
      </c>
      <c r="I184" s="31">
        <v>0</v>
      </c>
      <c r="J184" s="31">
        <v>0</v>
      </c>
      <c r="K184" s="31">
        <v>0</v>
      </c>
      <c r="L184" s="31">
        <v>0</v>
      </c>
      <c r="M184" s="31">
        <v>0</v>
      </c>
      <c r="N184" s="31">
        <v>0</v>
      </c>
      <c r="O184" s="31">
        <v>0</v>
      </c>
      <c r="P184" s="31">
        <v>0</v>
      </c>
      <c r="Q184" s="31">
        <v>0</v>
      </c>
      <c r="R184" s="31">
        <v>0</v>
      </c>
      <c r="S184" s="31">
        <v>0</v>
      </c>
      <c r="T184" s="31">
        <v>0</v>
      </c>
      <c r="U184" s="31">
        <v>0</v>
      </c>
      <c r="V184" s="31">
        <v>0</v>
      </c>
      <c r="W184" s="31">
        <v>0</v>
      </c>
      <c r="X184" s="31">
        <v>0</v>
      </c>
      <c r="Y184" s="31">
        <v>0</v>
      </c>
      <c r="Z184" s="31">
        <v>0</v>
      </c>
      <c r="AA184" s="31">
        <v>0</v>
      </c>
      <c r="AB184" s="31">
        <v>0</v>
      </c>
      <c r="AC184" s="31">
        <v>0</v>
      </c>
      <c r="AD184" s="31">
        <v>0</v>
      </c>
      <c r="AF184" s="66"/>
    </row>
    <row r="185" spans="1:32">
      <c r="A185" s="22"/>
      <c r="B185" s="11" t="s">
        <v>5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F185" s="66"/>
    </row>
    <row r="186" spans="1:32">
      <c r="A186" s="22"/>
      <c r="B186" s="11" t="s">
        <v>9</v>
      </c>
      <c r="C186" s="31">
        <v>0</v>
      </c>
      <c r="D186" s="31">
        <v>0</v>
      </c>
      <c r="E186" s="31">
        <v>0</v>
      </c>
      <c r="F186" s="31">
        <v>0</v>
      </c>
      <c r="G186" s="31">
        <v>0</v>
      </c>
      <c r="H186" s="31">
        <v>0</v>
      </c>
      <c r="I186" s="31">
        <v>0</v>
      </c>
      <c r="J186" s="31">
        <v>0</v>
      </c>
      <c r="K186" s="31">
        <v>0</v>
      </c>
      <c r="L186" s="31">
        <v>0</v>
      </c>
      <c r="M186" s="31">
        <v>0</v>
      </c>
      <c r="N186" s="31">
        <v>0</v>
      </c>
      <c r="O186" s="31">
        <v>0</v>
      </c>
      <c r="P186" s="31">
        <v>0</v>
      </c>
      <c r="Q186" s="31">
        <v>0</v>
      </c>
      <c r="R186" s="31">
        <v>0</v>
      </c>
      <c r="S186" s="31">
        <v>0</v>
      </c>
      <c r="T186" s="31">
        <v>0</v>
      </c>
      <c r="U186" s="31">
        <v>0</v>
      </c>
      <c r="V186" s="31">
        <v>0</v>
      </c>
      <c r="W186" s="31">
        <v>0</v>
      </c>
      <c r="X186" s="31">
        <v>0</v>
      </c>
      <c r="Y186" s="31">
        <v>0</v>
      </c>
      <c r="Z186" s="31">
        <v>0</v>
      </c>
      <c r="AA186" s="31">
        <v>0</v>
      </c>
      <c r="AB186" s="31">
        <v>0</v>
      </c>
      <c r="AC186" s="31">
        <v>0</v>
      </c>
      <c r="AD186" s="31">
        <v>0</v>
      </c>
      <c r="AF186" s="66"/>
    </row>
    <row r="187" spans="1:32">
      <c r="A187" s="22"/>
      <c r="B187" s="11" t="s">
        <v>0</v>
      </c>
      <c r="C187" s="31">
        <v>0</v>
      </c>
      <c r="D187" s="31">
        <v>0</v>
      </c>
      <c r="E187" s="31">
        <v>0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  <c r="N187" s="31">
        <v>0</v>
      </c>
      <c r="O187" s="31">
        <v>0</v>
      </c>
      <c r="P187" s="31">
        <v>0</v>
      </c>
      <c r="Q187" s="31">
        <v>0</v>
      </c>
      <c r="R187" s="31">
        <v>0</v>
      </c>
      <c r="S187" s="31">
        <v>0</v>
      </c>
      <c r="T187" s="31">
        <v>0</v>
      </c>
      <c r="U187" s="31">
        <v>0</v>
      </c>
      <c r="V187" s="31">
        <v>0</v>
      </c>
      <c r="W187" s="31">
        <v>0</v>
      </c>
      <c r="X187" s="31">
        <v>0</v>
      </c>
      <c r="Y187" s="31">
        <v>0</v>
      </c>
      <c r="Z187" s="31">
        <v>0</v>
      </c>
      <c r="AA187" s="31">
        <v>0</v>
      </c>
      <c r="AB187" s="31">
        <v>0</v>
      </c>
      <c r="AC187" s="31">
        <v>0</v>
      </c>
      <c r="AD187" s="31">
        <v>0</v>
      </c>
      <c r="AF187" s="66"/>
    </row>
    <row r="188" spans="1:32">
      <c r="A188" s="22"/>
      <c r="B188" s="11" t="s">
        <v>584</v>
      </c>
      <c r="C188" s="31">
        <v>0</v>
      </c>
      <c r="D188" s="31">
        <v>0</v>
      </c>
      <c r="E188" s="31">
        <v>0</v>
      </c>
      <c r="F188" s="31">
        <v>0</v>
      </c>
      <c r="G188" s="31">
        <v>0</v>
      </c>
      <c r="H188" s="31">
        <v>0</v>
      </c>
      <c r="I188" s="31">
        <v>0</v>
      </c>
      <c r="J188" s="31">
        <v>0</v>
      </c>
      <c r="K188" s="31">
        <v>0</v>
      </c>
      <c r="L188" s="31">
        <v>0</v>
      </c>
      <c r="M188" s="31">
        <v>0</v>
      </c>
      <c r="N188" s="31">
        <v>0</v>
      </c>
      <c r="O188" s="31">
        <v>0</v>
      </c>
      <c r="P188" s="31">
        <v>0</v>
      </c>
      <c r="Q188" s="31">
        <v>0</v>
      </c>
      <c r="R188" s="31">
        <v>0</v>
      </c>
      <c r="S188" s="31">
        <v>0</v>
      </c>
      <c r="T188" s="31">
        <v>0</v>
      </c>
      <c r="U188" s="31">
        <v>0</v>
      </c>
      <c r="V188" s="31">
        <v>0</v>
      </c>
      <c r="W188" s="31">
        <v>0</v>
      </c>
      <c r="X188" s="31">
        <v>0</v>
      </c>
      <c r="Y188" s="31">
        <v>0</v>
      </c>
      <c r="Z188" s="31">
        <v>0</v>
      </c>
      <c r="AA188" s="31">
        <v>0</v>
      </c>
      <c r="AB188" s="31">
        <v>0</v>
      </c>
      <c r="AC188" s="31">
        <v>0</v>
      </c>
      <c r="AD188" s="31">
        <v>0</v>
      </c>
      <c r="AF188" s="66"/>
    </row>
    <row r="189" spans="1:32">
      <c r="A189" s="1868"/>
      <c r="B189" s="1869" t="s">
        <v>1280</v>
      </c>
      <c r="C189" s="1880">
        <f>SUM(C175:C188)</f>
        <v>0</v>
      </c>
      <c r="D189" s="1880">
        <f t="shared" ref="D189:G189" si="31">SUM(D175:D188)</f>
        <v>0</v>
      </c>
      <c r="E189" s="1880">
        <f t="shared" si="31"/>
        <v>0</v>
      </c>
      <c r="F189" s="1880">
        <f t="shared" si="31"/>
        <v>0</v>
      </c>
      <c r="G189" s="1880">
        <f t="shared" si="31"/>
        <v>0</v>
      </c>
      <c r="H189" s="1880">
        <v>0</v>
      </c>
      <c r="I189" s="1880">
        <f t="shared" ref="I189" si="32">SUM(I175:I188)</f>
        <v>0</v>
      </c>
      <c r="J189" s="1880">
        <v>0</v>
      </c>
      <c r="K189" s="1880">
        <f t="shared" ref="K189:AD189" si="33">SUM(K175:K188)</f>
        <v>0</v>
      </c>
      <c r="L189" s="1880">
        <f t="shared" si="33"/>
        <v>0</v>
      </c>
      <c r="M189" s="1880">
        <f t="shared" si="33"/>
        <v>0</v>
      </c>
      <c r="N189" s="1880">
        <f t="shared" si="33"/>
        <v>0</v>
      </c>
      <c r="O189" s="1880">
        <f t="shared" si="33"/>
        <v>0</v>
      </c>
      <c r="P189" s="1880">
        <f t="shared" si="33"/>
        <v>0</v>
      </c>
      <c r="Q189" s="1880">
        <f t="shared" si="33"/>
        <v>0</v>
      </c>
      <c r="R189" s="1880">
        <f t="shared" si="33"/>
        <v>0</v>
      </c>
      <c r="S189" s="1880">
        <f t="shared" si="33"/>
        <v>0</v>
      </c>
      <c r="T189" s="1880">
        <f t="shared" si="33"/>
        <v>0</v>
      </c>
      <c r="U189" s="1880">
        <f t="shared" si="33"/>
        <v>0</v>
      </c>
      <c r="V189" s="1880">
        <f t="shared" si="33"/>
        <v>0</v>
      </c>
      <c r="W189" s="1880">
        <f t="shared" si="33"/>
        <v>0</v>
      </c>
      <c r="X189" s="1880">
        <f t="shared" si="33"/>
        <v>0</v>
      </c>
      <c r="Y189" s="1880">
        <f t="shared" si="33"/>
        <v>0</v>
      </c>
      <c r="Z189" s="1880">
        <f t="shared" si="33"/>
        <v>0</v>
      </c>
      <c r="AA189" s="1880">
        <f t="shared" si="33"/>
        <v>0</v>
      </c>
      <c r="AB189" s="1880">
        <f t="shared" si="33"/>
        <v>0</v>
      </c>
      <c r="AC189" s="1880">
        <f t="shared" si="33"/>
        <v>0</v>
      </c>
      <c r="AD189" s="1880">
        <f t="shared" si="33"/>
        <v>0</v>
      </c>
      <c r="AF189" s="66"/>
    </row>
    <row r="190" spans="1:32" ht="31.5" customHeight="1">
      <c r="A190" s="171" t="s">
        <v>1285</v>
      </c>
      <c r="B190" s="1867" t="s">
        <v>1</v>
      </c>
      <c r="C190" s="31">
        <v>0</v>
      </c>
      <c r="D190" s="31">
        <v>0</v>
      </c>
      <c r="E190" s="31">
        <v>0</v>
      </c>
      <c r="F190" s="31">
        <v>0</v>
      </c>
      <c r="G190" s="31">
        <v>0</v>
      </c>
      <c r="H190" s="31">
        <v>0</v>
      </c>
      <c r="I190" s="31">
        <v>0</v>
      </c>
      <c r="J190" s="31">
        <v>0</v>
      </c>
      <c r="K190" s="31">
        <v>0</v>
      </c>
      <c r="L190" s="31">
        <v>0</v>
      </c>
      <c r="M190" s="31">
        <v>0</v>
      </c>
      <c r="N190" s="31">
        <v>0</v>
      </c>
      <c r="O190" s="31">
        <v>0</v>
      </c>
      <c r="P190" s="31">
        <v>0</v>
      </c>
      <c r="Q190" s="31">
        <v>0</v>
      </c>
      <c r="R190" s="31">
        <v>0</v>
      </c>
      <c r="S190" s="31">
        <v>0</v>
      </c>
      <c r="T190" s="31">
        <v>0</v>
      </c>
      <c r="U190" s="31">
        <v>0</v>
      </c>
      <c r="V190" s="31">
        <v>0</v>
      </c>
      <c r="W190" s="31">
        <v>0</v>
      </c>
      <c r="X190" s="31">
        <v>0</v>
      </c>
      <c r="Y190" s="31">
        <v>0</v>
      </c>
      <c r="Z190" s="31">
        <v>0</v>
      </c>
      <c r="AA190" s="31">
        <v>0</v>
      </c>
      <c r="AB190" s="31">
        <v>0</v>
      </c>
      <c r="AC190" s="31">
        <v>0</v>
      </c>
      <c r="AD190" s="31">
        <v>0</v>
      </c>
      <c r="AF190" s="66"/>
    </row>
    <row r="191" spans="1:32">
      <c r="A191" s="22"/>
      <c r="B191" s="18" t="s">
        <v>556</v>
      </c>
      <c r="C191" s="31">
        <v>0</v>
      </c>
      <c r="D191" s="31">
        <v>0</v>
      </c>
      <c r="E191" s="31">
        <v>0</v>
      </c>
      <c r="F191" s="31">
        <v>0</v>
      </c>
      <c r="G191" s="31">
        <v>0</v>
      </c>
      <c r="H191" s="31">
        <v>0</v>
      </c>
      <c r="I191" s="31">
        <v>0</v>
      </c>
      <c r="J191" s="31">
        <v>0</v>
      </c>
      <c r="K191" s="31">
        <v>0</v>
      </c>
      <c r="L191" s="31">
        <v>0</v>
      </c>
      <c r="M191" s="31">
        <v>0</v>
      </c>
      <c r="N191" s="31">
        <v>0</v>
      </c>
      <c r="O191" s="31">
        <v>0</v>
      </c>
      <c r="P191" s="31">
        <v>0</v>
      </c>
      <c r="Q191" s="31">
        <v>0</v>
      </c>
      <c r="R191" s="31">
        <v>0</v>
      </c>
      <c r="S191" s="31">
        <v>0</v>
      </c>
      <c r="T191" s="31">
        <v>0</v>
      </c>
      <c r="U191" s="31">
        <v>0</v>
      </c>
      <c r="V191" s="31">
        <v>0</v>
      </c>
      <c r="W191" s="31">
        <v>0</v>
      </c>
      <c r="X191" s="31">
        <v>0</v>
      </c>
      <c r="Y191" s="31">
        <v>0</v>
      </c>
      <c r="Z191" s="31">
        <v>0</v>
      </c>
      <c r="AA191" s="31">
        <v>0</v>
      </c>
      <c r="AB191" s="31">
        <v>0</v>
      </c>
      <c r="AC191" s="31">
        <v>0</v>
      </c>
      <c r="AD191" s="31">
        <v>0</v>
      </c>
      <c r="AF191" s="66"/>
    </row>
    <row r="192" spans="1:32">
      <c r="A192" s="22"/>
      <c r="B192" s="11" t="s">
        <v>668</v>
      </c>
      <c r="C192" s="31">
        <v>0</v>
      </c>
      <c r="D192" s="31">
        <v>0</v>
      </c>
      <c r="E192" s="31">
        <v>0</v>
      </c>
      <c r="F192" s="31">
        <v>0</v>
      </c>
      <c r="G192" s="31">
        <v>0</v>
      </c>
      <c r="H192" s="31">
        <v>0</v>
      </c>
      <c r="I192" s="31">
        <v>0</v>
      </c>
      <c r="J192" s="31">
        <v>0</v>
      </c>
      <c r="K192" s="31">
        <v>0</v>
      </c>
      <c r="L192" s="31">
        <v>0</v>
      </c>
      <c r="M192" s="31">
        <v>0</v>
      </c>
      <c r="N192" s="31">
        <v>0</v>
      </c>
      <c r="O192" s="31">
        <v>0</v>
      </c>
      <c r="P192" s="31">
        <v>0</v>
      </c>
      <c r="Q192" s="31">
        <v>0</v>
      </c>
      <c r="R192" s="31">
        <v>0</v>
      </c>
      <c r="S192" s="31">
        <v>0</v>
      </c>
      <c r="T192" s="31">
        <v>0</v>
      </c>
      <c r="U192" s="31">
        <v>0</v>
      </c>
      <c r="V192" s="31">
        <v>0</v>
      </c>
      <c r="W192" s="31">
        <v>0</v>
      </c>
      <c r="X192" s="31">
        <v>0</v>
      </c>
      <c r="Y192" s="31">
        <v>0</v>
      </c>
      <c r="Z192" s="31">
        <v>0</v>
      </c>
      <c r="AA192" s="31">
        <v>0</v>
      </c>
      <c r="AB192" s="31">
        <v>0</v>
      </c>
      <c r="AC192" s="31">
        <v>0</v>
      </c>
      <c r="AD192" s="31">
        <v>0</v>
      </c>
      <c r="AF192" s="66"/>
    </row>
    <row r="193" spans="1:32">
      <c r="A193" s="22"/>
      <c r="B193" s="18" t="s">
        <v>75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  <c r="I193" s="31">
        <v>0</v>
      </c>
      <c r="J193" s="31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F193" s="66"/>
    </row>
    <row r="194" spans="1:32">
      <c r="A194" s="22"/>
      <c r="B194" s="18" t="s">
        <v>3</v>
      </c>
      <c r="C194" s="31">
        <v>0</v>
      </c>
      <c r="D194" s="31">
        <v>0</v>
      </c>
      <c r="E194" s="31">
        <v>0</v>
      </c>
      <c r="F194" s="31">
        <v>0</v>
      </c>
      <c r="G194" s="31">
        <v>0</v>
      </c>
      <c r="H194" s="31">
        <v>0</v>
      </c>
      <c r="I194" s="31">
        <v>0</v>
      </c>
      <c r="J194" s="31">
        <v>0</v>
      </c>
      <c r="K194" s="31">
        <v>0</v>
      </c>
      <c r="L194" s="31">
        <v>0</v>
      </c>
      <c r="M194" s="31">
        <v>0</v>
      </c>
      <c r="N194" s="31">
        <v>0</v>
      </c>
      <c r="O194" s="31">
        <v>0</v>
      </c>
      <c r="P194" s="31">
        <v>0</v>
      </c>
      <c r="Q194" s="31">
        <v>0</v>
      </c>
      <c r="R194" s="31">
        <v>0</v>
      </c>
      <c r="S194" s="31">
        <v>0</v>
      </c>
      <c r="T194" s="31">
        <v>0</v>
      </c>
      <c r="U194" s="31">
        <v>0</v>
      </c>
      <c r="V194" s="31">
        <v>0</v>
      </c>
      <c r="W194" s="31">
        <v>0</v>
      </c>
      <c r="X194" s="31">
        <v>0</v>
      </c>
      <c r="Y194" s="31">
        <v>0</v>
      </c>
      <c r="Z194" s="31">
        <v>0</v>
      </c>
      <c r="AA194" s="31">
        <v>0</v>
      </c>
      <c r="AB194" s="31">
        <v>0</v>
      </c>
      <c r="AC194" s="31">
        <v>0</v>
      </c>
      <c r="AD194" s="31">
        <v>0</v>
      </c>
      <c r="AF194" s="66"/>
    </row>
    <row r="195" spans="1:32">
      <c r="A195" s="22"/>
      <c r="B195" s="18" t="s">
        <v>4</v>
      </c>
      <c r="C195" s="31">
        <v>0</v>
      </c>
      <c r="D195" s="31">
        <v>0</v>
      </c>
      <c r="E195" s="31">
        <v>0</v>
      </c>
      <c r="F195" s="31">
        <v>0</v>
      </c>
      <c r="G195" s="31">
        <v>0</v>
      </c>
      <c r="H195" s="31">
        <v>0</v>
      </c>
      <c r="I195" s="31">
        <v>0</v>
      </c>
      <c r="J195" s="31">
        <v>0</v>
      </c>
      <c r="K195" s="31">
        <v>0</v>
      </c>
      <c r="L195" s="31">
        <v>0</v>
      </c>
      <c r="M195" s="31">
        <v>0</v>
      </c>
      <c r="N195" s="31">
        <v>0</v>
      </c>
      <c r="O195" s="31">
        <v>0</v>
      </c>
      <c r="P195" s="31">
        <v>0</v>
      </c>
      <c r="Q195" s="31">
        <v>0</v>
      </c>
      <c r="R195" s="31">
        <v>0</v>
      </c>
      <c r="S195" s="31">
        <v>0</v>
      </c>
      <c r="T195" s="31">
        <v>0</v>
      </c>
      <c r="U195" s="31">
        <v>0</v>
      </c>
      <c r="V195" s="31">
        <v>0</v>
      </c>
      <c r="W195" s="31">
        <v>0</v>
      </c>
      <c r="X195" s="31">
        <v>0</v>
      </c>
      <c r="Y195" s="31">
        <v>0</v>
      </c>
      <c r="Z195" s="31">
        <v>0</v>
      </c>
      <c r="AA195" s="31">
        <v>0</v>
      </c>
      <c r="AB195" s="31">
        <v>0</v>
      </c>
      <c r="AC195" s="31">
        <v>0</v>
      </c>
      <c r="AD195" s="31">
        <v>0</v>
      </c>
      <c r="AF195" s="66"/>
    </row>
    <row r="196" spans="1:32">
      <c r="A196" s="22"/>
      <c r="B196" s="11" t="s">
        <v>669</v>
      </c>
      <c r="C196" s="31">
        <v>0</v>
      </c>
      <c r="D196" s="31">
        <v>0</v>
      </c>
      <c r="E196" s="31">
        <v>0</v>
      </c>
      <c r="F196" s="31">
        <v>0</v>
      </c>
      <c r="G196" s="31">
        <v>0</v>
      </c>
      <c r="H196" s="31">
        <v>0</v>
      </c>
      <c r="I196" s="31">
        <v>0</v>
      </c>
      <c r="J196" s="31">
        <v>0</v>
      </c>
      <c r="K196" s="31">
        <v>0</v>
      </c>
      <c r="L196" s="31">
        <v>0</v>
      </c>
      <c r="M196" s="31">
        <v>0</v>
      </c>
      <c r="N196" s="31">
        <v>0</v>
      </c>
      <c r="O196" s="31">
        <v>0</v>
      </c>
      <c r="P196" s="31">
        <v>0</v>
      </c>
      <c r="Q196" s="31">
        <v>0</v>
      </c>
      <c r="R196" s="31">
        <v>0</v>
      </c>
      <c r="S196" s="31">
        <v>0</v>
      </c>
      <c r="T196" s="31">
        <v>0</v>
      </c>
      <c r="U196" s="31">
        <v>0</v>
      </c>
      <c r="V196" s="31">
        <v>0</v>
      </c>
      <c r="W196" s="31">
        <v>0</v>
      </c>
      <c r="X196" s="31">
        <v>0</v>
      </c>
      <c r="Y196" s="31">
        <v>0</v>
      </c>
      <c r="Z196" s="31">
        <v>0</v>
      </c>
      <c r="AA196" s="31">
        <v>0</v>
      </c>
      <c r="AB196" s="31">
        <v>0</v>
      </c>
      <c r="AC196" s="31">
        <v>0</v>
      </c>
      <c r="AD196" s="31">
        <v>0</v>
      </c>
      <c r="AF196" s="66"/>
    </row>
    <row r="197" spans="1:32" ht="45">
      <c r="A197" s="22"/>
      <c r="B197" s="93" t="s">
        <v>702</v>
      </c>
      <c r="C197" s="31">
        <v>0</v>
      </c>
      <c r="D197" s="31">
        <v>0</v>
      </c>
      <c r="E197" s="31">
        <v>0</v>
      </c>
      <c r="F197" s="31">
        <v>0</v>
      </c>
      <c r="G197" s="31">
        <v>0</v>
      </c>
      <c r="H197" s="31">
        <v>0</v>
      </c>
      <c r="I197" s="31">
        <v>0</v>
      </c>
      <c r="J197" s="31">
        <v>0</v>
      </c>
      <c r="K197" s="31">
        <v>0</v>
      </c>
      <c r="L197" s="31">
        <v>0</v>
      </c>
      <c r="M197" s="31">
        <v>0</v>
      </c>
      <c r="N197" s="31">
        <v>0</v>
      </c>
      <c r="O197" s="31">
        <v>0</v>
      </c>
      <c r="P197" s="31">
        <v>0</v>
      </c>
      <c r="Q197" s="31">
        <v>0</v>
      </c>
      <c r="R197" s="31">
        <v>0</v>
      </c>
      <c r="S197" s="31">
        <v>0</v>
      </c>
      <c r="T197" s="31">
        <v>0</v>
      </c>
      <c r="U197" s="31">
        <v>0</v>
      </c>
      <c r="V197" s="31">
        <v>0</v>
      </c>
      <c r="W197" s="31">
        <v>0</v>
      </c>
      <c r="X197" s="31">
        <v>0</v>
      </c>
      <c r="Y197" s="31">
        <v>0</v>
      </c>
      <c r="Z197" s="31">
        <v>0</v>
      </c>
      <c r="AA197" s="31">
        <v>0</v>
      </c>
      <c r="AB197" s="31">
        <v>0</v>
      </c>
      <c r="AC197" s="31">
        <v>0</v>
      </c>
      <c r="AD197" s="31">
        <v>0</v>
      </c>
      <c r="AF197" s="66"/>
    </row>
    <row r="198" spans="1:32">
      <c r="A198" s="22"/>
      <c r="B198" s="11" t="s">
        <v>670</v>
      </c>
      <c r="C198" s="31">
        <v>0</v>
      </c>
      <c r="D198" s="31">
        <v>0</v>
      </c>
      <c r="E198" s="31">
        <v>0</v>
      </c>
      <c r="F198" s="31">
        <v>0</v>
      </c>
      <c r="G198" s="31">
        <v>0</v>
      </c>
      <c r="H198" s="31">
        <v>0</v>
      </c>
      <c r="I198" s="31">
        <v>0</v>
      </c>
      <c r="J198" s="31">
        <v>0</v>
      </c>
      <c r="K198" s="31">
        <v>0</v>
      </c>
      <c r="L198" s="31">
        <v>0</v>
      </c>
      <c r="M198" s="31">
        <v>0</v>
      </c>
      <c r="N198" s="31">
        <v>0</v>
      </c>
      <c r="O198" s="31">
        <v>0</v>
      </c>
      <c r="P198" s="31">
        <v>0</v>
      </c>
      <c r="Q198" s="31">
        <v>0</v>
      </c>
      <c r="R198" s="31">
        <v>0</v>
      </c>
      <c r="S198" s="31">
        <v>0</v>
      </c>
      <c r="T198" s="31">
        <v>0</v>
      </c>
      <c r="U198" s="31">
        <v>0</v>
      </c>
      <c r="V198" s="31">
        <v>0</v>
      </c>
      <c r="W198" s="31">
        <v>0</v>
      </c>
      <c r="X198" s="31">
        <v>0</v>
      </c>
      <c r="Y198" s="31">
        <v>0</v>
      </c>
      <c r="Z198" s="31">
        <v>0</v>
      </c>
      <c r="AA198" s="31">
        <v>0</v>
      </c>
      <c r="AB198" s="31">
        <v>0</v>
      </c>
      <c r="AC198" s="31">
        <v>0</v>
      </c>
      <c r="AD198" s="31">
        <v>0</v>
      </c>
      <c r="AF198" s="66"/>
    </row>
    <row r="199" spans="1:32">
      <c r="A199" s="22"/>
      <c r="B199" s="11" t="s">
        <v>701</v>
      </c>
      <c r="C199" s="31">
        <v>0</v>
      </c>
      <c r="D199" s="31">
        <v>0</v>
      </c>
      <c r="E199" s="31">
        <v>0</v>
      </c>
      <c r="F199" s="31">
        <v>0</v>
      </c>
      <c r="G199" s="31">
        <v>0</v>
      </c>
      <c r="H199" s="31">
        <v>0</v>
      </c>
      <c r="I199" s="31">
        <v>0</v>
      </c>
      <c r="J199" s="31">
        <v>0</v>
      </c>
      <c r="K199" s="31">
        <v>0</v>
      </c>
      <c r="L199" s="31">
        <v>0</v>
      </c>
      <c r="M199" s="31">
        <v>0</v>
      </c>
      <c r="N199" s="31">
        <v>0</v>
      </c>
      <c r="O199" s="31">
        <v>0</v>
      </c>
      <c r="P199" s="31">
        <v>0</v>
      </c>
      <c r="Q199" s="31">
        <v>0</v>
      </c>
      <c r="R199" s="31">
        <v>0</v>
      </c>
      <c r="S199" s="31">
        <v>0</v>
      </c>
      <c r="T199" s="31">
        <v>0</v>
      </c>
      <c r="U199" s="31">
        <v>0</v>
      </c>
      <c r="V199" s="31">
        <v>0</v>
      </c>
      <c r="W199" s="31">
        <v>0</v>
      </c>
      <c r="X199" s="31">
        <v>0</v>
      </c>
      <c r="Y199" s="31">
        <v>0</v>
      </c>
      <c r="Z199" s="31">
        <v>0</v>
      </c>
      <c r="AA199" s="31">
        <v>0</v>
      </c>
      <c r="AB199" s="31">
        <v>0</v>
      </c>
      <c r="AC199" s="31">
        <v>0</v>
      </c>
      <c r="AD199" s="31">
        <v>0</v>
      </c>
      <c r="AF199" s="66"/>
    </row>
    <row r="200" spans="1:32">
      <c r="A200" s="22"/>
      <c r="B200" s="11" t="s">
        <v>5</v>
      </c>
      <c r="C200" s="31">
        <v>0</v>
      </c>
      <c r="D200" s="31">
        <v>0</v>
      </c>
      <c r="E200" s="31">
        <v>0</v>
      </c>
      <c r="F200" s="31">
        <v>0</v>
      </c>
      <c r="G200" s="31">
        <v>0</v>
      </c>
      <c r="H200" s="31">
        <v>0</v>
      </c>
      <c r="I200" s="31">
        <v>0</v>
      </c>
      <c r="J200" s="31">
        <v>0</v>
      </c>
      <c r="K200" s="31">
        <v>0</v>
      </c>
      <c r="L200" s="31">
        <v>0</v>
      </c>
      <c r="M200" s="31">
        <v>0</v>
      </c>
      <c r="N200" s="31">
        <v>0</v>
      </c>
      <c r="O200" s="31">
        <v>0</v>
      </c>
      <c r="P200" s="31">
        <v>0</v>
      </c>
      <c r="Q200" s="31">
        <v>0</v>
      </c>
      <c r="R200" s="31">
        <v>0</v>
      </c>
      <c r="S200" s="31">
        <v>0</v>
      </c>
      <c r="T200" s="31">
        <v>0</v>
      </c>
      <c r="U200" s="31">
        <v>0</v>
      </c>
      <c r="V200" s="31">
        <v>0</v>
      </c>
      <c r="W200" s="31">
        <v>0</v>
      </c>
      <c r="X200" s="31">
        <v>0</v>
      </c>
      <c r="Y200" s="31">
        <v>0</v>
      </c>
      <c r="Z200" s="31">
        <v>0</v>
      </c>
      <c r="AA200" s="31">
        <v>0</v>
      </c>
      <c r="AB200" s="31">
        <v>0</v>
      </c>
      <c r="AC200" s="31">
        <v>0</v>
      </c>
      <c r="AD200" s="31">
        <v>0</v>
      </c>
      <c r="AF200" s="66"/>
    </row>
    <row r="201" spans="1:32">
      <c r="A201" s="22"/>
      <c r="B201" s="11" t="s">
        <v>9</v>
      </c>
      <c r="C201" s="31">
        <v>0</v>
      </c>
      <c r="D201" s="31">
        <v>0</v>
      </c>
      <c r="E201" s="31">
        <v>0</v>
      </c>
      <c r="F201" s="31">
        <v>0</v>
      </c>
      <c r="G201" s="31">
        <v>0</v>
      </c>
      <c r="H201" s="31">
        <v>0</v>
      </c>
      <c r="I201" s="31">
        <v>0</v>
      </c>
      <c r="J201" s="31">
        <v>0</v>
      </c>
      <c r="K201" s="31">
        <v>0</v>
      </c>
      <c r="L201" s="31">
        <v>0</v>
      </c>
      <c r="M201" s="31">
        <v>0</v>
      </c>
      <c r="N201" s="31">
        <v>0</v>
      </c>
      <c r="O201" s="31">
        <v>0</v>
      </c>
      <c r="P201" s="31">
        <v>0</v>
      </c>
      <c r="Q201" s="31">
        <v>0</v>
      </c>
      <c r="R201" s="31">
        <v>0</v>
      </c>
      <c r="S201" s="31">
        <v>0</v>
      </c>
      <c r="T201" s="31">
        <v>0</v>
      </c>
      <c r="U201" s="31">
        <v>0</v>
      </c>
      <c r="V201" s="31">
        <v>0</v>
      </c>
      <c r="W201" s="31">
        <v>0</v>
      </c>
      <c r="X201" s="31">
        <v>0</v>
      </c>
      <c r="Y201" s="31">
        <v>0</v>
      </c>
      <c r="Z201" s="31">
        <v>0</v>
      </c>
      <c r="AA201" s="31">
        <v>0</v>
      </c>
      <c r="AB201" s="31">
        <v>0</v>
      </c>
      <c r="AC201" s="31">
        <v>0</v>
      </c>
      <c r="AD201" s="31">
        <v>0</v>
      </c>
      <c r="AF201" s="66"/>
    </row>
    <row r="202" spans="1:32">
      <c r="A202" s="22"/>
      <c r="B202" s="11" t="s">
        <v>0</v>
      </c>
      <c r="C202" s="31">
        <v>0</v>
      </c>
      <c r="D202" s="31">
        <v>0</v>
      </c>
      <c r="E202" s="31">
        <v>0</v>
      </c>
      <c r="F202" s="31">
        <v>0</v>
      </c>
      <c r="G202" s="31">
        <v>0</v>
      </c>
      <c r="H202" s="31">
        <v>0</v>
      </c>
      <c r="I202" s="31">
        <v>0</v>
      </c>
      <c r="J202" s="31">
        <v>0</v>
      </c>
      <c r="K202" s="31">
        <v>0</v>
      </c>
      <c r="L202" s="31">
        <v>0</v>
      </c>
      <c r="M202" s="31">
        <v>0</v>
      </c>
      <c r="N202" s="31">
        <v>0</v>
      </c>
      <c r="O202" s="31">
        <v>0</v>
      </c>
      <c r="P202" s="31">
        <v>0</v>
      </c>
      <c r="Q202" s="31">
        <v>0</v>
      </c>
      <c r="R202" s="31">
        <v>0</v>
      </c>
      <c r="S202" s="31">
        <v>0</v>
      </c>
      <c r="T202" s="31">
        <v>0</v>
      </c>
      <c r="U202" s="31">
        <v>0</v>
      </c>
      <c r="V202" s="31">
        <v>0</v>
      </c>
      <c r="W202" s="31">
        <v>0</v>
      </c>
      <c r="X202" s="31">
        <v>0</v>
      </c>
      <c r="Y202" s="31">
        <v>0</v>
      </c>
      <c r="Z202" s="31">
        <v>0</v>
      </c>
      <c r="AA202" s="31">
        <v>0</v>
      </c>
      <c r="AB202" s="31">
        <v>0</v>
      </c>
      <c r="AC202" s="31">
        <v>0</v>
      </c>
      <c r="AD202" s="31">
        <v>0</v>
      </c>
      <c r="AF202" s="66"/>
    </row>
    <row r="203" spans="1:32">
      <c r="A203" s="22"/>
      <c r="B203" s="11" t="s">
        <v>584</v>
      </c>
      <c r="C203" s="31">
        <v>0</v>
      </c>
      <c r="D203" s="31">
        <v>0</v>
      </c>
      <c r="E203" s="31">
        <v>0</v>
      </c>
      <c r="F203" s="31">
        <v>0</v>
      </c>
      <c r="G203" s="31">
        <v>0</v>
      </c>
      <c r="H203" s="31">
        <v>0</v>
      </c>
      <c r="I203" s="31">
        <v>0</v>
      </c>
      <c r="J203" s="31">
        <v>0</v>
      </c>
      <c r="K203" s="31">
        <v>0</v>
      </c>
      <c r="L203" s="31">
        <v>0</v>
      </c>
      <c r="M203" s="31">
        <v>0</v>
      </c>
      <c r="N203" s="31">
        <v>0</v>
      </c>
      <c r="O203" s="31">
        <v>0</v>
      </c>
      <c r="P203" s="31">
        <v>0</v>
      </c>
      <c r="Q203" s="31">
        <v>0</v>
      </c>
      <c r="R203" s="31">
        <v>0</v>
      </c>
      <c r="S203" s="31">
        <v>0</v>
      </c>
      <c r="T203" s="31">
        <v>0</v>
      </c>
      <c r="U203" s="31">
        <v>0</v>
      </c>
      <c r="V203" s="31">
        <v>0</v>
      </c>
      <c r="W203" s="31">
        <v>0</v>
      </c>
      <c r="X203" s="31">
        <v>0</v>
      </c>
      <c r="Y203" s="31">
        <v>0</v>
      </c>
      <c r="Z203" s="31">
        <v>0</v>
      </c>
      <c r="AA203" s="31">
        <v>0</v>
      </c>
      <c r="AB203" s="31">
        <v>0</v>
      </c>
      <c r="AC203" s="31">
        <v>0</v>
      </c>
      <c r="AD203" s="31">
        <v>0</v>
      </c>
      <c r="AF203" s="66"/>
    </row>
    <row r="204" spans="1:32">
      <c r="A204" s="1868"/>
      <c r="B204" s="1869" t="s">
        <v>1286</v>
      </c>
      <c r="C204" s="1880">
        <f>SUM(C190:C203)</f>
        <v>0</v>
      </c>
      <c r="D204" s="1880">
        <f t="shared" ref="D204:G204" si="34">SUM(D190:D203)</f>
        <v>0</v>
      </c>
      <c r="E204" s="1880">
        <f t="shared" si="34"/>
        <v>0</v>
      </c>
      <c r="F204" s="1880">
        <f t="shared" si="34"/>
        <v>0</v>
      </c>
      <c r="G204" s="1880">
        <f t="shared" si="34"/>
        <v>0</v>
      </c>
      <c r="H204" s="1880">
        <v>0</v>
      </c>
      <c r="I204" s="1880">
        <f t="shared" ref="I204" si="35">SUM(I190:I203)</f>
        <v>0</v>
      </c>
      <c r="J204" s="1880">
        <v>0</v>
      </c>
      <c r="K204" s="1880">
        <f t="shared" ref="K204:AD204" si="36">SUM(K190:K203)</f>
        <v>0</v>
      </c>
      <c r="L204" s="1880">
        <f t="shared" si="36"/>
        <v>0</v>
      </c>
      <c r="M204" s="1880">
        <f t="shared" si="36"/>
        <v>0</v>
      </c>
      <c r="N204" s="1880">
        <f t="shared" si="36"/>
        <v>0</v>
      </c>
      <c r="O204" s="1880">
        <f t="shared" si="36"/>
        <v>0</v>
      </c>
      <c r="P204" s="1880">
        <f t="shared" si="36"/>
        <v>0</v>
      </c>
      <c r="Q204" s="1880">
        <f t="shared" si="36"/>
        <v>0</v>
      </c>
      <c r="R204" s="1880">
        <f t="shared" si="36"/>
        <v>0</v>
      </c>
      <c r="S204" s="1880">
        <f t="shared" si="36"/>
        <v>0</v>
      </c>
      <c r="T204" s="1880">
        <f t="shared" si="36"/>
        <v>0</v>
      </c>
      <c r="U204" s="1880">
        <f t="shared" si="36"/>
        <v>0</v>
      </c>
      <c r="V204" s="1880">
        <f t="shared" si="36"/>
        <v>0</v>
      </c>
      <c r="W204" s="1880">
        <f t="shared" si="36"/>
        <v>0</v>
      </c>
      <c r="X204" s="1880">
        <f t="shared" si="36"/>
        <v>0</v>
      </c>
      <c r="Y204" s="1880">
        <f t="shared" si="36"/>
        <v>0</v>
      </c>
      <c r="Z204" s="1880">
        <f t="shared" si="36"/>
        <v>0</v>
      </c>
      <c r="AA204" s="1880">
        <f t="shared" si="36"/>
        <v>0</v>
      </c>
      <c r="AB204" s="1880">
        <f t="shared" si="36"/>
        <v>0</v>
      </c>
      <c r="AC204" s="1880">
        <f t="shared" si="36"/>
        <v>0</v>
      </c>
      <c r="AD204" s="1880">
        <f t="shared" si="36"/>
        <v>0</v>
      </c>
      <c r="AF204" s="66"/>
    </row>
    <row r="205" spans="1:32" ht="15" customHeight="1">
      <c r="A205" s="2967" t="s">
        <v>586</v>
      </c>
      <c r="B205" s="1867" t="s">
        <v>1</v>
      </c>
      <c r="C205" s="162">
        <f>C25*'F35'!$C$39+C40*'F35'!$C$54+C55*'F35'!$C$69+C70*'F35'!$C$84+C85*'F35'!$C$99+C100*'F35'!$C$114+C115*'F35'!$C$129+C130*'F35'!$C$144+C145*'F35'!$C$159+C160*'F35'!$C$174+C175*'F35'!$C$189+C190</f>
        <v>0</v>
      </c>
      <c r="D205" s="162">
        <f>D25*'F35'!$C$39+D40*'F35'!$C$54+D55*'F35'!$C$69+D70*'F35'!$C$84+D85*'F35'!$C$99+D100*'F35'!$C$114+D115*'F35'!$C$129+D130*'F35'!$C$144+D145*'F35'!$C$159+D160*'F35'!$C$174+D175*'F35'!$C$189+D190</f>
        <v>0</v>
      </c>
      <c r="E205" s="162">
        <f>E25*'F35'!$C$39+E40*'F35'!$C$54+E55*'F35'!$C$69+E70*'F35'!$C$84+E85*'F35'!$C$99+E100*'F35'!$C$114+E115*'F35'!$C$129+E130*'F35'!$C$144+E145*'F35'!$C$159+E160*'F35'!$C$174+E175*'F35'!$C$189+E190</f>
        <v>0</v>
      </c>
      <c r="F205" s="162">
        <f>F25*'F35'!$C$39+F40*'F35'!$C$54+F55*'F35'!$C$69+F70*'F35'!$C$84+F85*'F35'!$C$99+F100*'F35'!$C$114+F115*'F35'!$C$129+F130*'F35'!$C$144+F145*'F35'!$C$159+F160*'F35'!$C$174+F175*'F35'!$C$189+F190</f>
        <v>0</v>
      </c>
      <c r="G205" s="162">
        <f>G25*'F35'!$C$39+G40*'F35'!$C$54+G55*'F35'!$C$69+G70*'F35'!$C$84+G85*'F35'!$C$99+G100*'F35'!$C$114+G115*'F35'!$C$129+G130*'F35'!$C$144+G145*'F35'!$C$159+G160*'F35'!$C$174+G175*'F35'!$C$189+G190</f>
        <v>0</v>
      </c>
      <c r="H205" s="162">
        <f>H25*'F35'!$C$39+H40*'F35'!$C$54+H55*'F35'!$C$69+H70*'F35'!$C$84+H85*'F35'!$C$99+H100*'F35'!$C$114+H115*'F35'!$C$129+H130*'F35'!$C$144+H145*'F35'!$C$159+H160*'F35'!$C$174+H175*'F35'!$C$189+H190</f>
        <v>0</v>
      </c>
      <c r="I205" s="162">
        <f>I25*'F35'!$C$39+I40*'F35'!$C$54+I55*'F35'!$C$69+I70*'F35'!$C$84+I85*'F35'!$C$99+I100*'F35'!$C$114+I115*'F35'!$C$129+I130*'F35'!$C$144+I145*'F35'!$C$159+I160*'F35'!$C$174+I175*'F35'!$C$189+I190</f>
        <v>0</v>
      </c>
      <c r="J205" s="162">
        <f>J25*'F35'!$C$39+J40*'F35'!$C$54+J55*'F35'!$C$69+J70*'F35'!$C$84+J85*'F35'!$C$99+J100*'F35'!$C$114+J115*'F35'!$C$129+J130*'F35'!$C$144+J145*'F35'!$C$159+J160*'F35'!$C$174+J175*'F35'!$C$189+J190</f>
        <v>0</v>
      </c>
      <c r="K205" s="162">
        <f>K25*'F35'!$C$39+K40*'F35'!$C$54+K55*'F35'!$C$69+K70*'F35'!$C$84+K85*'F35'!$C$99+K100*'F35'!$C$114+K115*'F35'!$C$129+K130*'F35'!$C$144+K145*'F35'!$C$159+K160*'F35'!$C$174+K175*'F35'!$C$189+K190</f>
        <v>0</v>
      </c>
      <c r="L205" s="162">
        <f>L25*'F35'!$C$39+L40*'F35'!$C$54+L55*'F35'!$C$69+L70*'F35'!$C$84+L85*'F35'!$C$99+L100*'F35'!$C$114+L115*'F35'!$C$129+L130*'F35'!$C$144+L145*'F35'!$C$159+L160*'F35'!$C$174+L175*'F35'!$C$189+L190</f>
        <v>0</v>
      </c>
      <c r="M205" s="162">
        <f>M25*'F35'!$C$39+M40*'F35'!$C$54+M55*'F35'!$C$69+M70*'F35'!$C$84+M85*'F35'!$C$99+M100*'F35'!$C$114+M115*'F35'!$C$129+M130*'F35'!$C$144+M145*'F35'!$C$159+M160*'F35'!$C$174+M175*'F35'!$C$189+M190</f>
        <v>0</v>
      </c>
      <c r="N205" s="162">
        <f>N25*'F35'!$C$39+N40*'F35'!$C$54+N55*'F35'!$C$69+N70*'F35'!$C$84+N85*'F35'!$C$99+N100*'F35'!$C$114+N115*'F35'!$C$129+N130*'F35'!$C$144+N145*'F35'!$C$159+N160*'F35'!$C$174+N175*'F35'!$C$189+N190</f>
        <v>0</v>
      </c>
      <c r="O205" s="162">
        <f>O25*'F35'!$C$39+O40*'F35'!$C$54+O55*'F35'!$C$69+O70*'F35'!$C$84+O85*'F35'!$C$99+O100*'F35'!$C$114+O115*'F35'!$C$129+O130*'F35'!$C$144+O145*'F35'!$C$159+O160*'F35'!$C$174+O175*'F35'!$C$189+O190</f>
        <v>0</v>
      </c>
      <c r="P205" s="162">
        <f>P25*'F35'!$C$39+P40*'F35'!$C$54+P55*'F35'!$C$69+P70*'F35'!$C$84+P85*'F35'!$C$99+P100*'F35'!$C$114+P115*'F35'!$C$129+P130*'F35'!$C$144+P145*'F35'!$C$159+P160*'F35'!$C$174+P175*'F35'!$C$189+P190</f>
        <v>0</v>
      </c>
      <c r="Q205" s="162">
        <f>Q25*'F35'!$C$39+Q40*'F35'!$C$54+Q55*'F35'!$C$69+Q70*'F35'!$C$84+Q85*'F35'!$C$99+Q100*'F35'!$C$114+Q115*'F35'!$C$129+Q130*'F35'!$C$144+Q145*'F35'!$C$159+Q160*'F35'!$C$174+Q175*'F35'!$C$189+Q190</f>
        <v>0</v>
      </c>
      <c r="R205" s="162">
        <f>R25*'F35'!$C$39+R40*'F35'!$C$54+R55*'F35'!$C$69+R70*'F35'!$C$84+R85*'F35'!$C$99+R100*'F35'!$C$114+R115*'F35'!$C$129+R130*'F35'!$C$144+R145*'F35'!$C$159+R160*'F35'!$C$174+R175*'F35'!$C$189+R190</f>
        <v>0</v>
      </c>
      <c r="S205" s="162">
        <f>S25*'F35'!$C$39+S40*'F35'!$C$54+S55*'F35'!$C$69+S70*'F35'!$C$84+S85*'F35'!$C$99+S100*'F35'!$C$114+S115*'F35'!$C$129+S130*'F35'!$C$144+S145*'F35'!$C$159+S160*'F35'!$C$174+S175*'F35'!$C$189+S190</f>
        <v>0</v>
      </c>
      <c r="T205" s="162">
        <f>T25*'F35'!$C$39+T40*'F35'!$C$54+T55*'F35'!$C$69+T70*'F35'!$C$84+T85*'F35'!$C$99+T100*'F35'!$C$114+T115*'F35'!$C$129+T130*'F35'!$C$144+T145*'F35'!$C$159+T160*'F35'!$C$174+T175*'F35'!$C$189+T190</f>
        <v>0</v>
      </c>
      <c r="U205" s="162">
        <f>U25*'F35'!$C$39+U40*'F35'!$C$54+U55*'F35'!$C$69+U70*'F35'!$C$84+U85*'F35'!$C$99+U100*'F35'!$C$114+U115*'F35'!$C$129+U130*'F35'!$C$144+U145*'F35'!$C$159+U160*'F35'!$C$174+U175*'F35'!$C$189+U190</f>
        <v>0</v>
      </c>
      <c r="V205" s="162">
        <f>V25*'F35'!$C$39+V40*'F35'!$C$54+V55*'F35'!$C$69+V70*'F35'!$C$84+V85*'F35'!$C$99+V100*'F35'!$C$114+V115*'F35'!$C$129+V130*'F35'!$C$144+V145*'F35'!$C$159+V160*'F35'!$C$174+V175*'F35'!$C$189+V190</f>
        <v>0</v>
      </c>
      <c r="W205" s="162">
        <f>W25*'F35'!$C$39+W40*'F35'!$C$54+W55*'F35'!$C$69+W70*'F35'!$C$84+W85*'F35'!$C$99+W100*'F35'!$C$114+W115*'F35'!$C$129+W130*'F35'!$C$144+W145*'F35'!$C$159+W160*'F35'!$C$174+W175*'F35'!$C$189+W190</f>
        <v>0</v>
      </c>
      <c r="X205" s="162">
        <f>X25*'F35'!$C$39+X40*'F35'!$C$54+X55*'F35'!$C$69+X70*'F35'!$C$84+X85*'F35'!$C$99+X100*'F35'!$C$114+X115*'F35'!$C$129+X130*'F35'!$C$144+X145*'F35'!$C$159+X160*'F35'!$C$174+X175*'F35'!$C$189+X190</f>
        <v>0</v>
      </c>
      <c r="Y205" s="162">
        <f>Y25*'F35'!$C$39+Y40*'F35'!$C$54+Y55*'F35'!$C$69+Y70*'F35'!$C$84+Y85*'F35'!$C$99+Y100*'F35'!$C$114+Y115*'F35'!$C$129+Y130*'F35'!$C$144+Y145*'F35'!$C$159+Y160*'F35'!$C$174+Y175*'F35'!$C$189+Y190</f>
        <v>0</v>
      </c>
      <c r="Z205" s="162">
        <f>Z25*'F35'!$C$39+Z40*'F35'!$C$54+Z55*'F35'!$C$69+Z70*'F35'!$C$84+Z85*'F35'!$C$99+Z100*'F35'!$C$114+Z115*'F35'!$C$129+Z130*'F35'!$C$144+Z145*'F35'!$C$159+Z160*'F35'!$C$174+Z175*'F35'!$C$189+Z190</f>
        <v>0</v>
      </c>
      <c r="AA205" s="162">
        <f>AA25*'F35'!$C$39+AA40*'F35'!$C$54+AA55*'F35'!$C$69+AA70*'F35'!$C$84+AA85*'F35'!$C$99+AA100*'F35'!$C$114+AA115*'F35'!$C$129+AA130*'F35'!$C$144+AA145*'F35'!$C$159+AA160*'F35'!$C$174+AA175*'F35'!$C$189+AA190</f>
        <v>0</v>
      </c>
      <c r="AB205" s="162">
        <f>AB25*'F35'!$C$39+AB40*'F35'!$C$54+AB55*'F35'!$C$69+AB70*'F35'!$C$84+AB85*'F35'!$C$99+AB100*'F35'!$C$114+AB115*'F35'!$C$129+AB130*'F35'!$C$144+AB145*'F35'!$C$159+AB160*'F35'!$C$174+AB175*'F35'!$C$189+AB190</f>
        <v>0</v>
      </c>
      <c r="AC205" s="162">
        <f>AC25*'F35'!$C$39+AC40*'F35'!$C$54+AC55*'F35'!$C$69+AC70*'F35'!$C$84+AC85*'F35'!$C$99+AC100*'F35'!$C$114+AC115*'F35'!$C$129+AC130*'F35'!$C$144+AC145*'F35'!$C$159+AC160*'F35'!$C$174+AC175*'F35'!$C$189+AC190</f>
        <v>0</v>
      </c>
      <c r="AD205" s="162">
        <f>AD25*'F35'!$C$39+AD40*'F35'!$C$54+AD55*'F35'!$C$69+AD70*'F35'!$C$84+AD85*'F35'!$C$99+AD100*'F35'!$C$114+AD115*'F35'!$C$129+AD130*'F35'!$C$144+AD145*'F35'!$C$159+AD160*'F35'!$C$174+AD175*'F35'!$C$189+AD190</f>
        <v>0</v>
      </c>
      <c r="AF205" s="66"/>
    </row>
    <row r="206" spans="1:32" ht="45.75" customHeight="1">
      <c r="A206" s="2968"/>
      <c r="B206" s="18" t="s">
        <v>556</v>
      </c>
      <c r="C206" s="162">
        <f>C26*'F35'!$C$39+C41*'F35'!$C$54+C56*'F35'!$C$69+C71*'F35'!$C$84+C86*'F35'!$C$99+C101*'F35'!$C$114+C116*'F35'!$C$129+C131*'F35'!$C$144+C146*'F35'!$C$159+C161*'F35'!$C$174+C176*'F35'!$C$189+C191</f>
        <v>0</v>
      </c>
      <c r="D206" s="162">
        <f>D26*'F35'!$C$39+D41*'F35'!$C$54+D56*'F35'!$C$69+D71*'F35'!$C$84+D86*'F35'!$C$99+D101*'F35'!$C$114+D116*'F35'!$C$129+D131*'F35'!$C$144+D146*'F35'!$C$159+D161*'F35'!$C$174+D176*'F35'!$C$189+D191</f>
        <v>0</v>
      </c>
      <c r="E206" s="162">
        <f>E26*'F35'!$C$39+E41*'F35'!$C$54+E56*'F35'!$C$69+E71*'F35'!$C$84+E86*'F35'!$C$99+E101*'F35'!$C$114+E116*'F35'!$C$129+E131*'F35'!$C$144+E146*'F35'!$C$159+E161*'F35'!$C$174+E176*'F35'!$C$189+E191</f>
        <v>0</v>
      </c>
      <c r="F206" s="162">
        <f>F26*'F35'!$C$39+F41*'F35'!$C$54+F56*'F35'!$C$69+F71*'F35'!$C$84+F86*'F35'!$C$99+F101*'F35'!$C$114+F116*'F35'!$C$129+F131*'F35'!$C$144+F146*'F35'!$C$159+F161*'F35'!$C$174+F176*'F35'!$C$189+F191</f>
        <v>0</v>
      </c>
      <c r="G206" s="162">
        <f>G26*'F35'!$C$39+G41*'F35'!$C$54+G56*'F35'!$C$69+G71*'F35'!$C$84+G86*'F35'!$C$99+G101*'F35'!$C$114+G116*'F35'!$C$129+G131*'F35'!$C$144+G146*'F35'!$C$159+G161*'F35'!$C$174+G176*'F35'!$C$189+G191</f>
        <v>0</v>
      </c>
      <c r="H206" s="162">
        <f>H26*'F35'!$C$39+H41*'F35'!$C$54+H56*'F35'!$C$69+H71*'F35'!$C$84+H86*'F35'!$C$99+H101*'F35'!$C$114+H116*'F35'!$C$129+H131*'F35'!$C$144+H146*'F35'!$C$159+H161*'F35'!$C$174+H176*'F35'!$C$189+H191</f>
        <v>0</v>
      </c>
      <c r="I206" s="162">
        <f>I26*'F35'!$C$39+I41*'F35'!$C$54+I56*'F35'!$C$69+I71*'F35'!$C$84+I86*'F35'!$C$99+I101*'F35'!$C$114+I116*'F35'!$C$129+I131*'F35'!$C$144+I146*'F35'!$C$159+I161*'F35'!$C$174+I176*'F35'!$C$189+I191</f>
        <v>0</v>
      </c>
      <c r="J206" s="162">
        <f>J26*'F35'!$C$39+J41*'F35'!$C$54+J56*'F35'!$C$69+J71*'F35'!$C$84+J86*'F35'!$C$99+J101*'F35'!$C$114+J116*'F35'!$C$129+J131*'F35'!$C$144+J146*'F35'!$C$159+J161*'F35'!$C$174+J176*'F35'!$C$189+J191</f>
        <v>0</v>
      </c>
      <c r="K206" s="162">
        <f>K26*'F35'!$C$39+K41*'F35'!$C$54+K56*'F35'!$C$69+K71*'F35'!$C$84+K86*'F35'!$C$99+K101*'F35'!$C$114+K116*'F35'!$C$129+K131*'F35'!$C$144+K146*'F35'!$C$159+K161*'F35'!$C$174+K176*'F35'!$C$189+K191</f>
        <v>0</v>
      </c>
      <c r="L206" s="162">
        <f>L26*'F35'!$C$39+L41*'F35'!$C$54+L56*'F35'!$C$69+L71*'F35'!$C$84+L86*'F35'!$C$99+L101*'F35'!$C$114+L116*'F35'!$C$129+L131*'F35'!$C$144+L146*'F35'!$C$159+L161*'F35'!$C$174+L176*'F35'!$C$189+L191</f>
        <v>0</v>
      </c>
      <c r="M206" s="162">
        <f>M26*'F35'!$C$39+M41*'F35'!$C$54+M56*'F35'!$C$69+M71*'F35'!$C$84+M86*'F35'!$C$99+M101*'F35'!$C$114+M116*'F35'!$C$129+M131*'F35'!$C$144+M146*'F35'!$C$159+M161*'F35'!$C$174+M176*'F35'!$C$189+M191</f>
        <v>0</v>
      </c>
      <c r="N206" s="162">
        <f>N26*'F35'!$C$39+N41*'F35'!$C$54+N56*'F35'!$C$69+N71*'F35'!$C$84+N86*'F35'!$C$99+N101*'F35'!$C$114+N116*'F35'!$C$129+N131*'F35'!$C$144+N146*'F35'!$C$159+N161*'F35'!$C$174+N176*'F35'!$C$189+N191</f>
        <v>0</v>
      </c>
      <c r="O206" s="162">
        <f>O26*'F35'!$C$39+O41*'F35'!$C$54+O56*'F35'!$C$69+O71*'F35'!$C$84+O86*'F35'!$C$99+O101*'F35'!$C$114+O116*'F35'!$C$129+O131*'F35'!$C$144+O146*'F35'!$C$159+O161*'F35'!$C$174+O176*'F35'!$C$189+O191</f>
        <v>0</v>
      </c>
      <c r="P206" s="162">
        <f>P26*'F35'!$C$39+P41*'F35'!$C$54+P56*'F35'!$C$69+P71*'F35'!$C$84+P86*'F35'!$C$99+P101*'F35'!$C$114+P116*'F35'!$C$129+P131*'F35'!$C$144+P146*'F35'!$C$159+P161*'F35'!$C$174+P176*'F35'!$C$189+P191</f>
        <v>0</v>
      </c>
      <c r="Q206" s="162">
        <f>Q26*'F35'!$C$39+Q41*'F35'!$C$54+Q56*'F35'!$C$69+Q71*'F35'!$C$84+Q86*'F35'!$C$99+Q101*'F35'!$C$114+Q116*'F35'!$C$129+Q131*'F35'!$C$144+Q146*'F35'!$C$159+Q161*'F35'!$C$174+Q176*'F35'!$C$189+Q191</f>
        <v>0</v>
      </c>
      <c r="R206" s="162">
        <f>R26*'F35'!$C$39+R41*'F35'!$C$54+R56*'F35'!$C$69+R71*'F35'!$C$84+R86*'F35'!$C$99+R101*'F35'!$C$114+R116*'F35'!$C$129+R131*'F35'!$C$144+R146*'F35'!$C$159+R161*'F35'!$C$174+R176*'F35'!$C$189+R191</f>
        <v>0</v>
      </c>
      <c r="S206" s="162">
        <f>S26*'F35'!$C$39+S41*'F35'!$C$54+S56*'F35'!$C$69+S71*'F35'!$C$84+S86*'F35'!$C$99+S101*'F35'!$C$114+S116*'F35'!$C$129+S131*'F35'!$C$144+S146*'F35'!$C$159+S161*'F35'!$C$174+S176*'F35'!$C$189+S191</f>
        <v>0</v>
      </c>
      <c r="T206" s="162">
        <f>T26*'F35'!$C$39+T41*'F35'!$C$54+T56*'F35'!$C$69+T71*'F35'!$C$84+T86*'F35'!$C$99+T101*'F35'!$C$114+T116*'F35'!$C$129+T131*'F35'!$C$144+T146*'F35'!$C$159+T161*'F35'!$C$174+T176*'F35'!$C$189+T191</f>
        <v>0</v>
      </c>
      <c r="U206" s="162">
        <f>U26*'F35'!$C$39+U41*'F35'!$C$54+U56*'F35'!$C$69+U71*'F35'!$C$84+U86*'F35'!$C$99+U101*'F35'!$C$114+U116*'F35'!$C$129+U131*'F35'!$C$144+U146*'F35'!$C$159+U161*'F35'!$C$174+U176*'F35'!$C$189+U191</f>
        <v>0</v>
      </c>
      <c r="V206" s="162">
        <f>V26*'F35'!$C$39+V41*'F35'!$C$54+V56*'F35'!$C$69+V71*'F35'!$C$84+V86*'F35'!$C$99+V101*'F35'!$C$114+V116*'F35'!$C$129+V131*'F35'!$C$144+V146*'F35'!$C$159+V161*'F35'!$C$174+V176*'F35'!$C$189+V191</f>
        <v>0</v>
      </c>
      <c r="W206" s="162">
        <f>W26*'F35'!$C$39+W41*'F35'!$C$54+W56*'F35'!$C$69+W71*'F35'!$C$84+W86*'F35'!$C$99+W101*'F35'!$C$114+W116*'F35'!$C$129+W131*'F35'!$C$144+W146*'F35'!$C$159+W161*'F35'!$C$174+W176*'F35'!$C$189+W191</f>
        <v>0</v>
      </c>
      <c r="X206" s="162">
        <f>X26*'F35'!$C$39+X41*'F35'!$C$54+X56*'F35'!$C$69+X71*'F35'!$C$84+X86*'F35'!$C$99+X101*'F35'!$C$114+X116*'F35'!$C$129+X131*'F35'!$C$144+X146*'F35'!$C$159+X161*'F35'!$C$174+X176*'F35'!$C$189+X191</f>
        <v>0</v>
      </c>
      <c r="Y206" s="162">
        <f>Y26*'F35'!$C$39+Y41*'F35'!$C$54+Y56*'F35'!$C$69+Y71*'F35'!$C$84+Y86*'F35'!$C$99+Y101*'F35'!$C$114+Y116*'F35'!$C$129+Y131*'F35'!$C$144+Y146*'F35'!$C$159+Y161*'F35'!$C$174+Y176*'F35'!$C$189+Y191</f>
        <v>0</v>
      </c>
      <c r="Z206" s="162">
        <f>Z26*'F35'!$C$39+Z41*'F35'!$C$54+Z56*'F35'!$C$69+Z71*'F35'!$C$84+Z86*'F35'!$C$99+Z101*'F35'!$C$114+Z116*'F35'!$C$129+Z131*'F35'!$C$144+Z146*'F35'!$C$159+Z161*'F35'!$C$174+Z176*'F35'!$C$189+Z191</f>
        <v>0</v>
      </c>
      <c r="AA206" s="162">
        <f>AA26*'F35'!$C$39+AA41*'F35'!$C$54+AA56*'F35'!$C$69+AA71*'F35'!$C$84+AA86*'F35'!$C$99+AA101*'F35'!$C$114+AA116*'F35'!$C$129+AA131*'F35'!$C$144+AA146*'F35'!$C$159+AA161*'F35'!$C$174+AA176*'F35'!$C$189+AA191</f>
        <v>0</v>
      </c>
      <c r="AB206" s="162">
        <f>AB26*'F35'!$C$39+AB41*'F35'!$C$54+AB56*'F35'!$C$69+AB71*'F35'!$C$84+AB86*'F35'!$C$99+AB101*'F35'!$C$114+AB116*'F35'!$C$129+AB131*'F35'!$C$144+AB146*'F35'!$C$159+AB161*'F35'!$C$174+AB176*'F35'!$C$189+AB191</f>
        <v>0</v>
      </c>
      <c r="AC206" s="162">
        <f>AC26*'F35'!$C$39+AC41*'F35'!$C$54+AC56*'F35'!$C$69+AC71*'F35'!$C$84+AC86*'F35'!$C$99+AC101*'F35'!$C$114+AC116*'F35'!$C$129+AC131*'F35'!$C$144+AC146*'F35'!$C$159+AC161*'F35'!$C$174+AC176*'F35'!$C$189+AC191</f>
        <v>0</v>
      </c>
      <c r="AD206" s="162">
        <f>AD26*'F35'!$C$39+AD41*'F35'!$C$54+AD56*'F35'!$C$69+AD71*'F35'!$C$84+AD86*'F35'!$C$99+AD101*'F35'!$C$114+AD116*'F35'!$C$129+AD131*'F35'!$C$144+AD146*'F35'!$C$159+AD161*'F35'!$C$174+AD176*'F35'!$C$189+AD191</f>
        <v>0</v>
      </c>
      <c r="AF206" s="66"/>
    </row>
    <row r="207" spans="1:32">
      <c r="A207" s="1630"/>
      <c r="B207" s="11" t="s">
        <v>668</v>
      </c>
      <c r="C207" s="162">
        <f>C27*'F35'!$C$39+C42*'F35'!$C$54+C57*'F35'!$C$69+C72*'F35'!$C$84+C87*'F35'!$C$99+C102*'F35'!$C$114+C117*'F35'!$C$129+C132*'F35'!$C$144+C147*'F35'!$C$159+C162*'F35'!$C$174+C177*'F35'!$C$189+C192</f>
        <v>0</v>
      </c>
      <c r="D207" s="162">
        <f>D27*'F35'!$C$39+D42*'F35'!$C$54+D57*'F35'!$C$69+D72*'F35'!$C$84+D87*'F35'!$C$99+D102*'F35'!$C$114+D117*'F35'!$C$129+D132*'F35'!$C$144+D147*'F35'!$C$159+D162*'F35'!$C$174+D177*'F35'!$C$189+D192</f>
        <v>0</v>
      </c>
      <c r="E207" s="162">
        <f>E27*'F35'!$C$39+E42*'F35'!$C$54+E57*'F35'!$C$69+E72*'F35'!$C$84+E87*'F35'!$C$99+E102*'F35'!$C$114+E117*'F35'!$C$129+E132*'F35'!$C$144+E147*'F35'!$C$159+E162*'F35'!$C$174+E177*'F35'!$C$189+E192</f>
        <v>0</v>
      </c>
      <c r="F207" s="162">
        <f>F27*'F35'!$C$39+F42*'F35'!$C$54+F57*'F35'!$C$69+F72*'F35'!$C$84+F87*'F35'!$C$99+F102*'F35'!$C$114+F117*'F35'!$C$129+F132*'F35'!$C$144+F147*'F35'!$C$159+F162*'F35'!$C$174+F177*'F35'!$C$189+F192</f>
        <v>0</v>
      </c>
      <c r="G207" s="162">
        <f>G27*'F35'!$C$39+G42*'F35'!$C$54+G57*'F35'!$C$69+G72*'F35'!$C$84+G87*'F35'!$C$99+G102*'F35'!$C$114+G117*'F35'!$C$129+G132*'F35'!$C$144+G147*'F35'!$C$159+G162*'F35'!$C$174+G177*'F35'!$C$189+G192</f>
        <v>0</v>
      </c>
      <c r="H207" s="162">
        <f>H27*'F35'!$C$39+H42*'F35'!$C$54+H57*'F35'!$C$69+H72*'F35'!$C$84+H87*'F35'!$C$99+H102*'F35'!$C$114+H117*'F35'!$C$129+H132*'F35'!$C$144+H147*'F35'!$C$159+H162*'F35'!$C$174+H177*'F35'!$C$189+H192</f>
        <v>0</v>
      </c>
      <c r="I207" s="162">
        <f>I27*'F35'!$C$39+I42*'F35'!$C$54+I57*'F35'!$C$69+I72*'F35'!$C$84+I87*'F35'!$C$99+I102*'F35'!$C$114+I117*'F35'!$C$129+I132*'F35'!$C$144+I147*'F35'!$C$159+I162*'F35'!$C$174+I177*'F35'!$C$189+I192</f>
        <v>0</v>
      </c>
      <c r="J207" s="162">
        <f>J27*'F35'!$C$39+J42*'F35'!$C$54+J57*'F35'!$C$69+J72*'F35'!$C$84+J87*'F35'!$C$99+J102*'F35'!$C$114+J117*'F35'!$C$129+J132*'F35'!$C$144+J147*'F35'!$C$159+J162*'F35'!$C$174+J177*'F35'!$C$189+J192</f>
        <v>0</v>
      </c>
      <c r="K207" s="162">
        <f>K27*'F35'!$C$39+K42*'F35'!$C$54+K57*'F35'!$C$69+K72*'F35'!$C$84+K87*'F35'!$C$99+K102*'F35'!$C$114+K117*'F35'!$C$129+K132*'F35'!$C$144+K147*'F35'!$C$159+K162*'F35'!$C$174+K177*'F35'!$C$189+K192</f>
        <v>0</v>
      </c>
      <c r="L207" s="162">
        <f>L27*'F35'!$C$39+L42*'F35'!$C$54+L57*'F35'!$C$69+L72*'F35'!$C$84+L87*'F35'!$C$99+L102*'F35'!$C$114+L117*'F35'!$C$129+L132*'F35'!$C$144+L147*'F35'!$C$159+L162*'F35'!$C$174+L177*'F35'!$C$189+L192</f>
        <v>0</v>
      </c>
      <c r="M207" s="162">
        <f>M27*'F35'!$C$39+M42*'F35'!$C$54+M57*'F35'!$C$69+M72*'F35'!$C$84+M87*'F35'!$C$99+M102*'F35'!$C$114+M117*'F35'!$C$129+M132*'F35'!$C$144+M147*'F35'!$C$159+M162*'F35'!$C$174+M177*'F35'!$C$189+M192</f>
        <v>0</v>
      </c>
      <c r="N207" s="162">
        <f>N27*'F35'!$C$39+N42*'F35'!$C$54+N57*'F35'!$C$69+N72*'F35'!$C$84+N87*'F35'!$C$99+N102*'F35'!$C$114+N117*'F35'!$C$129+N132*'F35'!$C$144+N147*'F35'!$C$159+N162*'F35'!$C$174+N177*'F35'!$C$189+N192</f>
        <v>0</v>
      </c>
      <c r="O207" s="162">
        <f>O27*'F35'!$C$39+O42*'F35'!$C$54+O57*'F35'!$C$69+O72*'F35'!$C$84+O87*'F35'!$C$99+O102*'F35'!$C$114+O117*'F35'!$C$129+O132*'F35'!$C$144+O147*'F35'!$C$159+O162*'F35'!$C$174+O177*'F35'!$C$189+O192</f>
        <v>0</v>
      </c>
      <c r="P207" s="162">
        <f>P27*'F35'!$C$39+P42*'F35'!$C$54+P57*'F35'!$C$69+P72*'F35'!$C$84+P87*'F35'!$C$99+P102*'F35'!$C$114+P117*'F35'!$C$129+P132*'F35'!$C$144+P147*'F35'!$C$159+P162*'F35'!$C$174+P177*'F35'!$C$189+P192</f>
        <v>0</v>
      </c>
      <c r="Q207" s="162">
        <f>Q27*'F35'!$C$39+Q42*'F35'!$C$54+Q57*'F35'!$C$69+Q72*'F35'!$C$84+Q87*'F35'!$C$99+Q102*'F35'!$C$114+Q117*'F35'!$C$129+Q132*'F35'!$C$144+Q147*'F35'!$C$159+Q162*'F35'!$C$174+Q177*'F35'!$C$189+Q192</f>
        <v>0</v>
      </c>
      <c r="R207" s="162">
        <f>R27*'F35'!$C$39+R42*'F35'!$C$54+R57*'F35'!$C$69+R72*'F35'!$C$84+R87*'F35'!$C$99+R102*'F35'!$C$114+R117*'F35'!$C$129+R132*'F35'!$C$144+R147*'F35'!$C$159+R162*'F35'!$C$174+R177*'F35'!$C$189+R192</f>
        <v>0</v>
      </c>
      <c r="S207" s="162">
        <f>S27*'F35'!$C$39+S42*'F35'!$C$54+S57*'F35'!$C$69+S72*'F35'!$C$84+S87*'F35'!$C$99+S102*'F35'!$C$114+S117*'F35'!$C$129+S132*'F35'!$C$144+S147*'F35'!$C$159+S162*'F35'!$C$174+S177*'F35'!$C$189+S192</f>
        <v>0</v>
      </c>
      <c r="T207" s="162">
        <f>T27*'F35'!$C$39+T42*'F35'!$C$54+T57*'F35'!$C$69+T72*'F35'!$C$84+T87*'F35'!$C$99+T102*'F35'!$C$114+T117*'F35'!$C$129+T132*'F35'!$C$144+T147*'F35'!$C$159+T162*'F35'!$C$174+T177*'F35'!$C$189+T192</f>
        <v>0</v>
      </c>
      <c r="U207" s="162">
        <f>U27*'F35'!$C$39+U42*'F35'!$C$54+U57*'F35'!$C$69+U72*'F35'!$C$84+U87*'F35'!$C$99+U102*'F35'!$C$114+U117*'F35'!$C$129+U132*'F35'!$C$144+U147*'F35'!$C$159+U162*'F35'!$C$174+U177*'F35'!$C$189+U192</f>
        <v>0</v>
      </c>
      <c r="V207" s="162">
        <f>V27*'F35'!$C$39+V42*'F35'!$C$54+V57*'F35'!$C$69+V72*'F35'!$C$84+V87*'F35'!$C$99+V102*'F35'!$C$114+V117*'F35'!$C$129+V132*'F35'!$C$144+V147*'F35'!$C$159+V162*'F35'!$C$174+V177*'F35'!$C$189+V192</f>
        <v>0</v>
      </c>
      <c r="W207" s="162">
        <f>W27*'F35'!$C$39+W42*'F35'!$C$54+W57*'F35'!$C$69+W72*'F35'!$C$84+W87*'F35'!$C$99+W102*'F35'!$C$114+W117*'F35'!$C$129+W132*'F35'!$C$144+W147*'F35'!$C$159+W162*'F35'!$C$174+W177*'F35'!$C$189+W192</f>
        <v>0</v>
      </c>
      <c r="X207" s="162">
        <f>X27*'F35'!$C$39+X42*'F35'!$C$54+X57*'F35'!$C$69+X72*'F35'!$C$84+X87*'F35'!$C$99+X102*'F35'!$C$114+X117*'F35'!$C$129+X132*'F35'!$C$144+X147*'F35'!$C$159+X162*'F35'!$C$174+X177*'F35'!$C$189+X192</f>
        <v>0</v>
      </c>
      <c r="Y207" s="162">
        <f>Y27*'F35'!$C$39+Y42*'F35'!$C$54+Y57*'F35'!$C$69+Y72*'F35'!$C$84+Y87*'F35'!$C$99+Y102*'F35'!$C$114+Y117*'F35'!$C$129+Y132*'F35'!$C$144+Y147*'F35'!$C$159+Y162*'F35'!$C$174+Y177*'F35'!$C$189+Y192</f>
        <v>0</v>
      </c>
      <c r="Z207" s="162">
        <f>Z27*'F35'!$C$39+Z42*'F35'!$C$54+Z57*'F35'!$C$69+Z72*'F35'!$C$84+Z87*'F35'!$C$99+Z102*'F35'!$C$114+Z117*'F35'!$C$129+Z132*'F35'!$C$144+Z147*'F35'!$C$159+Z162*'F35'!$C$174+Z177*'F35'!$C$189+Z192</f>
        <v>0</v>
      </c>
      <c r="AA207" s="162">
        <f>AA27*'F35'!$C$39+AA42*'F35'!$C$54+AA57*'F35'!$C$69+AA72*'F35'!$C$84+AA87*'F35'!$C$99+AA102*'F35'!$C$114+AA117*'F35'!$C$129+AA132*'F35'!$C$144+AA147*'F35'!$C$159+AA162*'F35'!$C$174+AA177*'F35'!$C$189+AA192</f>
        <v>0</v>
      </c>
      <c r="AB207" s="162">
        <f>AB27*'F35'!$C$39+AB42*'F35'!$C$54+AB57*'F35'!$C$69+AB72*'F35'!$C$84+AB87*'F35'!$C$99+AB102*'F35'!$C$114+AB117*'F35'!$C$129+AB132*'F35'!$C$144+AB147*'F35'!$C$159+AB162*'F35'!$C$174+AB177*'F35'!$C$189+AB192</f>
        <v>0</v>
      </c>
      <c r="AC207" s="162">
        <f>AC27*'F35'!$C$39+AC42*'F35'!$C$54+AC57*'F35'!$C$69+AC72*'F35'!$C$84+AC87*'F35'!$C$99+AC102*'F35'!$C$114+AC117*'F35'!$C$129+AC132*'F35'!$C$144+AC147*'F35'!$C$159+AC162*'F35'!$C$174+AC177*'F35'!$C$189+AC192</f>
        <v>0</v>
      </c>
      <c r="AD207" s="162">
        <f>AD27*'F35'!$C$39+AD42*'F35'!$C$54+AD57*'F35'!$C$69+AD72*'F35'!$C$84+AD87*'F35'!$C$99+AD102*'F35'!$C$114+AD117*'F35'!$C$129+AD132*'F35'!$C$144+AD147*'F35'!$C$159+AD162*'F35'!$C$174+AD177*'F35'!$C$189+AD192</f>
        <v>0</v>
      </c>
      <c r="AF207" s="66"/>
    </row>
    <row r="208" spans="1:32">
      <c r="A208" s="1630"/>
      <c r="B208" s="18" t="s">
        <v>75</v>
      </c>
      <c r="C208" s="162">
        <f>C28*'F35'!$C$39+C43*'F35'!$C$54+C58*'F35'!$C$69+C73*'F35'!$C$84+C88*'F35'!$C$99+C103*'F35'!$C$114+C118*'F35'!$C$129+C133*'F35'!$C$144+C148*'F35'!$C$159+C163*'F35'!$C$174+C178*'F35'!$C$189+C193</f>
        <v>0</v>
      </c>
      <c r="D208" s="162">
        <f>D28*'F35'!$C$39+D43*'F35'!$C$54+D58*'F35'!$C$69+D73*'F35'!$C$84+D88*'F35'!$C$99+D103*'F35'!$C$114+D118*'F35'!$C$129+D133*'F35'!$C$144+D148*'F35'!$C$159+D163*'F35'!$C$174+D178*'F35'!$C$189+D193</f>
        <v>0</v>
      </c>
      <c r="E208" s="162">
        <f>E28*'F35'!$C$39+E43*'F35'!$C$54+E58*'F35'!$C$69+E73*'F35'!$C$84+E88*'F35'!$C$99+E103*'F35'!$C$114+E118*'F35'!$C$129+E133*'F35'!$C$144+E148*'F35'!$C$159+E163*'F35'!$C$174+E178*'F35'!$C$189+E193</f>
        <v>0</v>
      </c>
      <c r="F208" s="162">
        <f>F28*'F35'!$C$39+F43*'F35'!$C$54+F58*'F35'!$C$69+F73*'F35'!$C$84+F88*'F35'!$C$99+F103*'F35'!$C$114+F118*'F35'!$C$129+F133*'F35'!$C$144+F148*'F35'!$C$159+F163*'F35'!$C$174+F178*'F35'!$C$189+F193</f>
        <v>0</v>
      </c>
      <c r="G208" s="162">
        <f>G28*'F35'!$C$39+G43*'F35'!$C$54+G58*'F35'!$C$69+G73*'F35'!$C$84+G88*'F35'!$C$99+G103*'F35'!$C$114+G118*'F35'!$C$129+G133*'F35'!$C$144+G148*'F35'!$C$159+G163*'F35'!$C$174+G178*'F35'!$C$189+G193</f>
        <v>0</v>
      </c>
      <c r="H208" s="162">
        <f>H28*'F35'!$C$39+H43*'F35'!$C$54+H58*'F35'!$C$69+H73*'F35'!$C$84+H88*'F35'!$C$99+H103*'F35'!$C$114+H118*'F35'!$C$129+H133*'F35'!$C$144+H148*'F35'!$C$159+H163*'F35'!$C$174+H178*'F35'!$C$189+H193</f>
        <v>0</v>
      </c>
      <c r="I208" s="162">
        <f>I28*'F35'!$C$39+I43*'F35'!$C$54+I58*'F35'!$C$69+I73*'F35'!$C$84+I88*'F35'!$C$99+I103*'F35'!$C$114+I118*'F35'!$C$129+I133*'F35'!$C$144+I148*'F35'!$C$159+I163*'F35'!$C$174+I178*'F35'!$C$189+I193</f>
        <v>0</v>
      </c>
      <c r="J208" s="162">
        <f>J28*'F35'!$C$39+J43*'F35'!$C$54+J58*'F35'!$C$69+J73*'F35'!$C$84+J88*'F35'!$C$99+J103*'F35'!$C$114+J118*'F35'!$C$129+J133*'F35'!$C$144+J148*'F35'!$C$159+J163*'F35'!$C$174+J178*'F35'!$C$189+J193</f>
        <v>0</v>
      </c>
      <c r="K208" s="162">
        <f>K28*'F35'!$C$39+K43*'F35'!$C$54+K58*'F35'!$C$69+K73*'F35'!$C$84+K88*'F35'!$C$99+K103*'F35'!$C$114+K118*'F35'!$C$129+K133*'F35'!$C$144+K148*'F35'!$C$159+K163*'F35'!$C$174+K178*'F35'!$C$189+K193</f>
        <v>0</v>
      </c>
      <c r="L208" s="162">
        <f>L28*'F35'!$C$39+L43*'F35'!$C$54+L58*'F35'!$C$69+L73*'F35'!$C$84+L88*'F35'!$C$99+L103*'F35'!$C$114+L118*'F35'!$C$129+L133*'F35'!$C$144+L148*'F35'!$C$159+L163*'F35'!$C$174+L178*'F35'!$C$189+L193</f>
        <v>0</v>
      </c>
      <c r="M208" s="162">
        <f>M28*'F35'!$C$39+M43*'F35'!$C$54+M58*'F35'!$C$69+M73*'F35'!$C$84+M88*'F35'!$C$99+M103*'F35'!$C$114+M118*'F35'!$C$129+M133*'F35'!$C$144+M148*'F35'!$C$159+M163*'F35'!$C$174+M178*'F35'!$C$189+M193</f>
        <v>0</v>
      </c>
      <c r="N208" s="162">
        <f>N28*'F35'!$C$39+N43*'F35'!$C$54+N58*'F35'!$C$69+N73*'F35'!$C$84+N88*'F35'!$C$99+N103*'F35'!$C$114+N118*'F35'!$C$129+N133*'F35'!$C$144+N148*'F35'!$C$159+N163*'F35'!$C$174+N178*'F35'!$C$189+N193</f>
        <v>0</v>
      </c>
      <c r="O208" s="162">
        <f>O28*'F35'!$C$39+O43*'F35'!$C$54+O58*'F35'!$C$69+O73*'F35'!$C$84+O88*'F35'!$C$99+O103*'F35'!$C$114+O118*'F35'!$C$129+O133*'F35'!$C$144+O148*'F35'!$C$159+O163*'F35'!$C$174+O178*'F35'!$C$189+O193</f>
        <v>0</v>
      </c>
      <c r="P208" s="162">
        <f>P28*'F35'!$C$39+P43*'F35'!$C$54+P58*'F35'!$C$69+P73*'F35'!$C$84+P88*'F35'!$C$99+P103*'F35'!$C$114+P118*'F35'!$C$129+P133*'F35'!$C$144+P148*'F35'!$C$159+P163*'F35'!$C$174+P178*'F35'!$C$189+P193</f>
        <v>0</v>
      </c>
      <c r="Q208" s="162">
        <f>Q28*'F35'!$C$39+Q43*'F35'!$C$54+Q58*'F35'!$C$69+Q73*'F35'!$C$84+Q88*'F35'!$C$99+Q103*'F35'!$C$114+Q118*'F35'!$C$129+Q133*'F35'!$C$144+Q148*'F35'!$C$159+Q163*'F35'!$C$174+Q178*'F35'!$C$189+Q193</f>
        <v>0</v>
      </c>
      <c r="R208" s="162">
        <f>R28*'F35'!$C$39+R43*'F35'!$C$54+R58*'F35'!$C$69+R73*'F35'!$C$84+R88*'F35'!$C$99+R103*'F35'!$C$114+R118*'F35'!$C$129+R133*'F35'!$C$144+R148*'F35'!$C$159+R163*'F35'!$C$174+R178*'F35'!$C$189+R193</f>
        <v>0</v>
      </c>
      <c r="S208" s="162">
        <f>S28*'F35'!$C$39+S43*'F35'!$C$54+S58*'F35'!$C$69+S73*'F35'!$C$84+S88*'F35'!$C$99+S103*'F35'!$C$114+S118*'F35'!$C$129+S133*'F35'!$C$144+S148*'F35'!$C$159+S163*'F35'!$C$174+S178*'F35'!$C$189+S193</f>
        <v>0</v>
      </c>
      <c r="T208" s="162">
        <f>T28*'F35'!$C$39+T43*'F35'!$C$54+T58*'F35'!$C$69+T73*'F35'!$C$84+T88*'F35'!$C$99+T103*'F35'!$C$114+T118*'F35'!$C$129+T133*'F35'!$C$144+T148*'F35'!$C$159+T163*'F35'!$C$174+T178*'F35'!$C$189+T193</f>
        <v>0</v>
      </c>
      <c r="U208" s="162">
        <f>U28*'F35'!$C$39+U43*'F35'!$C$54+U58*'F35'!$C$69+U73*'F35'!$C$84+U88*'F35'!$C$99+U103*'F35'!$C$114+U118*'F35'!$C$129+U133*'F35'!$C$144+U148*'F35'!$C$159+U163*'F35'!$C$174+U178*'F35'!$C$189+U193</f>
        <v>0</v>
      </c>
      <c r="V208" s="162">
        <f>V28*'F35'!$C$39+V43*'F35'!$C$54+V58*'F35'!$C$69+V73*'F35'!$C$84+V88*'F35'!$C$99+V103*'F35'!$C$114+V118*'F35'!$C$129+V133*'F35'!$C$144+V148*'F35'!$C$159+V163*'F35'!$C$174+V178*'F35'!$C$189+V193</f>
        <v>0</v>
      </c>
      <c r="W208" s="162">
        <f>W28*'F35'!$C$39+W43*'F35'!$C$54+W58*'F35'!$C$69+W73*'F35'!$C$84+W88*'F35'!$C$99+W103*'F35'!$C$114+W118*'F35'!$C$129+W133*'F35'!$C$144+W148*'F35'!$C$159+W163*'F35'!$C$174+W178*'F35'!$C$189+W193</f>
        <v>0</v>
      </c>
      <c r="X208" s="162">
        <f>X28*'F35'!$C$39+X43*'F35'!$C$54+X58*'F35'!$C$69+X73*'F35'!$C$84+X88*'F35'!$C$99+X103*'F35'!$C$114+X118*'F35'!$C$129+X133*'F35'!$C$144+X148*'F35'!$C$159+X163*'F35'!$C$174+X178*'F35'!$C$189+X193</f>
        <v>0</v>
      </c>
      <c r="Y208" s="162">
        <f>Y28*'F35'!$C$39+Y43*'F35'!$C$54+Y58*'F35'!$C$69+Y73*'F35'!$C$84+Y88*'F35'!$C$99+Y103*'F35'!$C$114+Y118*'F35'!$C$129+Y133*'F35'!$C$144+Y148*'F35'!$C$159+Y163*'F35'!$C$174+Y178*'F35'!$C$189+Y193</f>
        <v>0</v>
      </c>
      <c r="Z208" s="162">
        <f>Z28*'F35'!$C$39+Z43*'F35'!$C$54+Z58*'F35'!$C$69+Z73*'F35'!$C$84+Z88*'F35'!$C$99+Z103*'F35'!$C$114+Z118*'F35'!$C$129+Z133*'F35'!$C$144+Z148*'F35'!$C$159+Z163*'F35'!$C$174+Z178*'F35'!$C$189+Z193</f>
        <v>0</v>
      </c>
      <c r="AA208" s="162">
        <f>AA28*'F35'!$C$39+AA43*'F35'!$C$54+AA58*'F35'!$C$69+AA73*'F35'!$C$84+AA88*'F35'!$C$99+AA103*'F35'!$C$114+AA118*'F35'!$C$129+AA133*'F35'!$C$144+AA148*'F35'!$C$159+AA163*'F35'!$C$174+AA178*'F35'!$C$189+AA193</f>
        <v>0</v>
      </c>
      <c r="AB208" s="162">
        <f>AB28*'F35'!$C$39+AB43*'F35'!$C$54+AB58*'F35'!$C$69+AB73*'F35'!$C$84+AB88*'F35'!$C$99+AB103*'F35'!$C$114+AB118*'F35'!$C$129+AB133*'F35'!$C$144+AB148*'F35'!$C$159+AB163*'F35'!$C$174+AB178*'F35'!$C$189+AB193</f>
        <v>0</v>
      </c>
      <c r="AC208" s="162">
        <f>AC28*'F35'!$C$39+AC43*'F35'!$C$54+AC58*'F35'!$C$69+AC73*'F35'!$C$84+AC88*'F35'!$C$99+AC103*'F35'!$C$114+AC118*'F35'!$C$129+AC133*'F35'!$C$144+AC148*'F35'!$C$159+AC163*'F35'!$C$174+AC178*'F35'!$C$189+AC193</f>
        <v>0</v>
      </c>
      <c r="AD208" s="162">
        <f>AD28*'F35'!$C$39+AD43*'F35'!$C$54+AD58*'F35'!$C$69+AD73*'F35'!$C$84+AD88*'F35'!$C$99+AD103*'F35'!$C$114+AD118*'F35'!$C$129+AD133*'F35'!$C$144+AD148*'F35'!$C$159+AD163*'F35'!$C$174+AD178*'F35'!$C$189+AD193</f>
        <v>0</v>
      </c>
      <c r="AF208" s="66"/>
    </row>
    <row r="209" spans="1:32">
      <c r="A209" s="1630"/>
      <c r="B209" s="18" t="s">
        <v>3</v>
      </c>
      <c r="C209" s="162">
        <f>C29*'F35'!$C$39+C44*'F35'!$C$54+C59*'F35'!$C$69+C74*'F35'!$C$84+C89*'F35'!$C$99+C104*'F35'!$C$114+C119*'F35'!$C$129+C134*'F35'!$C$144+C149*'F35'!$C$159+C164*'F35'!$C$174+C179*'F35'!$C$189+C194</f>
        <v>0</v>
      </c>
      <c r="D209" s="162">
        <f>D29*'F35'!$C$39+D44*'F35'!$C$54+D59*'F35'!$C$69+D74*'F35'!$C$84+D89*'F35'!$C$99+D104*'F35'!$C$114+D119*'F35'!$C$129+D134*'F35'!$C$144+D149*'F35'!$C$159+D164*'F35'!$C$174+D179*'F35'!$C$189+D194</f>
        <v>0</v>
      </c>
      <c r="E209" s="162">
        <f>E29*'F35'!$C$39+E44*'F35'!$C$54+E59*'F35'!$C$69+E74*'F35'!$C$84+E89*'F35'!$C$99+E104*'F35'!$C$114+E119*'F35'!$C$129+E134*'F35'!$C$144+E149*'F35'!$C$159+E164*'F35'!$C$174+E179*'F35'!$C$189+E194</f>
        <v>0</v>
      </c>
      <c r="F209" s="162">
        <f>F29*'F35'!$C$39+F44*'F35'!$C$54+F59*'F35'!$C$69+F74*'F35'!$C$84+F89*'F35'!$C$99+F104*'F35'!$C$114+F119*'F35'!$C$129+F134*'F35'!$C$144+F149*'F35'!$C$159+F164*'F35'!$C$174+F179*'F35'!$C$189+F194</f>
        <v>0</v>
      </c>
      <c r="G209" s="162">
        <f>G29*'F35'!$C$39+G44*'F35'!$C$54+G59*'F35'!$C$69+G74*'F35'!$C$84+G89*'F35'!$C$99+G104*'F35'!$C$114+G119*'F35'!$C$129+G134*'F35'!$C$144+G149*'F35'!$C$159+G164*'F35'!$C$174+G179*'F35'!$C$189+G194</f>
        <v>0</v>
      </c>
      <c r="H209" s="162">
        <f>H29*'F35'!$C$39+H44*'F35'!$C$54+H59*'F35'!$C$69+H74*'F35'!$C$84+H89*'F35'!$C$99+H104*'F35'!$C$114+H119*'F35'!$C$129+H134*'F35'!$C$144+H149*'F35'!$C$159+H164*'F35'!$C$174+H179*'F35'!$C$189+H194</f>
        <v>0</v>
      </c>
      <c r="I209" s="162">
        <f>I29*'F35'!$C$39+I44*'F35'!$C$54+I59*'F35'!$C$69+I74*'F35'!$C$84+I89*'F35'!$C$99+I104*'F35'!$C$114+I119*'F35'!$C$129+I134*'F35'!$C$144+I149*'F35'!$C$159+I164*'F35'!$C$174+I179*'F35'!$C$189+I194</f>
        <v>0</v>
      </c>
      <c r="J209" s="162">
        <f>J29*'F35'!$C$39+J44*'F35'!$C$54+J59*'F35'!$C$69+J74*'F35'!$C$84+J89*'F35'!$C$99+J104*'F35'!$C$114+J119*'F35'!$C$129+J134*'F35'!$C$144+J149*'F35'!$C$159+J164*'F35'!$C$174+J179*'F35'!$C$189+J194</f>
        <v>0</v>
      </c>
      <c r="K209" s="162">
        <f>K29*'F35'!$C$39+K44*'F35'!$C$54+K59*'F35'!$C$69+K74*'F35'!$C$84+K89*'F35'!$C$99+K104*'F35'!$C$114+K119*'F35'!$C$129+K134*'F35'!$C$144+K149*'F35'!$C$159+K164*'F35'!$C$174+K179*'F35'!$C$189+K194</f>
        <v>0</v>
      </c>
      <c r="L209" s="162">
        <f>L29*'F35'!$C$39+L44*'F35'!$C$54+L59*'F35'!$C$69+L74*'F35'!$C$84+L89*'F35'!$C$99+L104*'F35'!$C$114+L119*'F35'!$C$129+L134*'F35'!$C$144+L149*'F35'!$C$159+L164*'F35'!$C$174+L179*'F35'!$C$189+L194</f>
        <v>0</v>
      </c>
      <c r="M209" s="162">
        <f>M29*'F35'!$C$39+M44*'F35'!$C$54+M59*'F35'!$C$69+M74*'F35'!$C$84+M89*'F35'!$C$99+M104*'F35'!$C$114+M119*'F35'!$C$129+M134*'F35'!$C$144+M149*'F35'!$C$159+M164*'F35'!$C$174+M179*'F35'!$C$189+M194</f>
        <v>0</v>
      </c>
      <c r="N209" s="162">
        <f>N29*'F35'!$C$39+N44*'F35'!$C$54+N59*'F35'!$C$69+N74*'F35'!$C$84+N89*'F35'!$C$99+N104*'F35'!$C$114+N119*'F35'!$C$129+N134*'F35'!$C$144+N149*'F35'!$C$159+N164*'F35'!$C$174+N179*'F35'!$C$189+N194</f>
        <v>0</v>
      </c>
      <c r="O209" s="162">
        <f>O29*'F35'!$C$39+O44*'F35'!$C$54+O59*'F35'!$C$69+O74*'F35'!$C$84+O89*'F35'!$C$99+O104*'F35'!$C$114+O119*'F35'!$C$129+O134*'F35'!$C$144+O149*'F35'!$C$159+O164*'F35'!$C$174+O179*'F35'!$C$189+O194</f>
        <v>0</v>
      </c>
      <c r="P209" s="162">
        <f>P29*'F35'!$C$39+P44*'F35'!$C$54+P59*'F35'!$C$69+P74*'F35'!$C$84+P89*'F35'!$C$99+P104*'F35'!$C$114+P119*'F35'!$C$129+P134*'F35'!$C$144+P149*'F35'!$C$159+P164*'F35'!$C$174+P179*'F35'!$C$189+P194</f>
        <v>0</v>
      </c>
      <c r="Q209" s="162">
        <f>Q29*'F35'!$C$39+Q44*'F35'!$C$54+Q59*'F35'!$C$69+Q74*'F35'!$C$84+Q89*'F35'!$C$99+Q104*'F35'!$C$114+Q119*'F35'!$C$129+Q134*'F35'!$C$144+Q149*'F35'!$C$159+Q164*'F35'!$C$174+Q179*'F35'!$C$189+Q194</f>
        <v>0</v>
      </c>
      <c r="R209" s="162">
        <f>R29*'F35'!$C$39+R44*'F35'!$C$54+R59*'F35'!$C$69+R74*'F35'!$C$84+R89*'F35'!$C$99+R104*'F35'!$C$114+R119*'F35'!$C$129+R134*'F35'!$C$144+R149*'F35'!$C$159+R164*'F35'!$C$174+R179*'F35'!$C$189+R194</f>
        <v>0</v>
      </c>
      <c r="S209" s="162">
        <f>S29*'F35'!$C$39+S44*'F35'!$C$54+S59*'F35'!$C$69+S74*'F35'!$C$84+S89*'F35'!$C$99+S104*'F35'!$C$114+S119*'F35'!$C$129+S134*'F35'!$C$144+S149*'F35'!$C$159+S164*'F35'!$C$174+S179*'F35'!$C$189+S194</f>
        <v>0</v>
      </c>
      <c r="T209" s="162">
        <f>T29*'F35'!$C$39+T44*'F35'!$C$54+T59*'F35'!$C$69+T74*'F35'!$C$84+T89*'F35'!$C$99+T104*'F35'!$C$114+T119*'F35'!$C$129+T134*'F35'!$C$144+T149*'F35'!$C$159+T164*'F35'!$C$174+T179*'F35'!$C$189+T194</f>
        <v>0</v>
      </c>
      <c r="U209" s="162">
        <f>U29*'F35'!$C$39+U44*'F35'!$C$54+U59*'F35'!$C$69+U74*'F35'!$C$84+U89*'F35'!$C$99+U104*'F35'!$C$114+U119*'F35'!$C$129+U134*'F35'!$C$144+U149*'F35'!$C$159+U164*'F35'!$C$174+U179*'F35'!$C$189+U194</f>
        <v>0</v>
      </c>
      <c r="V209" s="162">
        <f>V29*'F35'!$C$39+V44*'F35'!$C$54+V59*'F35'!$C$69+V74*'F35'!$C$84+V89*'F35'!$C$99+V104*'F35'!$C$114+V119*'F35'!$C$129+V134*'F35'!$C$144+V149*'F35'!$C$159+V164*'F35'!$C$174+V179*'F35'!$C$189+V194</f>
        <v>0</v>
      </c>
      <c r="W209" s="162">
        <f>W29*'F35'!$C$39+W44*'F35'!$C$54+W59*'F35'!$C$69+W74*'F35'!$C$84+W89*'F35'!$C$99+W104*'F35'!$C$114+W119*'F35'!$C$129+W134*'F35'!$C$144+W149*'F35'!$C$159+W164*'F35'!$C$174+W179*'F35'!$C$189+W194</f>
        <v>0</v>
      </c>
      <c r="X209" s="162">
        <f>X29*'F35'!$C$39+X44*'F35'!$C$54+X59*'F35'!$C$69+X74*'F35'!$C$84+X89*'F35'!$C$99+X104*'F35'!$C$114+X119*'F35'!$C$129+X134*'F35'!$C$144+X149*'F35'!$C$159+X164*'F35'!$C$174+X179*'F35'!$C$189+X194</f>
        <v>0</v>
      </c>
      <c r="Y209" s="162">
        <f>Y29*'F35'!$C$39+Y44*'F35'!$C$54+Y59*'F35'!$C$69+Y74*'F35'!$C$84+Y89*'F35'!$C$99+Y104*'F35'!$C$114+Y119*'F35'!$C$129+Y134*'F35'!$C$144+Y149*'F35'!$C$159+Y164*'F35'!$C$174+Y179*'F35'!$C$189+Y194</f>
        <v>0</v>
      </c>
      <c r="Z209" s="162">
        <f>Z29*'F35'!$C$39+Z44*'F35'!$C$54+Z59*'F35'!$C$69+Z74*'F35'!$C$84+Z89*'F35'!$C$99+Z104*'F35'!$C$114+Z119*'F35'!$C$129+Z134*'F35'!$C$144+Z149*'F35'!$C$159+Z164*'F35'!$C$174+Z179*'F35'!$C$189+Z194</f>
        <v>0</v>
      </c>
      <c r="AA209" s="162">
        <f>AA29*'F35'!$C$39+AA44*'F35'!$C$54+AA59*'F35'!$C$69+AA74*'F35'!$C$84+AA89*'F35'!$C$99+AA104*'F35'!$C$114+AA119*'F35'!$C$129+AA134*'F35'!$C$144+AA149*'F35'!$C$159+AA164*'F35'!$C$174+AA179*'F35'!$C$189+AA194</f>
        <v>0</v>
      </c>
      <c r="AB209" s="162">
        <f>AB29*'F35'!$C$39+AB44*'F35'!$C$54+AB59*'F35'!$C$69+AB74*'F35'!$C$84+AB89*'F35'!$C$99+AB104*'F35'!$C$114+AB119*'F35'!$C$129+AB134*'F35'!$C$144+AB149*'F35'!$C$159+AB164*'F35'!$C$174+AB179*'F35'!$C$189+AB194</f>
        <v>0</v>
      </c>
      <c r="AC209" s="162">
        <f>AC29*'F35'!$C$39+AC44*'F35'!$C$54+AC59*'F35'!$C$69+AC74*'F35'!$C$84+AC89*'F35'!$C$99+AC104*'F35'!$C$114+AC119*'F35'!$C$129+AC134*'F35'!$C$144+AC149*'F35'!$C$159+AC164*'F35'!$C$174+AC179*'F35'!$C$189+AC194</f>
        <v>0</v>
      </c>
      <c r="AD209" s="162">
        <f>AD29*'F35'!$C$39+AD44*'F35'!$C$54+AD59*'F35'!$C$69+AD74*'F35'!$C$84+AD89*'F35'!$C$99+AD104*'F35'!$C$114+AD119*'F35'!$C$129+AD134*'F35'!$C$144+AD149*'F35'!$C$159+AD164*'F35'!$C$174+AD179*'F35'!$C$189+AD194</f>
        <v>0</v>
      </c>
      <c r="AF209" s="66"/>
    </row>
    <row r="210" spans="1:32">
      <c r="A210" s="22"/>
      <c r="B210" s="18" t="s">
        <v>4</v>
      </c>
      <c r="C210" s="162">
        <f>C30*'F35'!$C$39+C45*'F35'!$C$54+C60*'F35'!$C$69+C75*'F35'!$C$84+C90*'F35'!$C$99+C105*'F35'!$C$114+C120*'F35'!$C$129+C135*'F35'!$C$144+C150*'F35'!$C$159+C165*'F35'!$C$174+C180*'F35'!$C$189+C195</f>
        <v>0</v>
      </c>
      <c r="D210" s="162">
        <f>D30*'F35'!$C$39+D45*'F35'!$C$54+D60*'F35'!$C$69+D75*'F35'!$C$84+D90*'F35'!$C$99+D105*'F35'!$C$114+D120*'F35'!$C$129+D135*'F35'!$C$144+D150*'F35'!$C$159+D165*'F35'!$C$174+D180*'F35'!$C$189+D195</f>
        <v>0</v>
      </c>
      <c r="E210" s="162">
        <f>E30*'F35'!$C$39+E45*'F35'!$C$54+E60*'F35'!$C$69+E75*'F35'!$C$84+E90*'F35'!$C$99+E105*'F35'!$C$114+E120*'F35'!$C$129+E135*'F35'!$C$144+E150*'F35'!$C$159+E165*'F35'!$C$174+E180*'F35'!$C$189+E195</f>
        <v>0</v>
      </c>
      <c r="F210" s="162">
        <f>F30*'F35'!$C$39+F45*'F35'!$C$54+F60*'F35'!$C$69+F75*'F35'!$C$84+F90*'F35'!$C$99+F105*'F35'!$C$114+F120*'F35'!$C$129+F135*'F35'!$C$144+F150*'F35'!$C$159+F165*'F35'!$C$174+F180*'F35'!$C$189+F195</f>
        <v>0</v>
      </c>
      <c r="G210" s="162">
        <f>G30*'F35'!$C$39+G45*'F35'!$C$54+G60*'F35'!$C$69+G75*'F35'!$C$84+G90*'F35'!$C$99+G105*'F35'!$C$114+G120*'F35'!$C$129+G135*'F35'!$C$144+G150*'F35'!$C$159+G165*'F35'!$C$174+G180*'F35'!$C$189+G195</f>
        <v>0</v>
      </c>
      <c r="H210" s="162">
        <f>H30*'F35'!$C$39+H45*'F35'!$C$54+H60*'F35'!$C$69+H75*'F35'!$C$84+H90*'F35'!$C$99+H105*'F35'!$C$114+H120*'F35'!$C$129+H135*'F35'!$C$144+H150*'F35'!$C$159+H165*'F35'!$C$174+H180*'F35'!$C$189+H195</f>
        <v>0</v>
      </c>
      <c r="I210" s="162">
        <f>I30*'F35'!$C$39+I45*'F35'!$C$54+I60*'F35'!$C$69+I75*'F35'!$C$84+I90*'F35'!$C$99+I105*'F35'!$C$114+I120*'F35'!$C$129+I135*'F35'!$C$144+I150*'F35'!$C$159+I165*'F35'!$C$174+I180*'F35'!$C$189+I195</f>
        <v>0</v>
      </c>
      <c r="J210" s="162">
        <f>J30*'F35'!$C$39+J45*'F35'!$C$54+J60*'F35'!$C$69+J75*'F35'!$C$84+J90*'F35'!$C$99+J105*'F35'!$C$114+J120*'F35'!$C$129+J135*'F35'!$C$144+J150*'F35'!$C$159+J165*'F35'!$C$174+J180*'F35'!$C$189+J195</f>
        <v>0</v>
      </c>
      <c r="K210" s="162">
        <f>K30*'F35'!$C$39+K45*'F35'!$C$54+K60*'F35'!$C$69+K75*'F35'!$C$84+K90*'F35'!$C$99+K105*'F35'!$C$114+K120*'F35'!$C$129+K135*'F35'!$C$144+K150*'F35'!$C$159+K165*'F35'!$C$174+K180*'F35'!$C$189+K195</f>
        <v>0</v>
      </c>
      <c r="L210" s="162">
        <f>L30*'F35'!$C$39+L45*'F35'!$C$54+L60*'F35'!$C$69+L75*'F35'!$C$84+L90*'F35'!$C$99+L105*'F35'!$C$114+L120*'F35'!$C$129+L135*'F35'!$C$144+L150*'F35'!$C$159+L165*'F35'!$C$174+L180*'F35'!$C$189+L195</f>
        <v>0</v>
      </c>
      <c r="M210" s="162">
        <f>M30*'F35'!$C$39+M45*'F35'!$C$54+M60*'F35'!$C$69+M75*'F35'!$C$84+M90*'F35'!$C$99+M105*'F35'!$C$114+M120*'F35'!$C$129+M135*'F35'!$C$144+M150*'F35'!$C$159+M165*'F35'!$C$174+M180*'F35'!$C$189+M195</f>
        <v>0</v>
      </c>
      <c r="N210" s="162">
        <f>N30*'F35'!$C$39+N45*'F35'!$C$54+N60*'F35'!$C$69+N75*'F35'!$C$84+N90*'F35'!$C$99+N105*'F35'!$C$114+N120*'F35'!$C$129+N135*'F35'!$C$144+N150*'F35'!$C$159+N165*'F35'!$C$174+N180*'F35'!$C$189+N195</f>
        <v>0</v>
      </c>
      <c r="O210" s="162">
        <f>O30*'F35'!$C$39+O45*'F35'!$C$54+O60*'F35'!$C$69+O75*'F35'!$C$84+O90*'F35'!$C$99+O105*'F35'!$C$114+O120*'F35'!$C$129+O135*'F35'!$C$144+O150*'F35'!$C$159+O165*'F35'!$C$174+O180*'F35'!$C$189+O195</f>
        <v>0</v>
      </c>
      <c r="P210" s="162">
        <f>P30*'F35'!$C$39+P45*'F35'!$C$54+P60*'F35'!$C$69+P75*'F35'!$C$84+P90*'F35'!$C$99+P105*'F35'!$C$114+P120*'F35'!$C$129+P135*'F35'!$C$144+P150*'F35'!$C$159+P165*'F35'!$C$174+P180*'F35'!$C$189+P195</f>
        <v>0</v>
      </c>
      <c r="Q210" s="162">
        <f>Q30*'F35'!$C$39+Q45*'F35'!$C$54+Q60*'F35'!$C$69+Q75*'F35'!$C$84+Q90*'F35'!$C$99+Q105*'F35'!$C$114+Q120*'F35'!$C$129+Q135*'F35'!$C$144+Q150*'F35'!$C$159+Q165*'F35'!$C$174+Q180*'F35'!$C$189+Q195</f>
        <v>0</v>
      </c>
      <c r="R210" s="162">
        <f>R30*'F35'!$C$39+R45*'F35'!$C$54+R60*'F35'!$C$69+R75*'F35'!$C$84+R90*'F35'!$C$99+R105*'F35'!$C$114+R120*'F35'!$C$129+R135*'F35'!$C$144+R150*'F35'!$C$159+R165*'F35'!$C$174+R180*'F35'!$C$189+R195</f>
        <v>0</v>
      </c>
      <c r="S210" s="162">
        <f>S30*'F35'!$C$39+S45*'F35'!$C$54+S60*'F35'!$C$69+S75*'F35'!$C$84+S90*'F35'!$C$99+S105*'F35'!$C$114+S120*'F35'!$C$129+S135*'F35'!$C$144+S150*'F35'!$C$159+S165*'F35'!$C$174+S180*'F35'!$C$189+S195</f>
        <v>0</v>
      </c>
      <c r="T210" s="162">
        <f>T30*'F35'!$C$39+T45*'F35'!$C$54+T60*'F35'!$C$69+T75*'F35'!$C$84+T90*'F35'!$C$99+T105*'F35'!$C$114+T120*'F35'!$C$129+T135*'F35'!$C$144+T150*'F35'!$C$159+T165*'F35'!$C$174+T180*'F35'!$C$189+T195</f>
        <v>0</v>
      </c>
      <c r="U210" s="162">
        <f>U30*'F35'!$C$39+U45*'F35'!$C$54+U60*'F35'!$C$69+U75*'F35'!$C$84+U90*'F35'!$C$99+U105*'F35'!$C$114+U120*'F35'!$C$129+U135*'F35'!$C$144+U150*'F35'!$C$159+U165*'F35'!$C$174+U180*'F35'!$C$189+U195</f>
        <v>0</v>
      </c>
      <c r="V210" s="162">
        <f>V30*'F35'!$C$39+V45*'F35'!$C$54+V60*'F35'!$C$69+V75*'F35'!$C$84+V90*'F35'!$C$99+V105*'F35'!$C$114+V120*'F35'!$C$129+V135*'F35'!$C$144+V150*'F35'!$C$159+V165*'F35'!$C$174+V180*'F35'!$C$189+V195</f>
        <v>0</v>
      </c>
      <c r="W210" s="162">
        <f>W30*'F35'!$C$39+W45*'F35'!$C$54+W60*'F35'!$C$69+W75*'F35'!$C$84+W90*'F35'!$C$99+W105*'F35'!$C$114+W120*'F35'!$C$129+W135*'F35'!$C$144+W150*'F35'!$C$159+W165*'F35'!$C$174+W180*'F35'!$C$189+W195</f>
        <v>0</v>
      </c>
      <c r="X210" s="162">
        <f>X30*'F35'!$C$39+X45*'F35'!$C$54+X60*'F35'!$C$69+X75*'F35'!$C$84+X90*'F35'!$C$99+X105*'F35'!$C$114+X120*'F35'!$C$129+X135*'F35'!$C$144+X150*'F35'!$C$159+X165*'F35'!$C$174+X180*'F35'!$C$189+X195</f>
        <v>0</v>
      </c>
      <c r="Y210" s="162">
        <f>Y30*'F35'!$C$39+Y45*'F35'!$C$54+Y60*'F35'!$C$69+Y75*'F35'!$C$84+Y90*'F35'!$C$99+Y105*'F35'!$C$114+Y120*'F35'!$C$129+Y135*'F35'!$C$144+Y150*'F35'!$C$159+Y165*'F35'!$C$174+Y180*'F35'!$C$189+Y195</f>
        <v>0</v>
      </c>
      <c r="Z210" s="162">
        <f>Z30*'F35'!$C$39+Z45*'F35'!$C$54+Z60*'F35'!$C$69+Z75*'F35'!$C$84+Z90*'F35'!$C$99+Z105*'F35'!$C$114+Z120*'F35'!$C$129+Z135*'F35'!$C$144+Z150*'F35'!$C$159+Z165*'F35'!$C$174+Z180*'F35'!$C$189+Z195</f>
        <v>0</v>
      </c>
      <c r="AA210" s="162">
        <f>AA30*'F35'!$C$39+AA45*'F35'!$C$54+AA60*'F35'!$C$69+AA75*'F35'!$C$84+AA90*'F35'!$C$99+AA105*'F35'!$C$114+AA120*'F35'!$C$129+AA135*'F35'!$C$144+AA150*'F35'!$C$159+AA165*'F35'!$C$174+AA180*'F35'!$C$189+AA195</f>
        <v>0</v>
      </c>
      <c r="AB210" s="162">
        <f>AB30*'F35'!$C$39+AB45*'F35'!$C$54+AB60*'F35'!$C$69+AB75*'F35'!$C$84+AB90*'F35'!$C$99+AB105*'F35'!$C$114+AB120*'F35'!$C$129+AB135*'F35'!$C$144+AB150*'F35'!$C$159+AB165*'F35'!$C$174+AB180*'F35'!$C$189+AB195</f>
        <v>0</v>
      </c>
      <c r="AC210" s="162">
        <f>AC30*'F35'!$C$39+AC45*'F35'!$C$54+AC60*'F35'!$C$69+AC75*'F35'!$C$84+AC90*'F35'!$C$99+AC105*'F35'!$C$114+AC120*'F35'!$C$129+AC135*'F35'!$C$144+AC150*'F35'!$C$159+AC165*'F35'!$C$174+AC180*'F35'!$C$189+AC195</f>
        <v>0</v>
      </c>
      <c r="AD210" s="162">
        <f>AD30*'F35'!$C$39+AD45*'F35'!$C$54+AD60*'F35'!$C$69+AD75*'F35'!$C$84+AD90*'F35'!$C$99+AD105*'F35'!$C$114+AD120*'F35'!$C$129+AD135*'F35'!$C$144+AD150*'F35'!$C$159+AD165*'F35'!$C$174+AD180*'F35'!$C$189+AD195</f>
        <v>0</v>
      </c>
      <c r="AF210" s="66"/>
    </row>
    <row r="211" spans="1:32">
      <c r="A211" s="22"/>
      <c r="B211" s="11" t="s">
        <v>669</v>
      </c>
      <c r="C211" s="162">
        <f>C31*'F35'!$C$39+C46*'F35'!$C$54+C61*'F35'!$C$69+C76*'F35'!$C$84+C91*'F35'!$C$99+C106*'F35'!$C$114+C121*'F35'!$C$129+C136*'F35'!$C$144+C151*'F35'!$C$159+C166*'F35'!$C$174+C181*'F35'!$C$189+C196</f>
        <v>0</v>
      </c>
      <c r="D211" s="162">
        <f>D31*'F35'!$C$39+D46*'F35'!$C$54+D61*'F35'!$C$69+D76*'F35'!$C$84+D91*'F35'!$C$99+D106*'F35'!$C$114+D121*'F35'!$C$129+D136*'F35'!$C$144+D151*'F35'!$C$159+D166*'F35'!$C$174+D181*'F35'!$C$189+D196</f>
        <v>0</v>
      </c>
      <c r="E211" s="162">
        <f>E31*'F35'!$C$39+E46*'F35'!$C$54+E61*'F35'!$C$69+E76*'F35'!$C$84+E91*'F35'!$C$99+E106*'F35'!$C$114+E121*'F35'!$C$129+E136*'F35'!$C$144+E151*'F35'!$C$159+E166*'F35'!$C$174+E181*'F35'!$C$189+E196</f>
        <v>0</v>
      </c>
      <c r="F211" s="162">
        <f>F31*'F35'!$C$39+F46*'F35'!$C$54+F61*'F35'!$C$69+F76*'F35'!$C$84+F91*'F35'!$C$99+F106*'F35'!$C$114+F121*'F35'!$C$129+F136*'F35'!$C$144+F151*'F35'!$C$159+F166*'F35'!$C$174+F181*'F35'!$C$189+F196</f>
        <v>0</v>
      </c>
      <c r="G211" s="162">
        <f>G31*'F35'!$C$39+G46*'F35'!$C$54+G61*'F35'!$C$69+G76*'F35'!$C$84+G91*'F35'!$C$99+G106*'F35'!$C$114+G121*'F35'!$C$129+G136*'F35'!$C$144+G151*'F35'!$C$159+G166*'F35'!$C$174+G181*'F35'!$C$189+G196</f>
        <v>0</v>
      </c>
      <c r="H211" s="162">
        <f>H31*'F35'!$C$39+H46*'F35'!$C$54+H61*'F35'!$C$69+H76*'F35'!$C$84+H91*'F35'!$C$99+H106*'F35'!$C$114+H121*'F35'!$C$129+H136*'F35'!$C$144+H151*'F35'!$C$159+H166*'F35'!$C$174+H181*'F35'!$C$189+H196</f>
        <v>0</v>
      </c>
      <c r="I211" s="162">
        <f>I31*'F35'!$C$39+I46*'F35'!$C$54+I61*'F35'!$C$69+I76*'F35'!$C$84+I91*'F35'!$C$99+I106*'F35'!$C$114+I121*'F35'!$C$129+I136*'F35'!$C$144+I151*'F35'!$C$159+I166*'F35'!$C$174+I181*'F35'!$C$189+I196</f>
        <v>0</v>
      </c>
      <c r="J211" s="162">
        <f>J31*'F35'!$C$39+J46*'F35'!$C$54+J61*'F35'!$C$69+J76*'F35'!$C$84+J91*'F35'!$C$99+J106*'F35'!$C$114+J121*'F35'!$C$129+J136*'F35'!$C$144+J151*'F35'!$C$159+J166*'F35'!$C$174+J181*'F35'!$C$189+J196</f>
        <v>0</v>
      </c>
      <c r="K211" s="162">
        <f>K31*'F35'!$C$39+K46*'F35'!$C$54+K61*'F35'!$C$69+K76*'F35'!$C$84+K91*'F35'!$C$99+K106*'F35'!$C$114+K121*'F35'!$C$129+K136*'F35'!$C$144+K151*'F35'!$C$159+K166*'F35'!$C$174+K181*'F35'!$C$189+K196</f>
        <v>0</v>
      </c>
      <c r="L211" s="162">
        <f>L31*'F35'!$C$39+L46*'F35'!$C$54+L61*'F35'!$C$69+L76*'F35'!$C$84+L91*'F35'!$C$99+L106*'F35'!$C$114+L121*'F35'!$C$129+L136*'F35'!$C$144+L151*'F35'!$C$159+L166*'F35'!$C$174+L181*'F35'!$C$189+L196</f>
        <v>0</v>
      </c>
      <c r="M211" s="162">
        <f>M31*'F35'!$C$39+M46*'F35'!$C$54+M61*'F35'!$C$69+M76*'F35'!$C$84+M91*'F35'!$C$99+M106*'F35'!$C$114+M121*'F35'!$C$129+M136*'F35'!$C$144+M151*'F35'!$C$159+M166*'F35'!$C$174+M181*'F35'!$C$189+M196</f>
        <v>0</v>
      </c>
      <c r="N211" s="162">
        <f>N31*'F35'!$C$39+N46*'F35'!$C$54+N61*'F35'!$C$69+N76*'F35'!$C$84+N91*'F35'!$C$99+N106*'F35'!$C$114+N121*'F35'!$C$129+N136*'F35'!$C$144+N151*'F35'!$C$159+N166*'F35'!$C$174+N181*'F35'!$C$189+N196</f>
        <v>0</v>
      </c>
      <c r="O211" s="162">
        <f>O31*'F35'!$C$39+O46*'F35'!$C$54+O61*'F35'!$C$69+O76*'F35'!$C$84+O91*'F35'!$C$99+O106*'F35'!$C$114+O121*'F35'!$C$129+O136*'F35'!$C$144+O151*'F35'!$C$159+O166*'F35'!$C$174+O181*'F35'!$C$189+O196</f>
        <v>0</v>
      </c>
      <c r="P211" s="162">
        <f>P31*'F35'!$C$39+P46*'F35'!$C$54+P61*'F35'!$C$69+P76*'F35'!$C$84+P91*'F35'!$C$99+P106*'F35'!$C$114+P121*'F35'!$C$129+P136*'F35'!$C$144+P151*'F35'!$C$159+P166*'F35'!$C$174+P181*'F35'!$C$189+P196</f>
        <v>0</v>
      </c>
      <c r="Q211" s="162">
        <f>Q31*'F35'!$C$39+Q46*'F35'!$C$54+Q61*'F35'!$C$69+Q76*'F35'!$C$84+Q91*'F35'!$C$99+Q106*'F35'!$C$114+Q121*'F35'!$C$129+Q136*'F35'!$C$144+Q151*'F35'!$C$159+Q166*'F35'!$C$174+Q181*'F35'!$C$189+Q196</f>
        <v>0</v>
      </c>
      <c r="R211" s="162">
        <f>R31*'F35'!$C$39+R46*'F35'!$C$54+R61*'F35'!$C$69+R76*'F35'!$C$84+R91*'F35'!$C$99+R106*'F35'!$C$114+R121*'F35'!$C$129+R136*'F35'!$C$144+R151*'F35'!$C$159+R166*'F35'!$C$174+R181*'F35'!$C$189+R196</f>
        <v>0</v>
      </c>
      <c r="S211" s="162">
        <f>S31*'F35'!$C$39+S46*'F35'!$C$54+S61*'F35'!$C$69+S76*'F35'!$C$84+S91*'F35'!$C$99+S106*'F35'!$C$114+S121*'F35'!$C$129+S136*'F35'!$C$144+S151*'F35'!$C$159+S166*'F35'!$C$174+S181*'F35'!$C$189+S196</f>
        <v>0</v>
      </c>
      <c r="T211" s="162">
        <f>T31*'F35'!$C$39+T46*'F35'!$C$54+T61*'F35'!$C$69+T76*'F35'!$C$84+T91*'F35'!$C$99+T106*'F35'!$C$114+T121*'F35'!$C$129+T136*'F35'!$C$144+T151*'F35'!$C$159+T166*'F35'!$C$174+T181*'F35'!$C$189+T196</f>
        <v>0</v>
      </c>
      <c r="U211" s="162">
        <f>U31*'F35'!$C$39+U46*'F35'!$C$54+U61*'F35'!$C$69+U76*'F35'!$C$84+U91*'F35'!$C$99+U106*'F35'!$C$114+U121*'F35'!$C$129+U136*'F35'!$C$144+U151*'F35'!$C$159+U166*'F35'!$C$174+U181*'F35'!$C$189+U196</f>
        <v>0</v>
      </c>
      <c r="V211" s="162">
        <f>V31*'F35'!$C$39+V46*'F35'!$C$54+V61*'F35'!$C$69+V76*'F35'!$C$84+V91*'F35'!$C$99+V106*'F35'!$C$114+V121*'F35'!$C$129+V136*'F35'!$C$144+V151*'F35'!$C$159+V166*'F35'!$C$174+V181*'F35'!$C$189+V196</f>
        <v>0</v>
      </c>
      <c r="W211" s="162">
        <f>W31*'F35'!$C$39+W46*'F35'!$C$54+W61*'F35'!$C$69+W76*'F35'!$C$84+W91*'F35'!$C$99+W106*'F35'!$C$114+W121*'F35'!$C$129+W136*'F35'!$C$144+W151*'F35'!$C$159+W166*'F35'!$C$174+W181*'F35'!$C$189+W196</f>
        <v>0</v>
      </c>
      <c r="X211" s="162">
        <f>X31*'F35'!$C$39+X46*'F35'!$C$54+X61*'F35'!$C$69+X76*'F35'!$C$84+X91*'F35'!$C$99+X106*'F35'!$C$114+X121*'F35'!$C$129+X136*'F35'!$C$144+X151*'F35'!$C$159+X166*'F35'!$C$174+X181*'F35'!$C$189+X196</f>
        <v>0</v>
      </c>
      <c r="Y211" s="162">
        <f>Y31*'F35'!$C$39+Y46*'F35'!$C$54+Y61*'F35'!$C$69+Y76*'F35'!$C$84+Y91*'F35'!$C$99+Y106*'F35'!$C$114+Y121*'F35'!$C$129+Y136*'F35'!$C$144+Y151*'F35'!$C$159+Y166*'F35'!$C$174+Y181*'F35'!$C$189+Y196</f>
        <v>0</v>
      </c>
      <c r="Z211" s="162">
        <f>Z31*'F35'!$C$39+Z46*'F35'!$C$54+Z61*'F35'!$C$69+Z76*'F35'!$C$84+Z91*'F35'!$C$99+Z106*'F35'!$C$114+Z121*'F35'!$C$129+Z136*'F35'!$C$144+Z151*'F35'!$C$159+Z166*'F35'!$C$174+Z181*'F35'!$C$189+Z196</f>
        <v>0</v>
      </c>
      <c r="AA211" s="162">
        <f>AA31*'F35'!$C$39+AA46*'F35'!$C$54+AA61*'F35'!$C$69+AA76*'F35'!$C$84+AA91*'F35'!$C$99+AA106*'F35'!$C$114+AA121*'F35'!$C$129+AA136*'F35'!$C$144+AA151*'F35'!$C$159+AA166*'F35'!$C$174+AA181*'F35'!$C$189+AA196</f>
        <v>0</v>
      </c>
      <c r="AB211" s="162">
        <f>AB31*'F35'!$C$39+AB46*'F35'!$C$54+AB61*'F35'!$C$69+AB76*'F35'!$C$84+AB91*'F35'!$C$99+AB106*'F35'!$C$114+AB121*'F35'!$C$129+AB136*'F35'!$C$144+AB151*'F35'!$C$159+AB166*'F35'!$C$174+AB181*'F35'!$C$189+AB196</f>
        <v>0</v>
      </c>
      <c r="AC211" s="162">
        <f>AC31*'F35'!$C$39+AC46*'F35'!$C$54+AC61*'F35'!$C$69+AC76*'F35'!$C$84+AC91*'F35'!$C$99+AC106*'F35'!$C$114+AC121*'F35'!$C$129+AC136*'F35'!$C$144+AC151*'F35'!$C$159+AC166*'F35'!$C$174+AC181*'F35'!$C$189+AC196</f>
        <v>0</v>
      </c>
      <c r="AD211" s="162">
        <f>AD31*'F35'!$C$39+AD46*'F35'!$C$54+AD61*'F35'!$C$69+AD76*'F35'!$C$84+AD91*'F35'!$C$99+AD106*'F35'!$C$114+AD121*'F35'!$C$129+AD136*'F35'!$C$144+AD151*'F35'!$C$159+AD166*'F35'!$C$174+AD181*'F35'!$C$189+AD196</f>
        <v>0</v>
      </c>
      <c r="AF211" s="66"/>
    </row>
    <row r="212" spans="1:32" ht="45">
      <c r="A212" s="22"/>
      <c r="B212" s="93" t="s">
        <v>702</v>
      </c>
      <c r="C212" s="162">
        <f>C32*'F35'!$C$39+C47*'F35'!$C$54+C62*'F35'!$C$69+C77*'F35'!$C$84+C92*'F35'!$C$99+C107*'F35'!$C$114+C122*'F35'!$C$129+C137*'F35'!$C$144+C152*'F35'!$C$159+C167*'F35'!$C$174+C182*'F35'!$C$189+C197</f>
        <v>0</v>
      </c>
      <c r="D212" s="162">
        <f>D32*'F35'!$C$39+D47*'F35'!$C$54+D62*'F35'!$C$69+D77*'F35'!$C$84+D92*'F35'!$C$99+D107*'F35'!$C$114+D122*'F35'!$C$129+D137*'F35'!$C$144+D152*'F35'!$C$159+D167*'F35'!$C$174+D182*'F35'!$C$189+D197</f>
        <v>0</v>
      </c>
      <c r="E212" s="162">
        <f>E32*'F35'!$C$39+E47*'F35'!$C$54+E62*'F35'!$C$69+E77*'F35'!$C$84+E92*'F35'!$C$99+E107*'F35'!$C$114+E122*'F35'!$C$129+E137*'F35'!$C$144+E152*'F35'!$C$159+E167*'F35'!$C$174+E182*'F35'!$C$189+E197</f>
        <v>0</v>
      </c>
      <c r="F212" s="162">
        <f>F32*'F35'!$C$39+F47*'F35'!$C$54+F62*'F35'!$C$69+F77*'F35'!$C$84+F92*'F35'!$C$99+F107*'F35'!$C$114+F122*'F35'!$C$129+F137*'F35'!$C$144+F152*'F35'!$C$159+F167*'F35'!$C$174+F182*'F35'!$C$189+F197</f>
        <v>0</v>
      </c>
      <c r="G212" s="162">
        <f>G32*'F35'!$C$39+G47*'F35'!$C$54+G62*'F35'!$C$69+G77*'F35'!$C$84+G92*'F35'!$C$99+G107*'F35'!$C$114+G122*'F35'!$C$129+G137*'F35'!$C$144+G152*'F35'!$C$159+G167*'F35'!$C$174+G182*'F35'!$C$189+G197</f>
        <v>0</v>
      </c>
      <c r="H212" s="162">
        <f>H32*'F35'!$C$39+H47*'F35'!$C$54+H62*'F35'!$C$69+H77*'F35'!$C$84+H92*'F35'!$C$99+H107*'F35'!$C$114+H122*'F35'!$C$129+H137*'F35'!$C$144+H152*'F35'!$C$159+H167*'F35'!$C$174+H182*'F35'!$C$189+H197</f>
        <v>0</v>
      </c>
      <c r="I212" s="162">
        <f>I32*'F35'!$C$39+I47*'F35'!$C$54+I62*'F35'!$C$69+I77*'F35'!$C$84+I92*'F35'!$C$99+I107*'F35'!$C$114+I122*'F35'!$C$129+I137*'F35'!$C$144+I152*'F35'!$C$159+I167*'F35'!$C$174+I182*'F35'!$C$189+I197</f>
        <v>0</v>
      </c>
      <c r="J212" s="162">
        <f>J32*'F35'!$C$39+J47*'F35'!$C$54+J62*'F35'!$C$69+J77*'F35'!$C$84+J92*'F35'!$C$99+J107*'F35'!$C$114+J122*'F35'!$C$129+J137*'F35'!$C$144+J152*'F35'!$C$159+J167*'F35'!$C$174+J182*'F35'!$C$189+J197</f>
        <v>0</v>
      </c>
      <c r="K212" s="162">
        <f>K32*'F35'!$C$39+K47*'F35'!$C$54+K62*'F35'!$C$69+K77*'F35'!$C$84+K92*'F35'!$C$99+K107*'F35'!$C$114+K122*'F35'!$C$129+K137*'F35'!$C$144+K152*'F35'!$C$159+K167*'F35'!$C$174+K182*'F35'!$C$189+K197</f>
        <v>0</v>
      </c>
      <c r="L212" s="162">
        <f>L32*'F35'!$C$39+L47*'F35'!$C$54+L62*'F35'!$C$69+L77*'F35'!$C$84+L92*'F35'!$C$99+L107*'F35'!$C$114+L122*'F35'!$C$129+L137*'F35'!$C$144+L152*'F35'!$C$159+L167*'F35'!$C$174+L182*'F35'!$C$189+L197</f>
        <v>0</v>
      </c>
      <c r="M212" s="162">
        <f>M32*'F35'!$C$39+M47*'F35'!$C$54+M62*'F35'!$C$69+M77*'F35'!$C$84+M92*'F35'!$C$99+M107*'F35'!$C$114+M122*'F35'!$C$129+M137*'F35'!$C$144+M152*'F35'!$C$159+M167*'F35'!$C$174+M182*'F35'!$C$189+M197</f>
        <v>0</v>
      </c>
      <c r="N212" s="162">
        <f>N32*'F35'!$C$39+N47*'F35'!$C$54+N62*'F35'!$C$69+N77*'F35'!$C$84+N92*'F35'!$C$99+N107*'F35'!$C$114+N122*'F35'!$C$129+N137*'F35'!$C$144+N152*'F35'!$C$159+N167*'F35'!$C$174+N182*'F35'!$C$189+N197</f>
        <v>0</v>
      </c>
      <c r="O212" s="162">
        <f>O32*'F35'!$C$39+O47*'F35'!$C$54+O62*'F35'!$C$69+O77*'F35'!$C$84+O92*'F35'!$C$99+O107*'F35'!$C$114+O122*'F35'!$C$129+O137*'F35'!$C$144+O152*'F35'!$C$159+O167*'F35'!$C$174+O182*'F35'!$C$189+O197</f>
        <v>0</v>
      </c>
      <c r="P212" s="162">
        <f>P32*'F35'!$C$39+P47*'F35'!$C$54+P62*'F35'!$C$69+P77*'F35'!$C$84+P92*'F35'!$C$99+P107*'F35'!$C$114+P122*'F35'!$C$129+P137*'F35'!$C$144+P152*'F35'!$C$159+P167*'F35'!$C$174+P182*'F35'!$C$189+P197</f>
        <v>0</v>
      </c>
      <c r="Q212" s="162">
        <f>Q32*'F35'!$C$39+Q47*'F35'!$C$54+Q62*'F35'!$C$69+Q77*'F35'!$C$84+Q92*'F35'!$C$99+Q107*'F35'!$C$114+Q122*'F35'!$C$129+Q137*'F35'!$C$144+Q152*'F35'!$C$159+Q167*'F35'!$C$174+Q182*'F35'!$C$189+Q197</f>
        <v>0</v>
      </c>
      <c r="R212" s="162">
        <f>R32*'F35'!$C$39+R47*'F35'!$C$54+R62*'F35'!$C$69+R77*'F35'!$C$84+R92*'F35'!$C$99+R107*'F35'!$C$114+R122*'F35'!$C$129+R137*'F35'!$C$144+R152*'F35'!$C$159+R167*'F35'!$C$174+R182*'F35'!$C$189+R197</f>
        <v>0</v>
      </c>
      <c r="S212" s="162">
        <f>S32*'F35'!$C$39+S47*'F35'!$C$54+S62*'F35'!$C$69+S77*'F35'!$C$84+S92*'F35'!$C$99+S107*'F35'!$C$114+S122*'F35'!$C$129+S137*'F35'!$C$144+S152*'F35'!$C$159+S167*'F35'!$C$174+S182*'F35'!$C$189+S197</f>
        <v>0</v>
      </c>
      <c r="T212" s="162">
        <f>T32*'F35'!$C$39+T47*'F35'!$C$54+T62*'F35'!$C$69+T77*'F35'!$C$84+T92*'F35'!$C$99+T107*'F35'!$C$114+T122*'F35'!$C$129+T137*'F35'!$C$144+T152*'F35'!$C$159+T167*'F35'!$C$174+T182*'F35'!$C$189+T197</f>
        <v>0</v>
      </c>
      <c r="U212" s="162">
        <f>U32*'F35'!$C$39+U47*'F35'!$C$54+U62*'F35'!$C$69+U77*'F35'!$C$84+U92*'F35'!$C$99+U107*'F35'!$C$114+U122*'F35'!$C$129+U137*'F35'!$C$144+U152*'F35'!$C$159+U167*'F35'!$C$174+U182*'F35'!$C$189+U197</f>
        <v>0</v>
      </c>
      <c r="V212" s="162">
        <f>V32*'F35'!$C$39+V47*'F35'!$C$54+V62*'F35'!$C$69+V77*'F35'!$C$84+V92*'F35'!$C$99+V107*'F35'!$C$114+V122*'F35'!$C$129+V137*'F35'!$C$144+V152*'F35'!$C$159+V167*'F35'!$C$174+V182*'F35'!$C$189+V197</f>
        <v>0</v>
      </c>
      <c r="W212" s="162">
        <f>W32*'F35'!$C$39+W47*'F35'!$C$54+W62*'F35'!$C$69+W77*'F35'!$C$84+W92*'F35'!$C$99+W107*'F35'!$C$114+W122*'F35'!$C$129+W137*'F35'!$C$144+W152*'F35'!$C$159+W167*'F35'!$C$174+W182*'F35'!$C$189+W197</f>
        <v>0</v>
      </c>
      <c r="X212" s="162">
        <f>X32*'F35'!$C$39+X47*'F35'!$C$54+X62*'F35'!$C$69+X77*'F35'!$C$84+X92*'F35'!$C$99+X107*'F35'!$C$114+X122*'F35'!$C$129+X137*'F35'!$C$144+X152*'F35'!$C$159+X167*'F35'!$C$174+X182*'F35'!$C$189+X197</f>
        <v>0</v>
      </c>
      <c r="Y212" s="162">
        <f>Y32*'F35'!$C$39+Y47*'F35'!$C$54+Y62*'F35'!$C$69+Y77*'F35'!$C$84+Y92*'F35'!$C$99+Y107*'F35'!$C$114+Y122*'F35'!$C$129+Y137*'F35'!$C$144+Y152*'F35'!$C$159+Y167*'F35'!$C$174+Y182*'F35'!$C$189+Y197</f>
        <v>0</v>
      </c>
      <c r="Z212" s="162">
        <f>Z32*'F35'!$C$39+Z47*'F35'!$C$54+Z62*'F35'!$C$69+Z77*'F35'!$C$84+Z92*'F35'!$C$99+Z107*'F35'!$C$114+Z122*'F35'!$C$129+Z137*'F35'!$C$144+Z152*'F35'!$C$159+Z167*'F35'!$C$174+Z182*'F35'!$C$189+Z197</f>
        <v>0</v>
      </c>
      <c r="AA212" s="162">
        <f>AA32*'F35'!$C$39+AA47*'F35'!$C$54+AA62*'F35'!$C$69+AA77*'F35'!$C$84+AA92*'F35'!$C$99+AA107*'F35'!$C$114+AA122*'F35'!$C$129+AA137*'F35'!$C$144+AA152*'F35'!$C$159+AA167*'F35'!$C$174+AA182*'F35'!$C$189+AA197</f>
        <v>0</v>
      </c>
      <c r="AB212" s="162">
        <f>AB32*'F35'!$C$39+AB47*'F35'!$C$54+AB62*'F35'!$C$69+AB77*'F35'!$C$84+AB92*'F35'!$C$99+AB107*'F35'!$C$114+AB122*'F35'!$C$129+AB137*'F35'!$C$144+AB152*'F35'!$C$159+AB167*'F35'!$C$174+AB182*'F35'!$C$189+AB197</f>
        <v>0</v>
      </c>
      <c r="AC212" s="162">
        <f>AC32*'F35'!$C$39+AC47*'F35'!$C$54+AC62*'F35'!$C$69+AC77*'F35'!$C$84+AC92*'F35'!$C$99+AC107*'F35'!$C$114+AC122*'F35'!$C$129+AC137*'F35'!$C$144+AC152*'F35'!$C$159+AC167*'F35'!$C$174+AC182*'F35'!$C$189+AC197</f>
        <v>0</v>
      </c>
      <c r="AD212" s="162">
        <f>AD32*'F35'!$C$39+AD47*'F35'!$C$54+AD62*'F35'!$C$69+AD77*'F35'!$C$84+AD92*'F35'!$C$99+AD107*'F35'!$C$114+AD122*'F35'!$C$129+AD137*'F35'!$C$144+AD152*'F35'!$C$159+AD167*'F35'!$C$174+AD182*'F35'!$C$189+AD197</f>
        <v>0</v>
      </c>
      <c r="AF212" s="66"/>
    </row>
    <row r="213" spans="1:32">
      <c r="A213" s="22"/>
      <c r="B213" s="11" t="s">
        <v>670</v>
      </c>
      <c r="C213" s="162">
        <f>C33*'F35'!$C$39+C48*'F35'!$C$54+C63*'F35'!$C$69+C78*'F35'!$C$84+C93*'F35'!$C$99+C108*'F35'!$C$114+C123*'F35'!$C$129+C138*'F35'!$C$144+C153*'F35'!$C$159+C168*'F35'!$C$174+C183*'F35'!$C$189+C198</f>
        <v>0</v>
      </c>
      <c r="D213" s="162">
        <f>D33*'F35'!$C$39+D48*'F35'!$C$54+D63*'F35'!$C$69+D78*'F35'!$C$84+D93*'F35'!$C$99+D108*'F35'!$C$114+D123*'F35'!$C$129+D138*'F35'!$C$144+D153*'F35'!$C$159+D168*'F35'!$C$174+D183*'F35'!$C$189+D198</f>
        <v>0</v>
      </c>
      <c r="E213" s="162">
        <f>E33*'F35'!$C$39+E48*'F35'!$C$54+E63*'F35'!$C$69+E78*'F35'!$C$84+E93*'F35'!$C$99+E108*'F35'!$C$114+E123*'F35'!$C$129+E138*'F35'!$C$144+E153*'F35'!$C$159+E168*'F35'!$C$174+E183*'F35'!$C$189+E198</f>
        <v>0</v>
      </c>
      <c r="F213" s="162">
        <f>F33*'F35'!$C$39+F48*'F35'!$C$54+F63*'F35'!$C$69+F78*'F35'!$C$84+F93*'F35'!$C$99+F108*'F35'!$C$114+F123*'F35'!$C$129+F138*'F35'!$C$144+F153*'F35'!$C$159+F168*'F35'!$C$174+F183*'F35'!$C$189+F198</f>
        <v>0</v>
      </c>
      <c r="G213" s="162">
        <f>G33*'F35'!$C$39+G48*'F35'!$C$54+G63*'F35'!$C$69+G78*'F35'!$C$84+G93*'F35'!$C$99+G108*'F35'!$C$114+G123*'F35'!$C$129+G138*'F35'!$C$144+G153*'F35'!$C$159+G168*'F35'!$C$174+G183*'F35'!$C$189+G198</f>
        <v>0</v>
      </c>
      <c r="H213" s="162">
        <f>H33*'F35'!$C$39+H48*'F35'!$C$54+H63*'F35'!$C$69+H78*'F35'!$C$84+H93*'F35'!$C$99+H108*'F35'!$C$114+H123*'F35'!$C$129+H138*'F35'!$C$144+H153*'F35'!$C$159+H168*'F35'!$C$174+H183*'F35'!$C$189+H198</f>
        <v>0</v>
      </c>
      <c r="I213" s="162">
        <f>I33*'F35'!$C$39+I48*'F35'!$C$54+I63*'F35'!$C$69+I78*'F35'!$C$84+I93*'F35'!$C$99+I108*'F35'!$C$114+I123*'F35'!$C$129+I138*'F35'!$C$144+I153*'F35'!$C$159+I168*'F35'!$C$174+I183*'F35'!$C$189+I198</f>
        <v>0</v>
      </c>
      <c r="J213" s="162">
        <f>J33*'F35'!$C$39+J48*'F35'!$C$54+J63*'F35'!$C$69+J78*'F35'!$C$84+J93*'F35'!$C$99+J108*'F35'!$C$114+J123*'F35'!$C$129+J138*'F35'!$C$144+J153*'F35'!$C$159+J168*'F35'!$C$174+J183*'F35'!$C$189+J198</f>
        <v>0</v>
      </c>
      <c r="K213" s="162">
        <f>K33*'F35'!$C$39+K48*'F35'!$C$54+K63*'F35'!$C$69+K78*'F35'!$C$84+K93*'F35'!$C$99+K108*'F35'!$C$114+K123*'F35'!$C$129+K138*'F35'!$C$144+K153*'F35'!$C$159+K168*'F35'!$C$174+K183*'F35'!$C$189+K198</f>
        <v>0</v>
      </c>
      <c r="L213" s="162">
        <f>L33*'F35'!$C$39+L48*'F35'!$C$54+L63*'F35'!$C$69+L78*'F35'!$C$84+L93*'F35'!$C$99+L108*'F35'!$C$114+L123*'F35'!$C$129+L138*'F35'!$C$144+L153*'F35'!$C$159+L168*'F35'!$C$174+L183*'F35'!$C$189+L198</f>
        <v>0</v>
      </c>
      <c r="M213" s="162">
        <f>M33*'F35'!$C$39+M48*'F35'!$C$54+M63*'F35'!$C$69+M78*'F35'!$C$84+M93*'F35'!$C$99+M108*'F35'!$C$114+M123*'F35'!$C$129+M138*'F35'!$C$144+M153*'F35'!$C$159+M168*'F35'!$C$174+M183*'F35'!$C$189+M198</f>
        <v>0</v>
      </c>
      <c r="N213" s="162">
        <f>N33*'F35'!$C$39+N48*'F35'!$C$54+N63*'F35'!$C$69+N78*'F35'!$C$84+N93*'F35'!$C$99+N108*'F35'!$C$114+N123*'F35'!$C$129+N138*'F35'!$C$144+N153*'F35'!$C$159+N168*'F35'!$C$174+N183*'F35'!$C$189+N198</f>
        <v>0</v>
      </c>
      <c r="O213" s="162">
        <f>O33*'F35'!$C$39+O48*'F35'!$C$54+O63*'F35'!$C$69+O78*'F35'!$C$84+O93*'F35'!$C$99+O108*'F35'!$C$114+O123*'F35'!$C$129+O138*'F35'!$C$144+O153*'F35'!$C$159+O168*'F35'!$C$174+O183*'F35'!$C$189+O198</f>
        <v>0</v>
      </c>
      <c r="P213" s="162">
        <f>P33*'F35'!$C$39+P48*'F35'!$C$54+P63*'F35'!$C$69+P78*'F35'!$C$84+P93*'F35'!$C$99+P108*'F35'!$C$114+P123*'F35'!$C$129+P138*'F35'!$C$144+P153*'F35'!$C$159+P168*'F35'!$C$174+P183*'F35'!$C$189+P198</f>
        <v>0</v>
      </c>
      <c r="Q213" s="162">
        <f>Q33*'F35'!$C$39+Q48*'F35'!$C$54+Q63*'F35'!$C$69+Q78*'F35'!$C$84+Q93*'F35'!$C$99+Q108*'F35'!$C$114+Q123*'F35'!$C$129+Q138*'F35'!$C$144+Q153*'F35'!$C$159+Q168*'F35'!$C$174+Q183*'F35'!$C$189+Q198</f>
        <v>0</v>
      </c>
      <c r="R213" s="162">
        <f>R33*'F35'!$C$39+R48*'F35'!$C$54+R63*'F35'!$C$69+R78*'F35'!$C$84+R93*'F35'!$C$99+R108*'F35'!$C$114+R123*'F35'!$C$129+R138*'F35'!$C$144+R153*'F35'!$C$159+R168*'F35'!$C$174+R183*'F35'!$C$189+R198</f>
        <v>0</v>
      </c>
      <c r="S213" s="162">
        <f>S33*'F35'!$C$39+S48*'F35'!$C$54+S63*'F35'!$C$69+S78*'F35'!$C$84+S93*'F35'!$C$99+S108*'F35'!$C$114+S123*'F35'!$C$129+S138*'F35'!$C$144+S153*'F35'!$C$159+S168*'F35'!$C$174+S183*'F35'!$C$189+S198</f>
        <v>0</v>
      </c>
      <c r="T213" s="162">
        <f>T33*'F35'!$C$39+T48*'F35'!$C$54+T63*'F35'!$C$69+T78*'F35'!$C$84+T93*'F35'!$C$99+T108*'F35'!$C$114+T123*'F35'!$C$129+T138*'F35'!$C$144+T153*'F35'!$C$159+T168*'F35'!$C$174+T183*'F35'!$C$189+T198</f>
        <v>0</v>
      </c>
      <c r="U213" s="162">
        <f>U33*'F35'!$C$39+U48*'F35'!$C$54+U63*'F35'!$C$69+U78*'F35'!$C$84+U93*'F35'!$C$99+U108*'F35'!$C$114+U123*'F35'!$C$129+U138*'F35'!$C$144+U153*'F35'!$C$159+U168*'F35'!$C$174+U183*'F35'!$C$189+U198</f>
        <v>0</v>
      </c>
      <c r="V213" s="162">
        <f>V33*'F35'!$C$39+V48*'F35'!$C$54+V63*'F35'!$C$69+V78*'F35'!$C$84+V93*'F35'!$C$99+V108*'F35'!$C$114+V123*'F35'!$C$129+V138*'F35'!$C$144+V153*'F35'!$C$159+V168*'F35'!$C$174+V183*'F35'!$C$189+V198</f>
        <v>0</v>
      </c>
      <c r="W213" s="162">
        <f>W33*'F35'!$C$39+W48*'F35'!$C$54+W63*'F35'!$C$69+W78*'F35'!$C$84+W93*'F35'!$C$99+W108*'F35'!$C$114+W123*'F35'!$C$129+W138*'F35'!$C$144+W153*'F35'!$C$159+W168*'F35'!$C$174+W183*'F35'!$C$189+W198</f>
        <v>0</v>
      </c>
      <c r="X213" s="162">
        <f>X33*'F35'!$C$39+X48*'F35'!$C$54+X63*'F35'!$C$69+X78*'F35'!$C$84+X93*'F35'!$C$99+X108*'F35'!$C$114+X123*'F35'!$C$129+X138*'F35'!$C$144+X153*'F35'!$C$159+X168*'F35'!$C$174+X183*'F35'!$C$189+X198</f>
        <v>0</v>
      </c>
      <c r="Y213" s="162">
        <f>Y33*'F35'!$C$39+Y48*'F35'!$C$54+Y63*'F35'!$C$69+Y78*'F35'!$C$84+Y93*'F35'!$C$99+Y108*'F35'!$C$114+Y123*'F35'!$C$129+Y138*'F35'!$C$144+Y153*'F35'!$C$159+Y168*'F35'!$C$174+Y183*'F35'!$C$189+Y198</f>
        <v>0</v>
      </c>
      <c r="Z213" s="162">
        <f>Z33*'F35'!$C$39+Z48*'F35'!$C$54+Z63*'F35'!$C$69+Z78*'F35'!$C$84+Z93*'F35'!$C$99+Z108*'F35'!$C$114+Z123*'F35'!$C$129+Z138*'F35'!$C$144+Z153*'F35'!$C$159+Z168*'F35'!$C$174+Z183*'F35'!$C$189+Z198</f>
        <v>0</v>
      </c>
      <c r="AA213" s="162">
        <f>AA33*'F35'!$C$39+AA48*'F35'!$C$54+AA63*'F35'!$C$69+AA78*'F35'!$C$84+AA93*'F35'!$C$99+AA108*'F35'!$C$114+AA123*'F35'!$C$129+AA138*'F35'!$C$144+AA153*'F35'!$C$159+AA168*'F35'!$C$174+AA183*'F35'!$C$189+AA198</f>
        <v>0</v>
      </c>
      <c r="AB213" s="162">
        <f>AB33*'F35'!$C$39+AB48*'F35'!$C$54+AB63*'F35'!$C$69+AB78*'F35'!$C$84+AB93*'F35'!$C$99+AB108*'F35'!$C$114+AB123*'F35'!$C$129+AB138*'F35'!$C$144+AB153*'F35'!$C$159+AB168*'F35'!$C$174+AB183*'F35'!$C$189+AB198</f>
        <v>0</v>
      </c>
      <c r="AC213" s="162">
        <f>AC33*'F35'!$C$39+AC48*'F35'!$C$54+AC63*'F35'!$C$69+AC78*'F35'!$C$84+AC93*'F35'!$C$99+AC108*'F35'!$C$114+AC123*'F35'!$C$129+AC138*'F35'!$C$144+AC153*'F35'!$C$159+AC168*'F35'!$C$174+AC183*'F35'!$C$189+AC198</f>
        <v>0</v>
      </c>
      <c r="AD213" s="162">
        <f>AD33*'F35'!$C$39+AD48*'F35'!$C$54+AD63*'F35'!$C$69+AD78*'F35'!$C$84+AD93*'F35'!$C$99+AD108*'F35'!$C$114+AD123*'F35'!$C$129+AD138*'F35'!$C$144+AD153*'F35'!$C$159+AD168*'F35'!$C$174+AD183*'F35'!$C$189+AD198</f>
        <v>0</v>
      </c>
      <c r="AF213" s="66"/>
    </row>
    <row r="214" spans="1:32">
      <c r="A214" s="22"/>
      <c r="B214" s="11" t="s">
        <v>701</v>
      </c>
      <c r="C214" s="162">
        <f>C34*'F35'!$C$39+C49*'F35'!$C$54+C64*'F35'!$C$69+C79*'F35'!$C$84+C94*'F35'!$C$99+C109*'F35'!$C$114+C124*'F35'!$C$129+C139*'F35'!$C$144+C154*'F35'!$C$159+C169*'F35'!$C$174+C184*'F35'!$C$189+C199</f>
        <v>0</v>
      </c>
      <c r="D214" s="162">
        <f>D34*'F35'!$C$39+D49*'F35'!$C$54+D64*'F35'!$C$69+D79*'F35'!$C$84+D94*'F35'!$C$99+D109*'F35'!$C$114+D124*'F35'!$C$129+D139*'F35'!$C$144+D154*'F35'!$C$159+D169*'F35'!$C$174+D184*'F35'!$C$189+D199</f>
        <v>0</v>
      </c>
      <c r="E214" s="162">
        <f>E34*'F35'!$C$39+E49*'F35'!$C$54+E64*'F35'!$C$69+E79*'F35'!$C$84+E94*'F35'!$C$99+E109*'F35'!$C$114+E124*'F35'!$C$129+E139*'F35'!$C$144+E154*'F35'!$C$159+E169*'F35'!$C$174+E184*'F35'!$C$189+E199</f>
        <v>0</v>
      </c>
      <c r="F214" s="162">
        <f>F34*'F35'!$C$39+F49*'F35'!$C$54+F64*'F35'!$C$69+F79*'F35'!$C$84+F94*'F35'!$C$99+F109*'F35'!$C$114+F124*'F35'!$C$129+F139*'F35'!$C$144+F154*'F35'!$C$159+F169*'F35'!$C$174+F184*'F35'!$C$189+F199</f>
        <v>0</v>
      </c>
      <c r="G214" s="162">
        <f>G34*'F35'!$C$39+G49*'F35'!$C$54+G64*'F35'!$C$69+G79*'F35'!$C$84+G94*'F35'!$C$99+G109*'F35'!$C$114+G124*'F35'!$C$129+G139*'F35'!$C$144+G154*'F35'!$C$159+G169*'F35'!$C$174+G184*'F35'!$C$189+G199</f>
        <v>0</v>
      </c>
      <c r="H214" s="162">
        <f>H34*'F35'!$C$39+H49*'F35'!$C$54+H64*'F35'!$C$69+H79*'F35'!$C$84+H94*'F35'!$C$99+H109*'F35'!$C$114+H124*'F35'!$C$129+H139*'F35'!$C$144+H154*'F35'!$C$159+H169*'F35'!$C$174+H184*'F35'!$C$189+H199</f>
        <v>0</v>
      </c>
      <c r="I214" s="162">
        <f>I34*'F35'!$C$39+I49*'F35'!$C$54+I64*'F35'!$C$69+I79*'F35'!$C$84+I94*'F35'!$C$99+I109*'F35'!$C$114+I124*'F35'!$C$129+I139*'F35'!$C$144+I154*'F35'!$C$159+I169*'F35'!$C$174+I184*'F35'!$C$189+I199</f>
        <v>0</v>
      </c>
      <c r="J214" s="162">
        <f>J34*'F35'!$C$39+J49*'F35'!$C$54+J64*'F35'!$C$69+J79*'F35'!$C$84+J94*'F35'!$C$99+J109*'F35'!$C$114+J124*'F35'!$C$129+J139*'F35'!$C$144+J154*'F35'!$C$159+J169*'F35'!$C$174+J184*'F35'!$C$189+J199</f>
        <v>0</v>
      </c>
      <c r="K214" s="162">
        <f>K34*'F35'!$C$39+K49*'F35'!$C$54+K64*'F35'!$C$69+K79*'F35'!$C$84+K94*'F35'!$C$99+K109*'F35'!$C$114+K124*'F35'!$C$129+K139*'F35'!$C$144+K154*'F35'!$C$159+K169*'F35'!$C$174+K184*'F35'!$C$189+K199</f>
        <v>0</v>
      </c>
      <c r="L214" s="162">
        <f>L34*'F35'!$C$39+L49*'F35'!$C$54+L64*'F35'!$C$69+L79*'F35'!$C$84+L94*'F35'!$C$99+L109*'F35'!$C$114+L124*'F35'!$C$129+L139*'F35'!$C$144+L154*'F35'!$C$159+L169*'F35'!$C$174+L184*'F35'!$C$189+L199</f>
        <v>0</v>
      </c>
      <c r="M214" s="162">
        <f>M34*'F35'!$C$39+M49*'F35'!$C$54+M64*'F35'!$C$69+M79*'F35'!$C$84+M94*'F35'!$C$99+M109*'F35'!$C$114+M124*'F35'!$C$129+M139*'F35'!$C$144+M154*'F35'!$C$159+M169*'F35'!$C$174+M184*'F35'!$C$189+M199</f>
        <v>0</v>
      </c>
      <c r="N214" s="162">
        <f>N34*'F35'!$C$39+N49*'F35'!$C$54+N64*'F35'!$C$69+N79*'F35'!$C$84+N94*'F35'!$C$99+N109*'F35'!$C$114+N124*'F35'!$C$129+N139*'F35'!$C$144+N154*'F35'!$C$159+N169*'F35'!$C$174+N184*'F35'!$C$189+N199</f>
        <v>0</v>
      </c>
      <c r="O214" s="162">
        <f>O34*'F35'!$C$39+O49*'F35'!$C$54+O64*'F35'!$C$69+O79*'F35'!$C$84+O94*'F35'!$C$99+O109*'F35'!$C$114+O124*'F35'!$C$129+O139*'F35'!$C$144+O154*'F35'!$C$159+O169*'F35'!$C$174+O184*'F35'!$C$189+O199</f>
        <v>0</v>
      </c>
      <c r="P214" s="162">
        <f>P34*'F35'!$C$39+P49*'F35'!$C$54+P64*'F35'!$C$69+P79*'F35'!$C$84+P94*'F35'!$C$99+P109*'F35'!$C$114+P124*'F35'!$C$129+P139*'F35'!$C$144+P154*'F35'!$C$159+P169*'F35'!$C$174+P184*'F35'!$C$189+P199</f>
        <v>0</v>
      </c>
      <c r="Q214" s="162">
        <f>Q34*'F35'!$C$39+Q49*'F35'!$C$54+Q64*'F35'!$C$69+Q79*'F35'!$C$84+Q94*'F35'!$C$99+Q109*'F35'!$C$114+Q124*'F35'!$C$129+Q139*'F35'!$C$144+Q154*'F35'!$C$159+Q169*'F35'!$C$174+Q184*'F35'!$C$189+Q199</f>
        <v>0</v>
      </c>
      <c r="R214" s="162">
        <f>R34*'F35'!$C$39+R49*'F35'!$C$54+R64*'F35'!$C$69+R79*'F35'!$C$84+R94*'F35'!$C$99+R109*'F35'!$C$114+R124*'F35'!$C$129+R139*'F35'!$C$144+R154*'F35'!$C$159+R169*'F35'!$C$174+R184*'F35'!$C$189+R199</f>
        <v>0</v>
      </c>
      <c r="S214" s="162">
        <f>S34*'F35'!$C$39+S49*'F35'!$C$54+S64*'F35'!$C$69+S79*'F35'!$C$84+S94*'F35'!$C$99+S109*'F35'!$C$114+S124*'F35'!$C$129+S139*'F35'!$C$144+S154*'F35'!$C$159+S169*'F35'!$C$174+S184*'F35'!$C$189+S199</f>
        <v>0</v>
      </c>
      <c r="T214" s="162">
        <f>T34*'F35'!$C$39+T49*'F35'!$C$54+T64*'F35'!$C$69+T79*'F35'!$C$84+T94*'F35'!$C$99+T109*'F35'!$C$114+T124*'F35'!$C$129+T139*'F35'!$C$144+T154*'F35'!$C$159+T169*'F35'!$C$174+T184*'F35'!$C$189+T199</f>
        <v>0</v>
      </c>
      <c r="U214" s="162">
        <f>U34*'F35'!$C$39+U49*'F35'!$C$54+U64*'F35'!$C$69+U79*'F35'!$C$84+U94*'F35'!$C$99+U109*'F35'!$C$114+U124*'F35'!$C$129+U139*'F35'!$C$144+U154*'F35'!$C$159+U169*'F35'!$C$174+U184*'F35'!$C$189+U199</f>
        <v>0</v>
      </c>
      <c r="V214" s="162">
        <f>V34*'F35'!$C$39+V49*'F35'!$C$54+V64*'F35'!$C$69+V79*'F35'!$C$84+V94*'F35'!$C$99+V109*'F35'!$C$114+V124*'F35'!$C$129+V139*'F35'!$C$144+V154*'F35'!$C$159+V169*'F35'!$C$174+V184*'F35'!$C$189+V199</f>
        <v>0</v>
      </c>
      <c r="W214" s="162">
        <f>W34*'F35'!$C$39+W49*'F35'!$C$54+W64*'F35'!$C$69+W79*'F35'!$C$84+W94*'F35'!$C$99+W109*'F35'!$C$114+W124*'F35'!$C$129+W139*'F35'!$C$144+W154*'F35'!$C$159+W169*'F35'!$C$174+W184*'F35'!$C$189+W199</f>
        <v>0</v>
      </c>
      <c r="X214" s="162">
        <f>X34*'F35'!$C$39+X49*'F35'!$C$54+X64*'F35'!$C$69+X79*'F35'!$C$84+X94*'F35'!$C$99+X109*'F35'!$C$114+X124*'F35'!$C$129+X139*'F35'!$C$144+X154*'F35'!$C$159+X169*'F35'!$C$174+X184*'F35'!$C$189+X199</f>
        <v>0</v>
      </c>
      <c r="Y214" s="162">
        <f>Y34*'F35'!$C$39+Y49*'F35'!$C$54+Y64*'F35'!$C$69+Y79*'F35'!$C$84+Y94*'F35'!$C$99+Y109*'F35'!$C$114+Y124*'F35'!$C$129+Y139*'F35'!$C$144+Y154*'F35'!$C$159+Y169*'F35'!$C$174+Y184*'F35'!$C$189+Y199</f>
        <v>0</v>
      </c>
      <c r="Z214" s="162">
        <f>Z34*'F35'!$C$39+Z49*'F35'!$C$54+Z64*'F35'!$C$69+Z79*'F35'!$C$84+Z94*'F35'!$C$99+Z109*'F35'!$C$114+Z124*'F35'!$C$129+Z139*'F35'!$C$144+Z154*'F35'!$C$159+Z169*'F35'!$C$174+Z184*'F35'!$C$189+Z199</f>
        <v>0</v>
      </c>
      <c r="AA214" s="162">
        <f>AA34*'F35'!$C$39+AA49*'F35'!$C$54+AA64*'F35'!$C$69+AA79*'F35'!$C$84+AA94*'F35'!$C$99+AA109*'F35'!$C$114+AA124*'F35'!$C$129+AA139*'F35'!$C$144+AA154*'F35'!$C$159+AA169*'F35'!$C$174+AA184*'F35'!$C$189+AA199</f>
        <v>0</v>
      </c>
      <c r="AB214" s="162">
        <f>AB34*'F35'!$C$39+AB49*'F35'!$C$54+AB64*'F35'!$C$69+AB79*'F35'!$C$84+AB94*'F35'!$C$99+AB109*'F35'!$C$114+AB124*'F35'!$C$129+AB139*'F35'!$C$144+AB154*'F35'!$C$159+AB169*'F35'!$C$174+AB184*'F35'!$C$189+AB199</f>
        <v>0</v>
      </c>
      <c r="AC214" s="162">
        <f>AC34*'F35'!$C$39+AC49*'F35'!$C$54+AC64*'F35'!$C$69+AC79*'F35'!$C$84+AC94*'F35'!$C$99+AC109*'F35'!$C$114+AC124*'F35'!$C$129+AC139*'F35'!$C$144+AC154*'F35'!$C$159+AC169*'F35'!$C$174+AC184*'F35'!$C$189+AC199</f>
        <v>0</v>
      </c>
      <c r="AD214" s="162">
        <f>AD34*'F35'!$C$39+AD49*'F35'!$C$54+AD64*'F35'!$C$69+AD79*'F35'!$C$84+AD94*'F35'!$C$99+AD109*'F35'!$C$114+AD124*'F35'!$C$129+AD139*'F35'!$C$144+AD154*'F35'!$C$159+AD169*'F35'!$C$174+AD184*'F35'!$C$189+AD199</f>
        <v>0</v>
      </c>
      <c r="AF214" s="66"/>
    </row>
    <row r="215" spans="1:32">
      <c r="A215" s="22"/>
      <c r="B215" s="11" t="s">
        <v>5</v>
      </c>
      <c r="C215" s="162">
        <f>C35*'F35'!$C$39+C50*'F35'!$C$54+C65*'F35'!$C$69+C80*'F35'!$C$84+C95*'F35'!$C$99+C110*'F35'!$C$114+C125*'F35'!$C$129+C140*'F35'!$C$144+C155*'F35'!$C$159+C170*'F35'!$C$174+C185*'F35'!$C$189+C200</f>
        <v>0</v>
      </c>
      <c r="D215" s="162">
        <f>D35*'F35'!$C$39+D50*'F35'!$C$54+D65*'F35'!$C$69+D80*'F35'!$C$84+D95*'F35'!$C$99+D110*'F35'!$C$114+D125*'F35'!$C$129+D140*'F35'!$C$144+D155*'F35'!$C$159+D170*'F35'!$C$174+D185*'F35'!$C$189+D200</f>
        <v>0</v>
      </c>
      <c r="E215" s="162">
        <f>E35*'F35'!$C$39+E50*'F35'!$C$54+E65*'F35'!$C$69+E80*'F35'!$C$84+E95*'F35'!$C$99+E110*'F35'!$C$114+E125*'F35'!$C$129+E140*'F35'!$C$144+E155*'F35'!$C$159+E170*'F35'!$C$174+E185*'F35'!$C$189+E200</f>
        <v>0</v>
      </c>
      <c r="F215" s="162">
        <f>F35*'F35'!$C$39+F50*'F35'!$C$54+F65*'F35'!$C$69+F80*'F35'!$C$84+F95*'F35'!$C$99+F110*'F35'!$C$114+F125*'F35'!$C$129+F140*'F35'!$C$144+F155*'F35'!$C$159+F170*'F35'!$C$174+F185*'F35'!$C$189+F200</f>
        <v>0</v>
      </c>
      <c r="G215" s="162">
        <f>G35*'F35'!$C$39+G50*'F35'!$C$54+G65*'F35'!$C$69+G80*'F35'!$C$84+G95*'F35'!$C$99+G110*'F35'!$C$114+G125*'F35'!$C$129+G140*'F35'!$C$144+G155*'F35'!$C$159+G170*'F35'!$C$174+G185*'F35'!$C$189+G200</f>
        <v>0</v>
      </c>
      <c r="H215" s="162">
        <f>H35*'F35'!$C$39+H50*'F35'!$C$54+H65*'F35'!$C$69+H80*'F35'!$C$84+H95*'F35'!$C$99+H110*'F35'!$C$114+H125*'F35'!$C$129+H140*'F35'!$C$144+H155*'F35'!$C$159+H170*'F35'!$C$174+H185*'F35'!$C$189+H200</f>
        <v>0</v>
      </c>
      <c r="I215" s="162">
        <f>I35*'F35'!$C$39+I50*'F35'!$C$54+I65*'F35'!$C$69+I80*'F35'!$C$84+I95*'F35'!$C$99+I110*'F35'!$C$114+I125*'F35'!$C$129+I140*'F35'!$C$144+I155*'F35'!$C$159+I170*'F35'!$C$174+I185*'F35'!$C$189+I200</f>
        <v>0</v>
      </c>
      <c r="J215" s="162">
        <f>J35*'F35'!$C$39+J50*'F35'!$C$54+J65*'F35'!$C$69+J80*'F35'!$C$84+J95*'F35'!$C$99+J110*'F35'!$C$114+J125*'F35'!$C$129+J140*'F35'!$C$144+J155*'F35'!$C$159+J170*'F35'!$C$174+J185*'F35'!$C$189+J200</f>
        <v>0</v>
      </c>
      <c r="K215" s="162">
        <f>K35*'F35'!$C$39+K50*'F35'!$C$54+K65*'F35'!$C$69+K80*'F35'!$C$84+K95*'F35'!$C$99+K110*'F35'!$C$114+K125*'F35'!$C$129+K140*'F35'!$C$144+K155*'F35'!$C$159+K170*'F35'!$C$174+K185*'F35'!$C$189+K200</f>
        <v>0</v>
      </c>
      <c r="L215" s="162">
        <f>L35*'F35'!$C$39+L50*'F35'!$C$54+L65*'F35'!$C$69+L80*'F35'!$C$84+L95*'F35'!$C$99+L110*'F35'!$C$114+L125*'F35'!$C$129+L140*'F35'!$C$144+L155*'F35'!$C$159+L170*'F35'!$C$174+L185*'F35'!$C$189+L200</f>
        <v>0</v>
      </c>
      <c r="M215" s="162">
        <f>M35*'F35'!$C$39+M50*'F35'!$C$54+M65*'F35'!$C$69+M80*'F35'!$C$84+M95*'F35'!$C$99+M110*'F35'!$C$114+M125*'F35'!$C$129+M140*'F35'!$C$144+M155*'F35'!$C$159+M170*'F35'!$C$174+M185*'F35'!$C$189+M200</f>
        <v>0</v>
      </c>
      <c r="N215" s="162">
        <f>N35*'F35'!$C$39+N50*'F35'!$C$54+N65*'F35'!$C$69+N80*'F35'!$C$84+N95*'F35'!$C$99+N110*'F35'!$C$114+N125*'F35'!$C$129+N140*'F35'!$C$144+N155*'F35'!$C$159+N170*'F35'!$C$174+N185*'F35'!$C$189+N200</f>
        <v>0</v>
      </c>
      <c r="O215" s="162">
        <f>O35*'F35'!$C$39+O50*'F35'!$C$54+O65*'F35'!$C$69+O80*'F35'!$C$84+O95*'F35'!$C$99+O110*'F35'!$C$114+O125*'F35'!$C$129+O140*'F35'!$C$144+O155*'F35'!$C$159+O170*'F35'!$C$174+O185*'F35'!$C$189+O200</f>
        <v>0</v>
      </c>
      <c r="P215" s="162">
        <f>P35*'F35'!$C$39+P50*'F35'!$C$54+P65*'F35'!$C$69+P80*'F35'!$C$84+P95*'F35'!$C$99+P110*'F35'!$C$114+P125*'F35'!$C$129+P140*'F35'!$C$144+P155*'F35'!$C$159+P170*'F35'!$C$174+P185*'F35'!$C$189+P200</f>
        <v>0</v>
      </c>
      <c r="Q215" s="162">
        <f>Q35*'F35'!$C$39+Q50*'F35'!$C$54+Q65*'F35'!$C$69+Q80*'F35'!$C$84+Q95*'F35'!$C$99+Q110*'F35'!$C$114+Q125*'F35'!$C$129+Q140*'F35'!$C$144+Q155*'F35'!$C$159+Q170*'F35'!$C$174+Q185*'F35'!$C$189+Q200</f>
        <v>0</v>
      </c>
      <c r="R215" s="162">
        <f>R35*'F35'!$C$39+R50*'F35'!$C$54+R65*'F35'!$C$69+R80*'F35'!$C$84+R95*'F35'!$C$99+R110*'F35'!$C$114+R125*'F35'!$C$129+R140*'F35'!$C$144+R155*'F35'!$C$159+R170*'F35'!$C$174+R185*'F35'!$C$189+R200</f>
        <v>0</v>
      </c>
      <c r="S215" s="162">
        <f>S35*'F35'!$C$39+S50*'F35'!$C$54+S65*'F35'!$C$69+S80*'F35'!$C$84+S95*'F35'!$C$99+S110*'F35'!$C$114+S125*'F35'!$C$129+S140*'F35'!$C$144+S155*'F35'!$C$159+S170*'F35'!$C$174+S185*'F35'!$C$189+S200</f>
        <v>0</v>
      </c>
      <c r="T215" s="162">
        <f>T35*'F35'!$C$39+T50*'F35'!$C$54+T65*'F35'!$C$69+T80*'F35'!$C$84+T95*'F35'!$C$99+T110*'F35'!$C$114+T125*'F35'!$C$129+T140*'F35'!$C$144+T155*'F35'!$C$159+T170*'F35'!$C$174+T185*'F35'!$C$189+T200</f>
        <v>0</v>
      </c>
      <c r="U215" s="162">
        <f>U35*'F35'!$C$39+U50*'F35'!$C$54+U65*'F35'!$C$69+U80*'F35'!$C$84+U95*'F35'!$C$99+U110*'F35'!$C$114+U125*'F35'!$C$129+U140*'F35'!$C$144+U155*'F35'!$C$159+U170*'F35'!$C$174+U185*'F35'!$C$189+U200</f>
        <v>0</v>
      </c>
      <c r="V215" s="162">
        <f>V35*'F35'!$C$39+V50*'F35'!$C$54+V65*'F35'!$C$69+V80*'F35'!$C$84+V95*'F35'!$C$99+V110*'F35'!$C$114+V125*'F35'!$C$129+V140*'F35'!$C$144+V155*'F35'!$C$159+V170*'F35'!$C$174+V185*'F35'!$C$189+V200</f>
        <v>0</v>
      </c>
      <c r="W215" s="162">
        <f>W35*'F35'!$C$39+W50*'F35'!$C$54+W65*'F35'!$C$69+W80*'F35'!$C$84+W95*'F35'!$C$99+W110*'F35'!$C$114+W125*'F35'!$C$129+W140*'F35'!$C$144+W155*'F35'!$C$159+W170*'F35'!$C$174+W185*'F35'!$C$189+W200</f>
        <v>0</v>
      </c>
      <c r="X215" s="162">
        <f>X35*'F35'!$C$39+X50*'F35'!$C$54+X65*'F35'!$C$69+X80*'F35'!$C$84+X95*'F35'!$C$99+X110*'F35'!$C$114+X125*'F35'!$C$129+X140*'F35'!$C$144+X155*'F35'!$C$159+X170*'F35'!$C$174+X185*'F35'!$C$189+X200</f>
        <v>0</v>
      </c>
      <c r="Y215" s="162">
        <f>Y35*'F35'!$C$39+Y50*'F35'!$C$54+Y65*'F35'!$C$69+Y80*'F35'!$C$84+Y95*'F35'!$C$99+Y110*'F35'!$C$114+Y125*'F35'!$C$129+Y140*'F35'!$C$144+Y155*'F35'!$C$159+Y170*'F35'!$C$174+Y185*'F35'!$C$189+Y200</f>
        <v>0</v>
      </c>
      <c r="Z215" s="162">
        <f>Z35*'F35'!$C$39+Z50*'F35'!$C$54+Z65*'F35'!$C$69+Z80*'F35'!$C$84+Z95*'F35'!$C$99+Z110*'F35'!$C$114+Z125*'F35'!$C$129+Z140*'F35'!$C$144+Z155*'F35'!$C$159+Z170*'F35'!$C$174+Z185*'F35'!$C$189+Z200</f>
        <v>0</v>
      </c>
      <c r="AA215" s="162">
        <f>AA35*'F35'!$C$39+AA50*'F35'!$C$54+AA65*'F35'!$C$69+AA80*'F35'!$C$84+AA95*'F35'!$C$99+AA110*'F35'!$C$114+AA125*'F35'!$C$129+AA140*'F35'!$C$144+AA155*'F35'!$C$159+AA170*'F35'!$C$174+AA185*'F35'!$C$189+AA200</f>
        <v>0</v>
      </c>
      <c r="AB215" s="162">
        <f>AB35*'F35'!$C$39+AB50*'F35'!$C$54+AB65*'F35'!$C$69+AB80*'F35'!$C$84+AB95*'F35'!$C$99+AB110*'F35'!$C$114+AB125*'F35'!$C$129+AB140*'F35'!$C$144+AB155*'F35'!$C$159+AB170*'F35'!$C$174+AB185*'F35'!$C$189+AB200</f>
        <v>0</v>
      </c>
      <c r="AC215" s="162">
        <f>AC35*'F35'!$C$39+AC50*'F35'!$C$54+AC65*'F35'!$C$69+AC80*'F35'!$C$84+AC95*'F35'!$C$99+AC110*'F35'!$C$114+AC125*'F35'!$C$129+AC140*'F35'!$C$144+AC155*'F35'!$C$159+AC170*'F35'!$C$174+AC185*'F35'!$C$189+AC200</f>
        <v>0</v>
      </c>
      <c r="AD215" s="162">
        <f>AD35*'F35'!$C$39+AD50*'F35'!$C$54+AD65*'F35'!$C$69+AD80*'F35'!$C$84+AD95*'F35'!$C$99+AD110*'F35'!$C$114+AD125*'F35'!$C$129+AD140*'F35'!$C$144+AD155*'F35'!$C$159+AD170*'F35'!$C$174+AD185*'F35'!$C$189+AD200</f>
        <v>0</v>
      </c>
      <c r="AF215" s="66"/>
    </row>
    <row r="216" spans="1:32">
      <c r="A216" s="22"/>
      <c r="B216" s="11" t="s">
        <v>9</v>
      </c>
      <c r="C216" s="162">
        <f>C36*'F35'!$C$39+C51*'F35'!$C$54+C66*'F35'!$C$69+C81*'F35'!$C$84+C96*'F35'!$C$99+C111*'F35'!$C$114+C126*'F35'!$C$129+C141*'F35'!$C$144+C156*'F35'!$C$159+C171*'F35'!$C$174+C186*'F35'!$C$189+C201</f>
        <v>0</v>
      </c>
      <c r="D216" s="162">
        <f>D36*'F35'!$C$39+D51*'F35'!$C$54+D66*'F35'!$C$69+D81*'F35'!$C$84+D96*'F35'!$C$99+D111*'F35'!$C$114+D126*'F35'!$C$129+D141*'F35'!$C$144+D156*'F35'!$C$159+D171*'F35'!$C$174+D186*'F35'!$C$189+D201</f>
        <v>0</v>
      </c>
      <c r="E216" s="162">
        <f>E36*'F35'!$C$39+E51*'F35'!$C$54+E66*'F35'!$C$69+E81*'F35'!$C$84+E96*'F35'!$C$99+E111*'F35'!$C$114+E126*'F35'!$C$129+E141*'F35'!$C$144+E156*'F35'!$C$159+E171*'F35'!$C$174+E186*'F35'!$C$189+E201</f>
        <v>0</v>
      </c>
      <c r="F216" s="162">
        <f>F36*'F35'!$C$39+F51*'F35'!$C$54+F66*'F35'!$C$69+F81*'F35'!$C$84+F96*'F35'!$C$99+F111*'F35'!$C$114+F126*'F35'!$C$129+F141*'F35'!$C$144+F156*'F35'!$C$159+F171*'F35'!$C$174+F186*'F35'!$C$189+F201</f>
        <v>0</v>
      </c>
      <c r="G216" s="162">
        <f>G36*'F35'!$C$39+G51*'F35'!$C$54+G66*'F35'!$C$69+G81*'F35'!$C$84+G96*'F35'!$C$99+G111*'F35'!$C$114+G126*'F35'!$C$129+G141*'F35'!$C$144+G156*'F35'!$C$159+G171*'F35'!$C$174+G186*'F35'!$C$189+G201</f>
        <v>0</v>
      </c>
      <c r="H216" s="162">
        <f>H36*'F35'!$C$39+H51*'F35'!$C$54+H66*'F35'!$C$69+H81*'F35'!$C$84+H96*'F35'!$C$99+H111*'F35'!$C$114+H126*'F35'!$C$129+H141*'F35'!$C$144+H156*'F35'!$C$159+H171*'F35'!$C$174+H186*'F35'!$C$189+H201</f>
        <v>0</v>
      </c>
      <c r="I216" s="162">
        <f>I36*'F35'!$C$39+I51*'F35'!$C$54+I66*'F35'!$C$69+I81*'F35'!$C$84+I96*'F35'!$C$99+I111*'F35'!$C$114+I126*'F35'!$C$129+I141*'F35'!$C$144+I156*'F35'!$C$159+I171*'F35'!$C$174+I186*'F35'!$C$189+I201</f>
        <v>0</v>
      </c>
      <c r="J216" s="162">
        <f>J36*'F35'!$C$39+J51*'F35'!$C$54+J66*'F35'!$C$69+J81*'F35'!$C$84+J96*'F35'!$C$99+J111*'F35'!$C$114+J126*'F35'!$C$129+J141*'F35'!$C$144+J156*'F35'!$C$159+J171*'F35'!$C$174+J186*'F35'!$C$189+J201</f>
        <v>0</v>
      </c>
      <c r="K216" s="162">
        <f>K36*'F35'!$C$39+K51*'F35'!$C$54+K66*'F35'!$C$69+K81*'F35'!$C$84+K96*'F35'!$C$99+K111*'F35'!$C$114+K126*'F35'!$C$129+K141*'F35'!$C$144+K156*'F35'!$C$159+K171*'F35'!$C$174+K186*'F35'!$C$189+K201</f>
        <v>0</v>
      </c>
      <c r="L216" s="162">
        <f>L36*'F35'!$C$39+L51*'F35'!$C$54+L66*'F35'!$C$69+L81*'F35'!$C$84+L96*'F35'!$C$99+L111*'F35'!$C$114+L126*'F35'!$C$129+L141*'F35'!$C$144+L156*'F35'!$C$159+L171*'F35'!$C$174+L186*'F35'!$C$189+L201</f>
        <v>0</v>
      </c>
      <c r="M216" s="162">
        <f>M36*'F35'!$C$39+M51*'F35'!$C$54+M66*'F35'!$C$69+M81*'F35'!$C$84+M96*'F35'!$C$99+M111*'F35'!$C$114+M126*'F35'!$C$129+M141*'F35'!$C$144+M156*'F35'!$C$159+M171*'F35'!$C$174+M186*'F35'!$C$189+M201</f>
        <v>0</v>
      </c>
      <c r="N216" s="162">
        <f>N36*'F35'!$C$39+N51*'F35'!$C$54+N66*'F35'!$C$69+N81*'F35'!$C$84+N96*'F35'!$C$99+N111*'F35'!$C$114+N126*'F35'!$C$129+N141*'F35'!$C$144+N156*'F35'!$C$159+N171*'F35'!$C$174+N186*'F35'!$C$189+N201</f>
        <v>0</v>
      </c>
      <c r="O216" s="162">
        <f>O36*'F35'!$C$39+O51*'F35'!$C$54+O66*'F35'!$C$69+O81*'F35'!$C$84+O96*'F35'!$C$99+O111*'F35'!$C$114+O126*'F35'!$C$129+O141*'F35'!$C$144+O156*'F35'!$C$159+O171*'F35'!$C$174+O186*'F35'!$C$189+O201</f>
        <v>0</v>
      </c>
      <c r="P216" s="162">
        <f>P36*'F35'!$C$39+P51*'F35'!$C$54+P66*'F35'!$C$69+P81*'F35'!$C$84+P96*'F35'!$C$99+P111*'F35'!$C$114+P126*'F35'!$C$129+P141*'F35'!$C$144+P156*'F35'!$C$159+P171*'F35'!$C$174+P186*'F35'!$C$189+P201</f>
        <v>0</v>
      </c>
      <c r="Q216" s="162">
        <f>Q36*'F35'!$C$39+Q51*'F35'!$C$54+Q66*'F35'!$C$69+Q81*'F35'!$C$84+Q96*'F35'!$C$99+Q111*'F35'!$C$114+Q126*'F35'!$C$129+Q141*'F35'!$C$144+Q156*'F35'!$C$159+Q171*'F35'!$C$174+Q186*'F35'!$C$189+Q201</f>
        <v>0</v>
      </c>
      <c r="R216" s="162">
        <f>R36*'F35'!$C$39+R51*'F35'!$C$54+R66*'F35'!$C$69+R81*'F35'!$C$84+R96*'F35'!$C$99+R111*'F35'!$C$114+R126*'F35'!$C$129+R141*'F35'!$C$144+R156*'F35'!$C$159+R171*'F35'!$C$174+R186*'F35'!$C$189+R201</f>
        <v>0</v>
      </c>
      <c r="S216" s="162">
        <f>S36*'F35'!$C$39+S51*'F35'!$C$54+S66*'F35'!$C$69+S81*'F35'!$C$84+S96*'F35'!$C$99+S111*'F35'!$C$114+S126*'F35'!$C$129+S141*'F35'!$C$144+S156*'F35'!$C$159+S171*'F35'!$C$174+S186*'F35'!$C$189+S201</f>
        <v>0</v>
      </c>
      <c r="T216" s="162">
        <f>T36*'F35'!$C$39+T51*'F35'!$C$54+T66*'F35'!$C$69+T81*'F35'!$C$84+T96*'F35'!$C$99+T111*'F35'!$C$114+T126*'F35'!$C$129+T141*'F35'!$C$144+T156*'F35'!$C$159+T171*'F35'!$C$174+T186*'F35'!$C$189+T201</f>
        <v>0</v>
      </c>
      <c r="U216" s="162">
        <f>U36*'F35'!$C$39+U51*'F35'!$C$54+U66*'F35'!$C$69+U81*'F35'!$C$84+U96*'F35'!$C$99+U111*'F35'!$C$114+U126*'F35'!$C$129+U141*'F35'!$C$144+U156*'F35'!$C$159+U171*'F35'!$C$174+U186*'F35'!$C$189+U201</f>
        <v>0</v>
      </c>
      <c r="V216" s="162">
        <f>V36*'F35'!$C$39+V51*'F35'!$C$54+V66*'F35'!$C$69+V81*'F35'!$C$84+V96*'F35'!$C$99+V111*'F35'!$C$114+V126*'F35'!$C$129+V141*'F35'!$C$144+V156*'F35'!$C$159+V171*'F35'!$C$174+V186*'F35'!$C$189+V201</f>
        <v>0</v>
      </c>
      <c r="W216" s="162">
        <f>W36*'F35'!$C$39+W51*'F35'!$C$54+W66*'F35'!$C$69+W81*'F35'!$C$84+W96*'F35'!$C$99+W111*'F35'!$C$114+W126*'F35'!$C$129+W141*'F35'!$C$144+W156*'F35'!$C$159+W171*'F35'!$C$174+W186*'F35'!$C$189+W201</f>
        <v>0</v>
      </c>
      <c r="X216" s="162">
        <f>X36*'F35'!$C$39+X51*'F35'!$C$54+X66*'F35'!$C$69+X81*'F35'!$C$84+X96*'F35'!$C$99+X111*'F35'!$C$114+X126*'F35'!$C$129+X141*'F35'!$C$144+X156*'F35'!$C$159+X171*'F35'!$C$174+X186*'F35'!$C$189+X201</f>
        <v>0</v>
      </c>
      <c r="Y216" s="162">
        <f>Y36*'F35'!$C$39+Y51*'F35'!$C$54+Y66*'F35'!$C$69+Y81*'F35'!$C$84+Y96*'F35'!$C$99+Y111*'F35'!$C$114+Y126*'F35'!$C$129+Y141*'F35'!$C$144+Y156*'F35'!$C$159+Y171*'F35'!$C$174+Y186*'F35'!$C$189+Y201</f>
        <v>0</v>
      </c>
      <c r="Z216" s="162">
        <f>Z36*'F35'!$C$39+Z51*'F35'!$C$54+Z66*'F35'!$C$69+Z81*'F35'!$C$84+Z96*'F35'!$C$99+Z111*'F35'!$C$114+Z126*'F35'!$C$129+Z141*'F35'!$C$144+Z156*'F35'!$C$159+Z171*'F35'!$C$174+Z186*'F35'!$C$189+Z201</f>
        <v>0</v>
      </c>
      <c r="AA216" s="162">
        <f>AA36*'F35'!$C$39+AA51*'F35'!$C$54+AA66*'F35'!$C$69+AA81*'F35'!$C$84+AA96*'F35'!$C$99+AA111*'F35'!$C$114+AA126*'F35'!$C$129+AA141*'F35'!$C$144+AA156*'F35'!$C$159+AA171*'F35'!$C$174+AA186*'F35'!$C$189+AA201</f>
        <v>0</v>
      </c>
      <c r="AB216" s="162">
        <f>AB36*'F35'!$C$39+AB51*'F35'!$C$54+AB66*'F35'!$C$69+AB81*'F35'!$C$84+AB96*'F35'!$C$99+AB111*'F35'!$C$114+AB126*'F35'!$C$129+AB141*'F35'!$C$144+AB156*'F35'!$C$159+AB171*'F35'!$C$174+AB186*'F35'!$C$189+AB201</f>
        <v>0</v>
      </c>
      <c r="AC216" s="162">
        <f>AC36*'F35'!$C$39+AC51*'F35'!$C$54+AC66*'F35'!$C$69+AC81*'F35'!$C$84+AC96*'F35'!$C$99+AC111*'F35'!$C$114+AC126*'F35'!$C$129+AC141*'F35'!$C$144+AC156*'F35'!$C$159+AC171*'F35'!$C$174+AC186*'F35'!$C$189+AC201</f>
        <v>0</v>
      </c>
      <c r="AD216" s="162">
        <f>AD36*'F35'!$C$39+AD51*'F35'!$C$54+AD66*'F35'!$C$69+AD81*'F35'!$C$84+AD96*'F35'!$C$99+AD111*'F35'!$C$114+AD126*'F35'!$C$129+AD141*'F35'!$C$144+AD156*'F35'!$C$159+AD171*'F35'!$C$174+AD186*'F35'!$C$189+AD201</f>
        <v>0</v>
      </c>
      <c r="AF216" s="66"/>
    </row>
    <row r="217" spans="1:32">
      <c r="A217" s="22"/>
      <c r="B217" s="11" t="s">
        <v>0</v>
      </c>
      <c r="C217" s="162">
        <f>C37*'F35'!$C$39+C52*'F35'!$C$54+C67*'F35'!$C$69+C82*'F35'!$C$84+C97*'F35'!$C$99+C112*'F35'!$C$114+C127*'F35'!$C$129+C142*'F35'!$C$144+C157*'F35'!$C$159+C172*'F35'!$C$174+C187*'F35'!$C$189+C202</f>
        <v>0</v>
      </c>
      <c r="D217" s="162">
        <f>D37*'F35'!$C$39+D52*'F35'!$C$54+D67*'F35'!$C$69+D82*'F35'!$C$84+D97*'F35'!$C$99+D112*'F35'!$C$114+D127*'F35'!$C$129+D142*'F35'!$C$144+D157*'F35'!$C$159+D172*'F35'!$C$174+D187*'F35'!$C$189+D202</f>
        <v>0</v>
      </c>
      <c r="E217" s="162">
        <f>E37*'F35'!$C$39+E52*'F35'!$C$54+E67*'F35'!$C$69+E82*'F35'!$C$84+E97*'F35'!$C$99+E112*'F35'!$C$114+E127*'F35'!$C$129+E142*'F35'!$C$144+E157*'F35'!$C$159+E172*'F35'!$C$174+E187*'F35'!$C$189+E202</f>
        <v>0</v>
      </c>
      <c r="F217" s="162">
        <f>F37*'F35'!$C$39+F52*'F35'!$C$54+F67*'F35'!$C$69+F82*'F35'!$C$84+F97*'F35'!$C$99+F112*'F35'!$C$114+F127*'F35'!$C$129+F142*'F35'!$C$144+F157*'F35'!$C$159+F172*'F35'!$C$174+F187*'F35'!$C$189+F202</f>
        <v>0</v>
      </c>
      <c r="G217" s="162">
        <f>G37*'F35'!$C$39+G52*'F35'!$C$54+G67*'F35'!$C$69+G82*'F35'!$C$84+G97*'F35'!$C$99+G112*'F35'!$C$114+G127*'F35'!$C$129+G142*'F35'!$C$144+G157*'F35'!$C$159+G172*'F35'!$C$174+G187*'F35'!$C$189+G202</f>
        <v>0</v>
      </c>
      <c r="H217" s="162">
        <f>H37*'F35'!$C$39+H52*'F35'!$C$54+H67*'F35'!$C$69+H82*'F35'!$C$84+H97*'F35'!$C$99+H112*'F35'!$C$114+H127*'F35'!$C$129+H142*'F35'!$C$144+H157*'F35'!$C$159+H172*'F35'!$C$174+H187*'F35'!$C$189+H202</f>
        <v>0</v>
      </c>
      <c r="I217" s="162">
        <f>I37*'F35'!$C$39+I52*'F35'!$C$54+I67*'F35'!$C$69+I82*'F35'!$C$84+I97*'F35'!$C$99+I112*'F35'!$C$114+I127*'F35'!$C$129+I142*'F35'!$C$144+I157*'F35'!$C$159+I172*'F35'!$C$174+I187*'F35'!$C$189+I202</f>
        <v>0</v>
      </c>
      <c r="J217" s="162">
        <f>J37*'F35'!$C$39+J52*'F35'!$C$54+J67*'F35'!$C$69+J82*'F35'!$C$84+J97*'F35'!$C$99+J112*'F35'!$C$114+J127*'F35'!$C$129+J142*'F35'!$C$144+J157*'F35'!$C$159+J172*'F35'!$C$174+J187*'F35'!$C$189+J202</f>
        <v>0</v>
      </c>
      <c r="K217" s="162">
        <f>K37*'F35'!$C$39+K52*'F35'!$C$54+K67*'F35'!$C$69+K82*'F35'!$C$84+K97*'F35'!$C$99+K112*'F35'!$C$114+K127*'F35'!$C$129+K142*'F35'!$C$144+K157*'F35'!$C$159+K172*'F35'!$C$174+K187*'F35'!$C$189+K202</f>
        <v>0</v>
      </c>
      <c r="L217" s="162">
        <f>L37*'F35'!$C$39+L52*'F35'!$C$54+L67*'F35'!$C$69+L82*'F35'!$C$84+L97*'F35'!$C$99+L112*'F35'!$C$114+L127*'F35'!$C$129+L142*'F35'!$C$144+L157*'F35'!$C$159+L172*'F35'!$C$174+L187*'F35'!$C$189+L202</f>
        <v>0</v>
      </c>
      <c r="M217" s="162">
        <f>M37*'F35'!$C$39+M52*'F35'!$C$54+M67*'F35'!$C$69+M82*'F35'!$C$84+M97*'F35'!$C$99+M112*'F35'!$C$114+M127*'F35'!$C$129+M142*'F35'!$C$144+M157*'F35'!$C$159+M172*'F35'!$C$174+M187*'F35'!$C$189+M202</f>
        <v>0</v>
      </c>
      <c r="N217" s="162">
        <f>N37*'F35'!$C$39+N52*'F35'!$C$54+N67*'F35'!$C$69+N82*'F35'!$C$84+N97*'F35'!$C$99+N112*'F35'!$C$114+N127*'F35'!$C$129+N142*'F35'!$C$144+N157*'F35'!$C$159+N172*'F35'!$C$174+N187*'F35'!$C$189+N202</f>
        <v>0</v>
      </c>
      <c r="O217" s="162">
        <f>O37*'F35'!$C$39+O52*'F35'!$C$54+O67*'F35'!$C$69+O82*'F35'!$C$84+O97*'F35'!$C$99+O112*'F35'!$C$114+O127*'F35'!$C$129+O142*'F35'!$C$144+O157*'F35'!$C$159+O172*'F35'!$C$174+O187*'F35'!$C$189+O202</f>
        <v>0</v>
      </c>
      <c r="P217" s="162">
        <f>P37*'F35'!$C$39+P52*'F35'!$C$54+P67*'F35'!$C$69+P82*'F35'!$C$84+P97*'F35'!$C$99+P112*'F35'!$C$114+P127*'F35'!$C$129+P142*'F35'!$C$144+P157*'F35'!$C$159+P172*'F35'!$C$174+P187*'F35'!$C$189+P202</f>
        <v>0</v>
      </c>
      <c r="Q217" s="162">
        <f>Q37*'F35'!$C$39+Q52*'F35'!$C$54+Q67*'F35'!$C$69+Q82*'F35'!$C$84+Q97*'F35'!$C$99+Q112*'F35'!$C$114+Q127*'F35'!$C$129+Q142*'F35'!$C$144+Q157*'F35'!$C$159+Q172*'F35'!$C$174+Q187*'F35'!$C$189+Q202</f>
        <v>0</v>
      </c>
      <c r="R217" s="162">
        <f>R37*'F35'!$C$39+R52*'F35'!$C$54+R67*'F35'!$C$69+R82*'F35'!$C$84+R97*'F35'!$C$99+R112*'F35'!$C$114+R127*'F35'!$C$129+R142*'F35'!$C$144+R157*'F35'!$C$159+R172*'F35'!$C$174+R187*'F35'!$C$189+R202</f>
        <v>0</v>
      </c>
      <c r="S217" s="162">
        <f>S37*'F35'!$C$39+S52*'F35'!$C$54+S67*'F35'!$C$69+S82*'F35'!$C$84+S97*'F35'!$C$99+S112*'F35'!$C$114+S127*'F35'!$C$129+S142*'F35'!$C$144+S157*'F35'!$C$159+S172*'F35'!$C$174+S187*'F35'!$C$189+S202</f>
        <v>0</v>
      </c>
      <c r="T217" s="162">
        <f>T37*'F35'!$C$39+T52*'F35'!$C$54+T67*'F35'!$C$69+T82*'F35'!$C$84+T97*'F35'!$C$99+T112*'F35'!$C$114+T127*'F35'!$C$129+T142*'F35'!$C$144+T157*'F35'!$C$159+T172*'F35'!$C$174+T187*'F35'!$C$189+T202</f>
        <v>0</v>
      </c>
      <c r="U217" s="162">
        <f>U37*'F35'!$C$39+U52*'F35'!$C$54+U67*'F35'!$C$69+U82*'F35'!$C$84+U97*'F35'!$C$99+U112*'F35'!$C$114+U127*'F35'!$C$129+U142*'F35'!$C$144+U157*'F35'!$C$159+U172*'F35'!$C$174+U187*'F35'!$C$189+U202</f>
        <v>0</v>
      </c>
      <c r="V217" s="162">
        <f>V37*'F35'!$C$39+V52*'F35'!$C$54+V67*'F35'!$C$69+V82*'F35'!$C$84+V97*'F35'!$C$99+V112*'F35'!$C$114+V127*'F35'!$C$129+V142*'F35'!$C$144+V157*'F35'!$C$159+V172*'F35'!$C$174+V187*'F35'!$C$189+V202</f>
        <v>0</v>
      </c>
      <c r="W217" s="162">
        <f>W37*'F35'!$C$39+W52*'F35'!$C$54+W67*'F35'!$C$69+W82*'F35'!$C$84+W97*'F35'!$C$99+W112*'F35'!$C$114+W127*'F35'!$C$129+W142*'F35'!$C$144+W157*'F35'!$C$159+W172*'F35'!$C$174+W187*'F35'!$C$189+W202</f>
        <v>0</v>
      </c>
      <c r="X217" s="162">
        <f>X37*'F35'!$C$39+X52*'F35'!$C$54+X67*'F35'!$C$69+X82*'F35'!$C$84+X97*'F35'!$C$99+X112*'F35'!$C$114+X127*'F35'!$C$129+X142*'F35'!$C$144+X157*'F35'!$C$159+X172*'F35'!$C$174+X187*'F35'!$C$189+X202</f>
        <v>0</v>
      </c>
      <c r="Y217" s="162">
        <f>Y37*'F35'!$C$39+Y52*'F35'!$C$54+Y67*'F35'!$C$69+Y82*'F35'!$C$84+Y97*'F35'!$C$99+Y112*'F35'!$C$114+Y127*'F35'!$C$129+Y142*'F35'!$C$144+Y157*'F35'!$C$159+Y172*'F35'!$C$174+Y187*'F35'!$C$189+Y202</f>
        <v>0</v>
      </c>
      <c r="Z217" s="162">
        <f>Z37*'F35'!$C$39+Z52*'F35'!$C$54+Z67*'F35'!$C$69+Z82*'F35'!$C$84+Z97*'F35'!$C$99+Z112*'F35'!$C$114+Z127*'F35'!$C$129+Z142*'F35'!$C$144+Z157*'F35'!$C$159+Z172*'F35'!$C$174+Z187*'F35'!$C$189+Z202</f>
        <v>0</v>
      </c>
      <c r="AA217" s="162">
        <f>AA37*'F35'!$C$39+AA52*'F35'!$C$54+AA67*'F35'!$C$69+AA82*'F35'!$C$84+AA97*'F35'!$C$99+AA112*'F35'!$C$114+AA127*'F35'!$C$129+AA142*'F35'!$C$144+AA157*'F35'!$C$159+AA172*'F35'!$C$174+AA187*'F35'!$C$189+AA202</f>
        <v>0</v>
      </c>
      <c r="AB217" s="162">
        <f>AB37*'F35'!$C$39+AB52*'F35'!$C$54+AB67*'F35'!$C$69+AB82*'F35'!$C$84+AB97*'F35'!$C$99+AB112*'F35'!$C$114+AB127*'F35'!$C$129+AB142*'F35'!$C$144+AB157*'F35'!$C$159+AB172*'F35'!$C$174+AB187*'F35'!$C$189+AB202</f>
        <v>0</v>
      </c>
      <c r="AC217" s="162">
        <f>AC37*'F35'!$C$39+AC52*'F35'!$C$54+AC67*'F35'!$C$69+AC82*'F35'!$C$84+AC97*'F35'!$C$99+AC112*'F35'!$C$114+AC127*'F35'!$C$129+AC142*'F35'!$C$144+AC157*'F35'!$C$159+AC172*'F35'!$C$174+AC187*'F35'!$C$189+AC202</f>
        <v>0</v>
      </c>
      <c r="AD217" s="162">
        <f>AD37*'F35'!$C$39+AD52*'F35'!$C$54+AD67*'F35'!$C$69+AD82*'F35'!$C$84+AD97*'F35'!$C$99+AD112*'F35'!$C$114+AD127*'F35'!$C$129+AD142*'F35'!$C$144+AD157*'F35'!$C$159+AD172*'F35'!$C$174+AD187*'F35'!$C$189+AD202</f>
        <v>0</v>
      </c>
      <c r="AF217" s="66"/>
    </row>
    <row r="218" spans="1:32">
      <c r="A218" s="22"/>
      <c r="B218" s="11" t="s">
        <v>584</v>
      </c>
      <c r="C218" s="162">
        <f>C38*'F35'!$C$39+C53*'F35'!$C$54+C68*'F35'!$C$69+C83*'F35'!$C$84+C98*'F35'!$C$99+C113*'F35'!$C$114+C128*'F35'!$C$129+C143*'F35'!$C$144+C158*'F35'!$C$159+C173*'F35'!$C$174+C188*'F35'!$C$189+C203</f>
        <v>0</v>
      </c>
      <c r="D218" s="162">
        <f>D38*'F35'!$C$39+D53*'F35'!$C$54+D68*'F35'!$C$69+D83*'F35'!$C$84+D98*'F35'!$C$99+D113*'F35'!$C$114+D128*'F35'!$C$129+D143*'F35'!$C$144+D158*'F35'!$C$159+D173*'F35'!$C$174+D188*'F35'!$C$189+D203</f>
        <v>0</v>
      </c>
      <c r="E218" s="162">
        <f>E38*'F35'!$C$39+E53*'F35'!$C$54+E68*'F35'!$C$69+E83*'F35'!$C$84+E98*'F35'!$C$99+E113*'F35'!$C$114+E128*'F35'!$C$129+E143*'F35'!$C$144+E158*'F35'!$C$159+E173*'F35'!$C$174+E188*'F35'!$C$189+E203</f>
        <v>0</v>
      </c>
      <c r="F218" s="162">
        <f>F38*'F35'!$C$39+F53*'F35'!$C$54+F68*'F35'!$C$69+F83*'F35'!$C$84+F98*'F35'!$C$99+F113*'F35'!$C$114+F128*'F35'!$C$129+F143*'F35'!$C$144+F158*'F35'!$C$159+F173*'F35'!$C$174+F188*'F35'!$C$189+F203</f>
        <v>0</v>
      </c>
      <c r="G218" s="162">
        <f>G38*'F35'!$C$39+G53*'F35'!$C$54+G68*'F35'!$C$69+G83*'F35'!$C$84+G98*'F35'!$C$99+G113*'F35'!$C$114+G128*'F35'!$C$129+G143*'F35'!$C$144+G158*'F35'!$C$159+G173*'F35'!$C$174+G188*'F35'!$C$189+G203</f>
        <v>0</v>
      </c>
      <c r="H218" s="162">
        <f>H38*'F35'!$C$39+H53*'F35'!$C$54+H68*'F35'!$C$69+H83*'F35'!$C$84+H98*'F35'!$C$99+H113*'F35'!$C$114+H128*'F35'!$C$129+H143*'F35'!$C$144+H158*'F35'!$C$159+H173*'F35'!$C$174+H188*'F35'!$C$189+H203</f>
        <v>0</v>
      </c>
      <c r="I218" s="162">
        <f>I38*'F35'!$C$39+I53*'F35'!$C$54+I68*'F35'!$C$69+I83*'F35'!$C$84+I98*'F35'!$C$99+I113*'F35'!$C$114+I128*'F35'!$C$129+I143*'F35'!$C$144+I158*'F35'!$C$159+I173*'F35'!$C$174+I188*'F35'!$C$189+I203</f>
        <v>0</v>
      </c>
      <c r="J218" s="162">
        <f>J38*'F35'!$C$39+J53*'F35'!$C$54+J68*'F35'!$C$69+J83*'F35'!$C$84+J98*'F35'!$C$99+J113*'F35'!$C$114+J128*'F35'!$C$129+J143*'F35'!$C$144+J158*'F35'!$C$159+J173*'F35'!$C$174+J188*'F35'!$C$189+J203</f>
        <v>0</v>
      </c>
      <c r="K218" s="162">
        <f>K38*'F35'!$C$39+K53*'F35'!$C$54+K68*'F35'!$C$69+K83*'F35'!$C$84+K98*'F35'!$C$99+K113*'F35'!$C$114+K128*'F35'!$C$129+K143*'F35'!$C$144+K158*'F35'!$C$159+K173*'F35'!$C$174+K188*'F35'!$C$189+K203</f>
        <v>0</v>
      </c>
      <c r="L218" s="162">
        <f>L38*'F35'!$C$39+L53*'F35'!$C$54+L68*'F35'!$C$69+L83*'F35'!$C$84+L98*'F35'!$C$99+L113*'F35'!$C$114+L128*'F35'!$C$129+L143*'F35'!$C$144+L158*'F35'!$C$159+L173*'F35'!$C$174+L188*'F35'!$C$189+L203</f>
        <v>0</v>
      </c>
      <c r="M218" s="162">
        <f>M38*'F35'!$C$39+M53*'F35'!$C$54+M68*'F35'!$C$69+M83*'F35'!$C$84+M98*'F35'!$C$99+M113*'F35'!$C$114+M128*'F35'!$C$129+M143*'F35'!$C$144+M158*'F35'!$C$159+M173*'F35'!$C$174+M188*'F35'!$C$189+M203</f>
        <v>0</v>
      </c>
      <c r="N218" s="162">
        <f>N38*'F35'!$C$39+N53*'F35'!$C$54+N68*'F35'!$C$69+N83*'F35'!$C$84+N98*'F35'!$C$99+N113*'F35'!$C$114+N128*'F35'!$C$129+N143*'F35'!$C$144+N158*'F35'!$C$159+N173*'F35'!$C$174+N188*'F35'!$C$189+N203</f>
        <v>0</v>
      </c>
      <c r="O218" s="162">
        <f>O38*'F35'!$C$39+O53*'F35'!$C$54+O68*'F35'!$C$69+O83*'F35'!$C$84+O98*'F35'!$C$99+O113*'F35'!$C$114+O128*'F35'!$C$129+O143*'F35'!$C$144+O158*'F35'!$C$159+O173*'F35'!$C$174+O188*'F35'!$C$189+O203</f>
        <v>0</v>
      </c>
      <c r="P218" s="162">
        <f>P38*'F35'!$C$39+P53*'F35'!$C$54+P68*'F35'!$C$69+P83*'F35'!$C$84+P98*'F35'!$C$99+P113*'F35'!$C$114+P128*'F35'!$C$129+P143*'F35'!$C$144+P158*'F35'!$C$159+P173*'F35'!$C$174+P188*'F35'!$C$189+P203</f>
        <v>0</v>
      </c>
      <c r="Q218" s="162">
        <f>Q38*'F35'!$C$39+Q53*'F35'!$C$54+Q68*'F35'!$C$69+Q83*'F35'!$C$84+Q98*'F35'!$C$99+Q113*'F35'!$C$114+Q128*'F35'!$C$129+Q143*'F35'!$C$144+Q158*'F35'!$C$159+Q173*'F35'!$C$174+Q188*'F35'!$C$189+Q203</f>
        <v>0</v>
      </c>
      <c r="R218" s="162">
        <f>R38*'F35'!$C$39+R53*'F35'!$C$54+R68*'F35'!$C$69+R83*'F35'!$C$84+R98*'F35'!$C$99+R113*'F35'!$C$114+R128*'F35'!$C$129+R143*'F35'!$C$144+R158*'F35'!$C$159+R173*'F35'!$C$174+R188*'F35'!$C$189+R203</f>
        <v>0</v>
      </c>
      <c r="S218" s="162">
        <f>S38*'F35'!$C$39+S53*'F35'!$C$54+S68*'F35'!$C$69+S83*'F35'!$C$84+S98*'F35'!$C$99+S113*'F35'!$C$114+S128*'F35'!$C$129+S143*'F35'!$C$144+S158*'F35'!$C$159+S173*'F35'!$C$174+S188*'F35'!$C$189+S203</f>
        <v>0</v>
      </c>
      <c r="T218" s="162">
        <f>T38*'F35'!$C$39+T53*'F35'!$C$54+T68*'F35'!$C$69+T83*'F35'!$C$84+T98*'F35'!$C$99+T113*'F35'!$C$114+T128*'F35'!$C$129+T143*'F35'!$C$144+T158*'F35'!$C$159+T173*'F35'!$C$174+T188*'F35'!$C$189+T203</f>
        <v>0</v>
      </c>
      <c r="U218" s="162">
        <f>U38*'F35'!$C$39+U53*'F35'!$C$54+U68*'F35'!$C$69+U83*'F35'!$C$84+U98*'F35'!$C$99+U113*'F35'!$C$114+U128*'F35'!$C$129+U143*'F35'!$C$144+U158*'F35'!$C$159+U173*'F35'!$C$174+U188*'F35'!$C$189+U203</f>
        <v>0</v>
      </c>
      <c r="V218" s="162">
        <f>V38*'F35'!$C$39+V53*'F35'!$C$54+V68*'F35'!$C$69+V83*'F35'!$C$84+V98*'F35'!$C$99+V113*'F35'!$C$114+V128*'F35'!$C$129+V143*'F35'!$C$144+V158*'F35'!$C$159+V173*'F35'!$C$174+V188*'F35'!$C$189+V203</f>
        <v>0</v>
      </c>
      <c r="W218" s="162">
        <f>W38*'F35'!$C$39+W53*'F35'!$C$54+W68*'F35'!$C$69+W83*'F35'!$C$84+W98*'F35'!$C$99+W113*'F35'!$C$114+W128*'F35'!$C$129+W143*'F35'!$C$144+W158*'F35'!$C$159+W173*'F35'!$C$174+W188*'F35'!$C$189+W203</f>
        <v>0</v>
      </c>
      <c r="X218" s="162">
        <f>X38*'F35'!$C$39+X53*'F35'!$C$54+X68*'F35'!$C$69+X83*'F35'!$C$84+X98*'F35'!$C$99+X113*'F35'!$C$114+X128*'F35'!$C$129+X143*'F35'!$C$144+X158*'F35'!$C$159+X173*'F35'!$C$174+X188*'F35'!$C$189+X203</f>
        <v>0</v>
      </c>
      <c r="Y218" s="162">
        <f>Y38*'F35'!$C$39+Y53*'F35'!$C$54+Y68*'F35'!$C$69+Y83*'F35'!$C$84+Y98*'F35'!$C$99+Y113*'F35'!$C$114+Y128*'F35'!$C$129+Y143*'F35'!$C$144+Y158*'F35'!$C$159+Y173*'F35'!$C$174+Y188*'F35'!$C$189+Y203</f>
        <v>0</v>
      </c>
      <c r="Z218" s="162">
        <f>Z38*'F35'!$C$39+Z53*'F35'!$C$54+Z68*'F35'!$C$69+Z83*'F35'!$C$84+Z98*'F35'!$C$99+Z113*'F35'!$C$114+Z128*'F35'!$C$129+Z143*'F35'!$C$144+Z158*'F35'!$C$159+Z173*'F35'!$C$174+Z188*'F35'!$C$189+Z203</f>
        <v>0</v>
      </c>
      <c r="AA218" s="162">
        <f>AA38*'F35'!$C$39+AA53*'F35'!$C$54+AA68*'F35'!$C$69+AA83*'F35'!$C$84+AA98*'F35'!$C$99+AA113*'F35'!$C$114+AA128*'F35'!$C$129+AA143*'F35'!$C$144+AA158*'F35'!$C$159+AA173*'F35'!$C$174+AA188*'F35'!$C$189+AA203</f>
        <v>0</v>
      </c>
      <c r="AB218" s="162">
        <f>AB38*'F35'!$C$39+AB53*'F35'!$C$54+AB68*'F35'!$C$69+AB83*'F35'!$C$84+AB98*'F35'!$C$99+AB113*'F35'!$C$114+AB128*'F35'!$C$129+AB143*'F35'!$C$144+AB158*'F35'!$C$159+AB173*'F35'!$C$174+AB188*'F35'!$C$189+AB203</f>
        <v>0</v>
      </c>
      <c r="AC218" s="162">
        <f>AC38*'F35'!$C$39+AC53*'F35'!$C$54+AC68*'F35'!$C$69+AC83*'F35'!$C$84+AC98*'F35'!$C$99+AC113*'F35'!$C$114+AC128*'F35'!$C$129+AC143*'F35'!$C$144+AC158*'F35'!$C$159+AC173*'F35'!$C$174+AC188*'F35'!$C$189+AC203</f>
        <v>0</v>
      </c>
      <c r="AD218" s="162">
        <f>AD38*'F35'!$C$39+AD53*'F35'!$C$54+AD68*'F35'!$C$69+AD83*'F35'!$C$84+AD98*'F35'!$C$99+AD113*'F35'!$C$114+AD128*'F35'!$C$129+AD143*'F35'!$C$144+AD158*'F35'!$C$159+AD173*'F35'!$C$174+AD188*'F35'!$C$189+AD203</f>
        <v>0</v>
      </c>
      <c r="AF218" s="66"/>
    </row>
    <row r="219" spans="1:32">
      <c r="A219" s="1868"/>
      <c r="B219" s="1869" t="s">
        <v>79</v>
      </c>
      <c r="C219" s="1880">
        <f>SUM(C205:C218)</f>
        <v>0</v>
      </c>
      <c r="D219" s="1880">
        <f t="shared" ref="D219:AD219" si="37">SUM(D205:D218)</f>
        <v>0</v>
      </c>
      <c r="E219" s="1880">
        <f t="shared" si="37"/>
        <v>0</v>
      </c>
      <c r="F219" s="1880">
        <f t="shared" si="37"/>
        <v>0</v>
      </c>
      <c r="G219" s="1880">
        <f t="shared" si="37"/>
        <v>0</v>
      </c>
      <c r="H219" s="1880">
        <f t="shared" si="37"/>
        <v>0</v>
      </c>
      <c r="I219" s="1880">
        <f t="shared" si="37"/>
        <v>0</v>
      </c>
      <c r="J219" s="1880">
        <f t="shared" si="37"/>
        <v>0</v>
      </c>
      <c r="K219" s="1880">
        <f t="shared" si="37"/>
        <v>0</v>
      </c>
      <c r="L219" s="1880">
        <f t="shared" si="37"/>
        <v>0</v>
      </c>
      <c r="M219" s="1880">
        <f t="shared" si="37"/>
        <v>0</v>
      </c>
      <c r="N219" s="1880">
        <f t="shared" si="37"/>
        <v>0</v>
      </c>
      <c r="O219" s="1880">
        <f t="shared" si="37"/>
        <v>0</v>
      </c>
      <c r="P219" s="1880">
        <f t="shared" si="37"/>
        <v>0</v>
      </c>
      <c r="Q219" s="1880">
        <f t="shared" si="37"/>
        <v>0</v>
      </c>
      <c r="R219" s="1880">
        <f t="shared" si="37"/>
        <v>0</v>
      </c>
      <c r="S219" s="1880">
        <f t="shared" si="37"/>
        <v>0</v>
      </c>
      <c r="T219" s="1880">
        <f t="shared" si="37"/>
        <v>0</v>
      </c>
      <c r="U219" s="1880">
        <f t="shared" si="37"/>
        <v>0</v>
      </c>
      <c r="V219" s="1880">
        <f t="shared" si="37"/>
        <v>0</v>
      </c>
      <c r="W219" s="1880">
        <f t="shared" si="37"/>
        <v>0</v>
      </c>
      <c r="X219" s="1880">
        <f t="shared" si="37"/>
        <v>0</v>
      </c>
      <c r="Y219" s="1880">
        <f t="shared" si="37"/>
        <v>0</v>
      </c>
      <c r="Z219" s="1880">
        <f t="shared" si="37"/>
        <v>0</v>
      </c>
      <c r="AA219" s="1880">
        <f t="shared" si="37"/>
        <v>0</v>
      </c>
      <c r="AB219" s="1880">
        <f t="shared" si="37"/>
        <v>0</v>
      </c>
      <c r="AC219" s="1880">
        <f t="shared" si="37"/>
        <v>0</v>
      </c>
      <c r="AD219" s="1880">
        <f t="shared" si="37"/>
        <v>0</v>
      </c>
      <c r="AF219" s="66"/>
    </row>
    <row r="220" spans="1:32">
      <c r="A220" s="1875" t="s">
        <v>561</v>
      </c>
      <c r="B220" s="1876"/>
      <c r="C220" s="1880">
        <f>C219+C24</f>
        <v>0</v>
      </c>
      <c r="D220" s="1880">
        <f t="shared" ref="D220:AD220" si="38">D219+D24</f>
        <v>0</v>
      </c>
      <c r="E220" s="1880">
        <f t="shared" si="38"/>
        <v>0</v>
      </c>
      <c r="F220" s="1880">
        <f t="shared" si="38"/>
        <v>0</v>
      </c>
      <c r="G220" s="1880">
        <f t="shared" si="38"/>
        <v>0</v>
      </c>
      <c r="H220" s="1880">
        <f t="shared" si="38"/>
        <v>0</v>
      </c>
      <c r="I220" s="1880">
        <f t="shared" si="38"/>
        <v>0</v>
      </c>
      <c r="J220" s="1880">
        <f t="shared" si="38"/>
        <v>0</v>
      </c>
      <c r="K220" s="1880">
        <f t="shared" si="38"/>
        <v>0</v>
      </c>
      <c r="L220" s="1880">
        <f t="shared" si="38"/>
        <v>0</v>
      </c>
      <c r="M220" s="1880">
        <f t="shared" si="38"/>
        <v>0</v>
      </c>
      <c r="N220" s="1880">
        <f t="shared" si="38"/>
        <v>0</v>
      </c>
      <c r="O220" s="1880">
        <f t="shared" si="38"/>
        <v>0</v>
      </c>
      <c r="P220" s="1880">
        <f t="shared" si="38"/>
        <v>0</v>
      </c>
      <c r="Q220" s="1880">
        <f t="shared" si="38"/>
        <v>0</v>
      </c>
      <c r="R220" s="1880">
        <f t="shared" si="38"/>
        <v>0</v>
      </c>
      <c r="S220" s="1880">
        <f t="shared" si="38"/>
        <v>0</v>
      </c>
      <c r="T220" s="1880">
        <f t="shared" si="38"/>
        <v>0</v>
      </c>
      <c r="U220" s="1880">
        <f t="shared" si="38"/>
        <v>0</v>
      </c>
      <c r="V220" s="1880">
        <f t="shared" si="38"/>
        <v>0</v>
      </c>
      <c r="W220" s="1880">
        <f t="shared" si="38"/>
        <v>0</v>
      </c>
      <c r="X220" s="1880">
        <f t="shared" si="38"/>
        <v>0</v>
      </c>
      <c r="Y220" s="1880">
        <f t="shared" si="38"/>
        <v>0</v>
      </c>
      <c r="Z220" s="1880">
        <f t="shared" si="38"/>
        <v>0</v>
      </c>
      <c r="AA220" s="1880">
        <f t="shared" si="38"/>
        <v>0</v>
      </c>
      <c r="AB220" s="1880">
        <f t="shared" si="38"/>
        <v>0</v>
      </c>
      <c r="AC220" s="1880">
        <f t="shared" si="38"/>
        <v>0</v>
      </c>
      <c r="AD220" s="1880">
        <f t="shared" si="38"/>
        <v>0</v>
      </c>
      <c r="AF220" s="66"/>
    </row>
    <row r="221" spans="1:32">
      <c r="B221" s="193" t="s">
        <v>1345</v>
      </c>
    </row>
  </sheetData>
  <mergeCells count="18">
    <mergeCell ref="G8:H8"/>
    <mergeCell ref="I8:J8"/>
    <mergeCell ref="K8:L8"/>
    <mergeCell ref="M8:N8"/>
    <mergeCell ref="AA8:AD8"/>
    <mergeCell ref="A205:A206"/>
    <mergeCell ref="O8:P8"/>
    <mergeCell ref="Q8:R8"/>
    <mergeCell ref="S8:T8"/>
    <mergeCell ref="U8:V8"/>
    <mergeCell ref="W8:X8"/>
    <mergeCell ref="Y8:Z8"/>
    <mergeCell ref="B7:B9"/>
    <mergeCell ref="C7:D8"/>
    <mergeCell ref="E7:F8"/>
    <mergeCell ref="G7:L7"/>
    <mergeCell ref="M7:X7"/>
    <mergeCell ref="AA7:AD7"/>
  </mergeCells>
  <pageMargins left="0.75" right="0.75" top="1" bottom="1" header="0.5" footer="0.5"/>
  <pageSetup orientation="portrait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zoomScale="70" zoomScaleNormal="70" zoomScaleSheetLayoutView="30" workbookViewId="0">
      <selection sqref="A1:Z6"/>
    </sheetView>
  </sheetViews>
  <sheetFormatPr defaultColWidth="11.42578125" defaultRowHeight="15"/>
  <cols>
    <col min="1" max="1" width="8" style="983" customWidth="1"/>
    <col min="2" max="2" width="41.5703125" style="983" customWidth="1"/>
    <col min="3" max="3" width="9" style="983" customWidth="1"/>
    <col min="4" max="4" width="9.42578125" style="983" customWidth="1"/>
    <col min="5" max="5" width="12.28515625" style="983" customWidth="1"/>
    <col min="6" max="6" width="14" style="983" customWidth="1"/>
    <col min="7" max="7" width="9.28515625" style="983" customWidth="1"/>
    <col min="8" max="8" width="11.42578125" style="983" customWidth="1"/>
    <col min="9" max="9" width="10.140625" style="983" customWidth="1"/>
    <col min="10" max="10" width="11.7109375" style="983" customWidth="1"/>
    <col min="11" max="11" width="11" style="983" customWidth="1"/>
    <col min="12" max="12" width="14.42578125" style="983" customWidth="1"/>
    <col min="13" max="13" width="16.28515625" style="983" customWidth="1"/>
    <col min="14" max="14" width="15" style="983" customWidth="1"/>
    <col min="15" max="15" width="12.5703125" style="983" customWidth="1"/>
    <col min="16" max="16" width="16.140625" style="983" customWidth="1"/>
    <col min="17" max="17" width="15.7109375" style="983" customWidth="1"/>
    <col min="18" max="18" width="13.5703125" style="983" customWidth="1"/>
    <col min="19" max="20" width="14.7109375" style="983" customWidth="1"/>
    <col min="21" max="21" width="12.28515625" style="983" customWidth="1"/>
    <col min="22" max="23" width="14" style="983" customWidth="1"/>
    <col min="24" max="24" width="10.85546875" style="983" customWidth="1"/>
    <col min="25" max="25" width="10.7109375" style="983" customWidth="1"/>
    <col min="26" max="26" width="17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4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3293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3.5" thickBot="1">
      <c r="B6" s="1061"/>
      <c r="C6" s="1055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  <row r="51" spans="2:2">
      <c r="B51" s="1146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59" priority="5" stopIfTrue="1" operator="equal">
      <formula>#REF!</formula>
    </cfRule>
  </conditionalFormatting>
  <conditionalFormatting sqref="B18:B23">
    <cfRule type="cellIs" dxfId="58" priority="4" stopIfTrue="1" operator="equal">
      <formula>#REF!</formula>
    </cfRule>
  </conditionalFormatting>
  <conditionalFormatting sqref="B27:B39">
    <cfRule type="cellIs" dxfId="57" priority="3" stopIfTrue="1" operator="equal">
      <formula>#REF!</formula>
    </cfRule>
  </conditionalFormatting>
  <conditionalFormatting sqref="C37:C39">
    <cfRule type="cellIs" dxfId="56" priority="2" stopIfTrue="1" operator="equal">
      <formula>#REF!</formula>
    </cfRule>
  </conditionalFormatting>
  <conditionalFormatting sqref="F37:F39">
    <cfRule type="cellIs" dxfId="55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2"/>
  <sheetViews>
    <sheetView zoomScale="70" zoomScaleNormal="70" zoomScaleSheetLayoutView="30" workbookViewId="0">
      <selection sqref="A1:Z6"/>
    </sheetView>
  </sheetViews>
  <sheetFormatPr defaultColWidth="11.42578125" defaultRowHeight="15"/>
  <cols>
    <col min="1" max="1" width="5.85546875" style="983" customWidth="1"/>
    <col min="2" max="2" width="44.140625" style="983" customWidth="1"/>
    <col min="3" max="3" width="9" style="983" customWidth="1"/>
    <col min="4" max="4" width="10.42578125" style="983" customWidth="1"/>
    <col min="5" max="5" width="11.7109375" style="983" customWidth="1"/>
    <col min="6" max="6" width="18.42578125" style="983" customWidth="1"/>
    <col min="7" max="7" width="14.85546875" style="983" customWidth="1"/>
    <col min="8" max="8" width="15.140625" style="983" customWidth="1"/>
    <col min="9" max="9" width="15.42578125" style="983" customWidth="1"/>
    <col min="10" max="10" width="18.42578125" style="983" customWidth="1"/>
    <col min="11" max="11" width="13.7109375" style="983" customWidth="1"/>
    <col min="12" max="13" width="18.28515625" style="983" customWidth="1"/>
    <col min="14" max="14" width="15.42578125" style="983" customWidth="1"/>
    <col min="15" max="15" width="16.140625" style="983" customWidth="1"/>
    <col min="16" max="16" width="25.42578125" style="983" customWidth="1"/>
    <col min="17" max="17" width="20" style="983" customWidth="1"/>
    <col min="18" max="18" width="12.85546875" style="983" customWidth="1"/>
    <col min="19" max="19" width="12.42578125" style="983" customWidth="1"/>
    <col min="20" max="20" width="12.140625" style="983" customWidth="1"/>
    <col min="21" max="21" width="12.28515625" style="983" customWidth="1"/>
    <col min="22" max="22" width="13.28515625" style="983" customWidth="1"/>
    <col min="23" max="23" width="13.7109375" style="983" customWidth="1"/>
    <col min="24" max="24" width="13" style="983" customWidth="1"/>
    <col min="25" max="25" width="12.7109375" style="983" customWidth="1"/>
    <col min="26" max="26" width="15.14062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5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3294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3.5" thickBot="1">
      <c r="B6" s="1061"/>
      <c r="C6" s="1055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  <row r="52" spans="2:2">
      <c r="B52" s="1146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54" priority="5" stopIfTrue="1" operator="equal">
      <formula>#REF!</formula>
    </cfRule>
  </conditionalFormatting>
  <conditionalFormatting sqref="B18:B23">
    <cfRule type="cellIs" dxfId="53" priority="4" stopIfTrue="1" operator="equal">
      <formula>#REF!</formula>
    </cfRule>
  </conditionalFormatting>
  <conditionalFormatting sqref="B27:B39">
    <cfRule type="cellIs" dxfId="52" priority="3" stopIfTrue="1" operator="equal">
      <formula>#REF!</formula>
    </cfRule>
  </conditionalFormatting>
  <conditionalFormatting sqref="C37:C39">
    <cfRule type="cellIs" dxfId="51" priority="2" stopIfTrue="1" operator="equal">
      <formula>#REF!</formula>
    </cfRule>
  </conditionalFormatting>
  <conditionalFormatting sqref="F37:F39">
    <cfRule type="cellIs" dxfId="50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zoomScale="70" zoomScaleNormal="70" zoomScaleSheetLayoutView="30" workbookViewId="0">
      <selection sqref="A1:Z6"/>
    </sheetView>
  </sheetViews>
  <sheetFormatPr defaultColWidth="11.42578125" defaultRowHeight="15"/>
  <cols>
    <col min="1" max="1" width="7" style="983" customWidth="1"/>
    <col min="2" max="2" width="42.85546875" style="983" customWidth="1"/>
    <col min="3" max="3" width="11.140625" style="983" customWidth="1"/>
    <col min="4" max="4" width="9.85546875" style="983" customWidth="1"/>
    <col min="5" max="5" width="12.140625" style="983" customWidth="1"/>
    <col min="6" max="6" width="16.140625" style="983" customWidth="1"/>
    <col min="7" max="7" width="14.140625" style="983" customWidth="1"/>
    <col min="8" max="8" width="16.85546875" style="983" customWidth="1"/>
    <col min="9" max="9" width="12.85546875" style="983" customWidth="1"/>
    <col min="10" max="10" width="13" style="983" customWidth="1"/>
    <col min="11" max="11" width="15.28515625" style="983" customWidth="1"/>
    <col min="12" max="12" width="15.42578125" style="983" customWidth="1"/>
    <col min="13" max="13" width="19.85546875" style="983" customWidth="1"/>
    <col min="14" max="14" width="15.5703125" style="983" customWidth="1"/>
    <col min="15" max="15" width="15.85546875" style="983" customWidth="1"/>
    <col min="16" max="16" width="15.5703125" style="983" customWidth="1"/>
    <col min="17" max="17" width="14.5703125" style="983" customWidth="1"/>
    <col min="18" max="18" width="10.42578125" style="983" customWidth="1"/>
    <col min="19" max="19" width="12" style="983" customWidth="1"/>
    <col min="20" max="20" width="10.28515625" style="983" customWidth="1"/>
    <col min="21" max="21" width="10.42578125" style="983" customWidth="1"/>
    <col min="22" max="22" width="13.42578125" style="983" customWidth="1"/>
    <col min="23" max="23" width="18" style="983" customWidth="1"/>
    <col min="24" max="24" width="14.7109375" style="983" customWidth="1"/>
    <col min="25" max="25" width="14.42578125" style="983" customWidth="1"/>
    <col min="26" max="26" width="15.8554687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6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3295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3.5" thickBot="1">
      <c r="B6" s="1061"/>
      <c r="C6" s="1055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  <row r="51" spans="2:2">
      <c r="B51" s="1146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49" priority="5" stopIfTrue="1" operator="equal">
      <formula>#REF!</formula>
    </cfRule>
  </conditionalFormatting>
  <conditionalFormatting sqref="B18:B23">
    <cfRule type="cellIs" dxfId="48" priority="4" stopIfTrue="1" operator="equal">
      <formula>#REF!</formula>
    </cfRule>
  </conditionalFormatting>
  <conditionalFormatting sqref="B27:B39">
    <cfRule type="cellIs" dxfId="47" priority="3" stopIfTrue="1" operator="equal">
      <formula>#REF!</formula>
    </cfRule>
  </conditionalFormatting>
  <conditionalFormatting sqref="C37:C39">
    <cfRule type="cellIs" dxfId="46" priority="2" stopIfTrue="1" operator="equal">
      <formula>#REF!</formula>
    </cfRule>
  </conditionalFormatting>
  <conditionalFormatting sqref="F37:F39">
    <cfRule type="cellIs" dxfId="45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3"/>
  <sheetViews>
    <sheetView zoomScale="55" zoomScaleNormal="55" zoomScaleSheetLayoutView="30" workbookViewId="0">
      <selection sqref="A1:Z6"/>
    </sheetView>
  </sheetViews>
  <sheetFormatPr defaultColWidth="11.42578125" defaultRowHeight="15"/>
  <cols>
    <col min="1" max="1" width="8" style="983" customWidth="1"/>
    <col min="2" max="2" width="43.28515625" style="983" customWidth="1"/>
    <col min="3" max="3" width="12.85546875" style="983" customWidth="1"/>
    <col min="4" max="4" width="12.5703125" style="983" customWidth="1"/>
    <col min="5" max="5" width="12.28515625" style="983" customWidth="1"/>
    <col min="6" max="6" width="15.5703125" style="983" customWidth="1"/>
    <col min="7" max="7" width="11.42578125" style="983" customWidth="1"/>
    <col min="8" max="8" width="10" style="983" customWidth="1"/>
    <col min="9" max="9" width="11.42578125" style="983" customWidth="1"/>
    <col min="10" max="10" width="11" style="983" customWidth="1"/>
    <col min="11" max="11" width="11.42578125" style="983" customWidth="1"/>
    <col min="12" max="12" width="13.85546875" style="983" customWidth="1"/>
    <col min="13" max="13" width="21" style="983" customWidth="1"/>
    <col min="14" max="14" width="14.5703125" style="983" customWidth="1"/>
    <col min="15" max="15" width="16.85546875" style="983" customWidth="1"/>
    <col min="16" max="16" width="18.42578125" style="983" customWidth="1"/>
    <col min="17" max="17" width="16.140625" style="983" customWidth="1"/>
    <col min="18" max="18" width="11" style="983" customWidth="1"/>
    <col min="19" max="19" width="8.7109375" style="983" customWidth="1"/>
    <col min="20" max="20" width="11.140625" style="983" customWidth="1"/>
    <col min="21" max="21" width="13.140625" style="983" customWidth="1"/>
    <col min="22" max="22" width="12.28515625" style="983" customWidth="1"/>
    <col min="23" max="23" width="13.5703125" style="983" customWidth="1"/>
    <col min="24" max="24" width="12.42578125" style="983" customWidth="1"/>
    <col min="25" max="25" width="13.5703125" style="983" customWidth="1"/>
    <col min="26" max="26" width="12.8554687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7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3296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3.5" thickBot="1">
      <c r="B6" s="1061"/>
      <c r="C6" s="1055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  <row r="53" spans="2:2">
      <c r="B53" s="1146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44" priority="5" stopIfTrue="1" operator="equal">
      <formula>#REF!</formula>
    </cfRule>
  </conditionalFormatting>
  <conditionalFormatting sqref="B18:B23">
    <cfRule type="cellIs" dxfId="43" priority="4" stopIfTrue="1" operator="equal">
      <formula>#REF!</formula>
    </cfRule>
  </conditionalFormatting>
  <conditionalFormatting sqref="B27:B39">
    <cfRule type="cellIs" dxfId="42" priority="3" stopIfTrue="1" operator="equal">
      <formula>#REF!</formula>
    </cfRule>
  </conditionalFormatting>
  <conditionalFormatting sqref="C37:C39">
    <cfRule type="cellIs" dxfId="41" priority="2" stopIfTrue="1" operator="equal">
      <formula>#REF!</formula>
    </cfRule>
  </conditionalFormatting>
  <conditionalFormatting sqref="F37:F39">
    <cfRule type="cellIs" dxfId="40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7"/>
  <sheetViews>
    <sheetView zoomScale="55" zoomScaleNormal="55" zoomScaleSheetLayoutView="30" workbookViewId="0">
      <selection sqref="A1:Z6"/>
    </sheetView>
  </sheetViews>
  <sheetFormatPr defaultColWidth="11.42578125" defaultRowHeight="15"/>
  <cols>
    <col min="1" max="1" width="6.42578125" style="983" customWidth="1"/>
    <col min="2" max="2" width="52.7109375" style="983" customWidth="1"/>
    <col min="3" max="3" width="9.7109375" style="983" customWidth="1"/>
    <col min="4" max="4" width="11.42578125" style="983" customWidth="1"/>
    <col min="5" max="5" width="16" style="983" customWidth="1"/>
    <col min="6" max="6" width="15.85546875" style="983" customWidth="1"/>
    <col min="7" max="7" width="17.42578125" style="983" customWidth="1"/>
    <col min="8" max="8" width="12.85546875" style="983" customWidth="1"/>
    <col min="9" max="9" width="16.28515625" style="983" customWidth="1"/>
    <col min="10" max="10" width="10.28515625" style="983" customWidth="1"/>
    <col min="11" max="11" width="11.85546875" style="983" customWidth="1"/>
    <col min="12" max="12" width="16.5703125" style="983" customWidth="1"/>
    <col min="13" max="13" width="19.28515625" style="983" customWidth="1"/>
    <col min="14" max="14" width="20.7109375" style="983" customWidth="1"/>
    <col min="15" max="15" width="13.85546875" style="983" customWidth="1"/>
    <col min="16" max="16" width="18.5703125" style="983" customWidth="1"/>
    <col min="17" max="17" width="20.7109375" style="983" customWidth="1"/>
    <col min="18" max="20" width="14.7109375" style="983" customWidth="1"/>
    <col min="21" max="21" width="18.7109375" style="983" customWidth="1"/>
    <col min="22" max="22" width="25.42578125" style="983" customWidth="1"/>
    <col min="23" max="23" width="34.85546875" style="983" customWidth="1"/>
    <col min="24" max="24" width="28" style="983" customWidth="1"/>
    <col min="25" max="25" width="34.140625" style="983" customWidth="1"/>
    <col min="26" max="26" width="34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8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3297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3.5" thickBot="1">
      <c r="B6" s="1061"/>
      <c r="C6" s="1055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24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39" priority="5" stopIfTrue="1" operator="equal">
      <formula>#REF!</formula>
    </cfRule>
  </conditionalFormatting>
  <conditionalFormatting sqref="B18:B23">
    <cfRule type="cellIs" dxfId="38" priority="4" stopIfTrue="1" operator="equal">
      <formula>#REF!</formula>
    </cfRule>
  </conditionalFormatting>
  <conditionalFormatting sqref="B27:B39">
    <cfRule type="cellIs" dxfId="37" priority="3" stopIfTrue="1" operator="equal">
      <formula>#REF!</formula>
    </cfRule>
  </conditionalFormatting>
  <conditionalFormatting sqref="C37:C39">
    <cfRule type="cellIs" dxfId="36" priority="2" stopIfTrue="1" operator="equal">
      <formula>#REF!</formula>
    </cfRule>
  </conditionalFormatting>
  <conditionalFormatting sqref="F37:F39">
    <cfRule type="cellIs" dxfId="35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0"/>
  <sheetViews>
    <sheetView zoomScale="70" zoomScaleNormal="70" zoomScaleSheetLayoutView="30" workbookViewId="0">
      <selection sqref="A1:Z6"/>
    </sheetView>
  </sheetViews>
  <sheetFormatPr defaultColWidth="11.42578125" defaultRowHeight="15"/>
  <cols>
    <col min="1" max="1" width="7.140625" style="983" customWidth="1"/>
    <col min="2" max="2" width="46.85546875" style="983" customWidth="1"/>
    <col min="3" max="3" width="8.28515625" style="983" customWidth="1"/>
    <col min="4" max="4" width="8.140625" style="983" customWidth="1"/>
    <col min="5" max="5" width="9.85546875" style="983" customWidth="1"/>
    <col min="6" max="6" width="14.140625" style="983" customWidth="1"/>
    <col min="7" max="7" width="14.5703125" style="983" customWidth="1"/>
    <col min="8" max="8" width="12.28515625" style="983" customWidth="1"/>
    <col min="9" max="9" width="13.7109375" style="983" customWidth="1"/>
    <col min="10" max="10" width="14.28515625" style="983" customWidth="1"/>
    <col min="11" max="11" width="12.85546875" style="983" customWidth="1"/>
    <col min="12" max="12" width="14.42578125" style="983" customWidth="1"/>
    <col min="13" max="13" width="18.5703125" style="983" customWidth="1"/>
    <col min="14" max="14" width="14.5703125" style="983" customWidth="1"/>
    <col min="15" max="15" width="16.42578125" style="983" customWidth="1"/>
    <col min="16" max="16" width="17.5703125" style="983" customWidth="1"/>
    <col min="17" max="17" width="15.5703125" style="983" customWidth="1"/>
    <col min="18" max="18" width="11.7109375" style="983" customWidth="1"/>
    <col min="19" max="19" width="13.42578125" style="983" customWidth="1"/>
    <col min="20" max="20" width="11.7109375" style="983" customWidth="1"/>
    <col min="21" max="21" width="16.42578125" style="983" customWidth="1"/>
    <col min="22" max="22" width="16.85546875" style="983" customWidth="1"/>
    <col min="23" max="23" width="12.5703125" style="983" customWidth="1"/>
    <col min="24" max="24" width="14.85546875" style="983" customWidth="1"/>
    <col min="25" max="25" width="15.28515625" style="983" customWidth="1"/>
    <col min="26" max="26" width="18.570312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9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3298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3.5" thickBot="1">
      <c r="B6" s="1061"/>
      <c r="C6" s="1055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  <row r="50" spans="2:2">
      <c r="B50" s="1146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34" priority="5" stopIfTrue="1" operator="equal">
      <formula>#REF!</formula>
    </cfRule>
  </conditionalFormatting>
  <conditionalFormatting sqref="B18:B23">
    <cfRule type="cellIs" dxfId="33" priority="4" stopIfTrue="1" operator="equal">
      <formula>#REF!</formula>
    </cfRule>
  </conditionalFormatting>
  <conditionalFormatting sqref="B27:B39">
    <cfRule type="cellIs" dxfId="32" priority="3" stopIfTrue="1" operator="equal">
      <formula>#REF!</formula>
    </cfRule>
  </conditionalFormatting>
  <conditionalFormatting sqref="C37:C39">
    <cfRule type="cellIs" dxfId="31" priority="2" stopIfTrue="1" operator="equal">
      <formula>#REF!</formula>
    </cfRule>
  </conditionalFormatting>
  <conditionalFormatting sqref="F37:F39">
    <cfRule type="cellIs" dxfId="30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7"/>
  <sheetViews>
    <sheetView zoomScale="70" zoomScaleNormal="70" zoomScaleSheetLayoutView="30" workbookViewId="0">
      <selection sqref="A1:Z6"/>
    </sheetView>
  </sheetViews>
  <sheetFormatPr defaultColWidth="11.42578125" defaultRowHeight="15"/>
  <cols>
    <col min="1" max="1" width="7.140625" style="983" customWidth="1"/>
    <col min="2" max="2" width="41" style="983" customWidth="1"/>
    <col min="3" max="3" width="12.28515625" style="983" customWidth="1"/>
    <col min="4" max="4" width="13.5703125" style="983" customWidth="1"/>
    <col min="5" max="5" width="13.42578125" style="983" customWidth="1"/>
    <col min="6" max="7" width="14.42578125" style="983" customWidth="1"/>
    <col min="8" max="8" width="14.85546875" style="983" customWidth="1"/>
    <col min="9" max="9" width="17.7109375" style="983" customWidth="1"/>
    <col min="10" max="10" width="20.140625" style="983" customWidth="1"/>
    <col min="11" max="11" width="17.5703125" style="983" customWidth="1"/>
    <col min="12" max="12" width="15" style="983" customWidth="1"/>
    <col min="13" max="13" width="14.7109375" style="983" customWidth="1"/>
    <col min="14" max="14" width="19.5703125" style="983" customWidth="1"/>
    <col min="15" max="15" width="15.85546875" style="983" customWidth="1"/>
    <col min="16" max="16" width="18" style="983" customWidth="1"/>
    <col min="17" max="17" width="14.28515625" style="983" customWidth="1"/>
    <col min="18" max="18" width="13.42578125" style="983" customWidth="1"/>
    <col min="19" max="19" width="12.42578125" style="983" customWidth="1"/>
    <col min="20" max="20" width="13.140625" style="983" customWidth="1"/>
    <col min="21" max="21" width="14.7109375" style="983" customWidth="1"/>
    <col min="22" max="22" width="16.85546875" style="983" customWidth="1"/>
    <col min="23" max="23" width="24.28515625" style="983" customWidth="1"/>
    <col min="24" max="24" width="16.5703125" style="983" customWidth="1"/>
    <col min="25" max="25" width="19.7109375" style="983" customWidth="1"/>
    <col min="26" max="26" width="21.570312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10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3299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3.5" thickBot="1">
      <c r="B6" s="1061"/>
      <c r="C6" s="1055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29" priority="5" stopIfTrue="1" operator="equal">
      <formula>#REF!</formula>
    </cfRule>
  </conditionalFormatting>
  <conditionalFormatting sqref="B18:B23">
    <cfRule type="cellIs" dxfId="28" priority="4" stopIfTrue="1" operator="equal">
      <formula>#REF!</formula>
    </cfRule>
  </conditionalFormatting>
  <conditionalFormatting sqref="B27:B39">
    <cfRule type="cellIs" dxfId="27" priority="3" stopIfTrue="1" operator="equal">
      <formula>#REF!</formula>
    </cfRule>
  </conditionalFormatting>
  <conditionalFormatting sqref="C37:C39">
    <cfRule type="cellIs" dxfId="26" priority="2" stopIfTrue="1" operator="equal">
      <formula>#REF!</formula>
    </cfRule>
  </conditionalFormatting>
  <conditionalFormatting sqref="F37:F39">
    <cfRule type="cellIs" dxfId="25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7"/>
  <sheetViews>
    <sheetView zoomScale="70" zoomScaleNormal="70" zoomScaleSheetLayoutView="30" workbookViewId="0">
      <selection sqref="A1:Z6"/>
    </sheetView>
  </sheetViews>
  <sheetFormatPr defaultColWidth="11.42578125" defaultRowHeight="15"/>
  <cols>
    <col min="1" max="1" width="8.42578125" style="983" customWidth="1"/>
    <col min="2" max="2" width="43.42578125" style="983" customWidth="1"/>
    <col min="3" max="3" width="11.85546875" style="983" customWidth="1"/>
    <col min="4" max="4" width="12.42578125" style="983" customWidth="1"/>
    <col min="5" max="5" width="13.28515625" style="983" customWidth="1"/>
    <col min="6" max="6" width="18.5703125" style="983" customWidth="1"/>
    <col min="7" max="7" width="16.5703125" style="983" customWidth="1"/>
    <col min="8" max="8" width="12.85546875" style="983" customWidth="1"/>
    <col min="9" max="9" width="16.42578125" style="983" customWidth="1"/>
    <col min="10" max="10" width="14.85546875" style="983" customWidth="1"/>
    <col min="11" max="11" width="17" style="983" customWidth="1"/>
    <col min="12" max="12" width="17.5703125" style="983" customWidth="1"/>
    <col min="13" max="13" width="15" style="983" customWidth="1"/>
    <col min="14" max="14" width="15.7109375" style="983" customWidth="1"/>
    <col min="15" max="15" width="15.28515625" style="983" customWidth="1"/>
    <col min="16" max="16" width="16" style="983" customWidth="1"/>
    <col min="17" max="17" width="22.7109375" style="983" customWidth="1"/>
    <col min="18" max="21" width="14.7109375" style="983" customWidth="1"/>
    <col min="22" max="22" width="23.42578125" style="983" customWidth="1"/>
    <col min="23" max="23" width="16.5703125" style="983" customWidth="1"/>
    <col min="24" max="24" width="14.7109375" style="983" customWidth="1"/>
    <col min="25" max="25" width="14.28515625" style="983" customWidth="1"/>
    <col min="26" max="26" width="14.8554687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11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3300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8.75" customHeight="1" thickBot="1">
      <c r="B6" s="1061"/>
      <c r="C6" s="1055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24" priority="5" stopIfTrue="1" operator="equal">
      <formula>#REF!</formula>
    </cfRule>
  </conditionalFormatting>
  <conditionalFormatting sqref="B18:B23">
    <cfRule type="cellIs" dxfId="23" priority="4" stopIfTrue="1" operator="equal">
      <formula>#REF!</formula>
    </cfRule>
  </conditionalFormatting>
  <conditionalFormatting sqref="B27:B39">
    <cfRule type="cellIs" dxfId="22" priority="3" stopIfTrue="1" operator="equal">
      <formula>#REF!</formula>
    </cfRule>
  </conditionalFormatting>
  <conditionalFormatting sqref="C37:C39">
    <cfRule type="cellIs" dxfId="21" priority="2" stopIfTrue="1" operator="equal">
      <formula>#REF!</formula>
    </cfRule>
  </conditionalFormatting>
  <conditionalFormatting sqref="F37:F39">
    <cfRule type="cellIs" dxfId="20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7"/>
  <sheetViews>
    <sheetView zoomScale="70" zoomScaleNormal="70" zoomScaleSheetLayoutView="30" workbookViewId="0">
      <selection sqref="A1:Z6"/>
    </sheetView>
  </sheetViews>
  <sheetFormatPr defaultColWidth="11.42578125" defaultRowHeight="15"/>
  <cols>
    <col min="1" max="1" width="7.5703125" style="983" customWidth="1"/>
    <col min="2" max="2" width="52.5703125" style="983" customWidth="1"/>
    <col min="3" max="3" width="14.85546875" style="983" customWidth="1"/>
    <col min="4" max="4" width="11" style="983" customWidth="1"/>
    <col min="5" max="5" width="12.140625" style="983" customWidth="1"/>
    <col min="6" max="6" width="13.140625" style="983" customWidth="1"/>
    <col min="7" max="7" width="11.85546875" style="983" customWidth="1"/>
    <col min="8" max="8" width="11.42578125" style="983" customWidth="1"/>
    <col min="9" max="9" width="12.28515625" style="983" customWidth="1"/>
    <col min="10" max="10" width="12.5703125" style="983" customWidth="1"/>
    <col min="11" max="11" width="11.7109375" style="983" customWidth="1"/>
    <col min="12" max="12" width="16" style="983" customWidth="1"/>
    <col min="13" max="14" width="13.85546875" style="983" customWidth="1"/>
    <col min="15" max="15" width="15.5703125" style="983" customWidth="1"/>
    <col min="16" max="16" width="12.7109375" style="983" customWidth="1"/>
    <col min="17" max="17" width="14.28515625" style="983" customWidth="1"/>
    <col min="18" max="18" width="12.42578125" style="983" customWidth="1"/>
    <col min="19" max="19" width="11.7109375" style="983" customWidth="1"/>
    <col min="20" max="20" width="11.5703125" style="983" customWidth="1"/>
    <col min="21" max="21" width="12.7109375" style="983" customWidth="1"/>
    <col min="22" max="22" width="14.28515625" style="983" customWidth="1"/>
    <col min="23" max="23" width="13.28515625" style="983" customWidth="1"/>
    <col min="24" max="24" width="12.140625" style="983" customWidth="1"/>
    <col min="25" max="25" width="13.5703125" style="983" customWidth="1"/>
    <col min="26" max="26" width="13.710937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12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3301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6.5" customHeight="1" thickBot="1">
      <c r="B6" s="1061"/>
      <c r="C6" s="1055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19" priority="5" stopIfTrue="1" operator="equal">
      <formula>#REF!</formula>
    </cfRule>
  </conditionalFormatting>
  <conditionalFormatting sqref="B18:B23">
    <cfRule type="cellIs" dxfId="18" priority="4" stopIfTrue="1" operator="equal">
      <formula>#REF!</formula>
    </cfRule>
  </conditionalFormatting>
  <conditionalFormatting sqref="B27:B39">
    <cfRule type="cellIs" dxfId="17" priority="3" stopIfTrue="1" operator="equal">
      <formula>#REF!</formula>
    </cfRule>
  </conditionalFormatting>
  <conditionalFormatting sqref="C37:C39">
    <cfRule type="cellIs" dxfId="16" priority="2" stopIfTrue="1" operator="equal">
      <formula>#REF!</formula>
    </cfRule>
  </conditionalFormatting>
  <conditionalFormatting sqref="F37:F39">
    <cfRule type="cellIs" dxfId="15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7"/>
  <sheetViews>
    <sheetView zoomScale="70" zoomScaleNormal="70" zoomScaleSheetLayoutView="30" workbookViewId="0">
      <selection sqref="A1:Z6"/>
    </sheetView>
  </sheetViews>
  <sheetFormatPr defaultColWidth="11.42578125" defaultRowHeight="15"/>
  <cols>
    <col min="1" max="1" width="8.140625" style="983" customWidth="1"/>
    <col min="2" max="2" width="45.42578125" style="983" customWidth="1"/>
    <col min="3" max="3" width="7.42578125" style="983" customWidth="1"/>
    <col min="4" max="4" width="11.140625" style="983" customWidth="1"/>
    <col min="5" max="5" width="11" style="983" customWidth="1"/>
    <col min="6" max="6" width="12.140625" style="983" customWidth="1"/>
    <col min="7" max="7" width="14.85546875" style="983" customWidth="1"/>
    <col min="8" max="8" width="15.28515625" style="983" customWidth="1"/>
    <col min="9" max="9" width="16.5703125" style="983" customWidth="1"/>
    <col min="10" max="10" width="19.7109375" style="983" customWidth="1"/>
    <col min="11" max="11" width="14.85546875" style="983" customWidth="1"/>
    <col min="12" max="12" width="17.28515625" style="983" customWidth="1"/>
    <col min="13" max="13" width="19.140625" style="983" customWidth="1"/>
    <col min="14" max="14" width="14.7109375" style="983" customWidth="1"/>
    <col min="15" max="15" width="14.85546875" style="983" customWidth="1"/>
    <col min="16" max="16" width="16.5703125" style="983" customWidth="1"/>
    <col min="17" max="17" width="17" style="983" customWidth="1"/>
    <col min="18" max="18" width="12.28515625" style="983" customWidth="1"/>
    <col min="19" max="20" width="14.7109375" style="983" customWidth="1"/>
    <col min="21" max="21" width="16.5703125" style="983" customWidth="1"/>
    <col min="22" max="22" width="16.7109375" style="983" customWidth="1"/>
    <col min="23" max="23" width="18.140625" style="983" customWidth="1"/>
    <col min="24" max="24" width="17.28515625" style="983" customWidth="1"/>
    <col min="25" max="25" width="16.5703125" style="983" customWidth="1"/>
    <col min="26" max="26" width="17.2851562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13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3302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3.5" thickBot="1">
      <c r="B6" s="1061"/>
      <c r="C6" s="1055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14" priority="5" stopIfTrue="1" operator="equal">
      <formula>#REF!</formula>
    </cfRule>
  </conditionalFormatting>
  <conditionalFormatting sqref="B18:B23">
    <cfRule type="cellIs" dxfId="13" priority="4" stopIfTrue="1" operator="equal">
      <formula>#REF!</formula>
    </cfRule>
  </conditionalFormatting>
  <conditionalFormatting sqref="B27:B39">
    <cfRule type="cellIs" dxfId="12" priority="3" stopIfTrue="1" operator="equal">
      <formula>#REF!</formula>
    </cfRule>
  </conditionalFormatting>
  <conditionalFormatting sqref="C37:C39">
    <cfRule type="cellIs" dxfId="11" priority="2" stopIfTrue="1" operator="equal">
      <formula>#REF!</formula>
    </cfRule>
  </conditionalFormatting>
  <conditionalFormatting sqref="F37:F39">
    <cfRule type="cellIs" dxfId="10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4"/>
  <sheetViews>
    <sheetView zoomScale="85" zoomScaleNormal="85" workbookViewId="0">
      <selection activeCell="Y7" sqref="Y7"/>
    </sheetView>
  </sheetViews>
  <sheetFormatPr defaultRowHeight="12.75"/>
  <cols>
    <col min="1" max="1" width="37.85546875" style="136" customWidth="1"/>
    <col min="2" max="2" width="17.140625" style="136" customWidth="1"/>
    <col min="3" max="3" width="15.140625" style="136" customWidth="1"/>
    <col min="4" max="4" width="9.140625" style="136"/>
    <col min="5" max="5" width="10.28515625" style="136" bestFit="1" customWidth="1"/>
    <col min="6" max="6" width="9.28515625" style="136" bestFit="1" customWidth="1"/>
    <col min="7" max="16384" width="9.140625" style="136"/>
  </cols>
  <sheetData>
    <row r="1" spans="1:9" s="145" customFormat="1" ht="15">
      <c r="A1" s="152" t="s">
        <v>57</v>
      </c>
      <c r="B1" s="148">
        <v>36.1</v>
      </c>
      <c r="C1" s="148"/>
      <c r="D1" s="135"/>
      <c r="E1" s="135"/>
      <c r="F1" s="135"/>
      <c r="G1" s="135"/>
      <c r="H1" s="135"/>
      <c r="I1" s="144"/>
    </row>
    <row r="2" spans="1:9" s="145" customFormat="1" ht="17.25">
      <c r="A2" s="152" t="s">
        <v>58</v>
      </c>
      <c r="B2" s="137" t="s">
        <v>1261</v>
      </c>
      <c r="C2" s="137"/>
      <c r="D2" s="135"/>
      <c r="E2" s="135"/>
      <c r="F2" s="135"/>
      <c r="G2" s="135"/>
      <c r="H2" s="135"/>
      <c r="I2" s="144"/>
    </row>
    <row r="3" spans="1:9" s="145" customFormat="1" ht="15">
      <c r="A3" s="138" t="s">
        <v>56</v>
      </c>
      <c r="B3" s="139" t="s">
        <v>61</v>
      </c>
      <c r="C3" s="139"/>
      <c r="D3" s="135"/>
      <c r="E3" s="135"/>
      <c r="F3" s="135"/>
      <c r="G3" s="135"/>
      <c r="H3" s="135"/>
      <c r="I3" s="144"/>
    </row>
    <row r="4" spans="1:9" s="145" customFormat="1" ht="15">
      <c r="A4" s="138" t="s">
        <v>59</v>
      </c>
      <c r="B4" s="139" t="s">
        <v>1258</v>
      </c>
      <c r="C4" s="139"/>
      <c r="D4" s="135"/>
      <c r="E4" s="135"/>
      <c r="F4" s="135"/>
      <c r="G4" s="135"/>
      <c r="H4" s="135"/>
      <c r="I4" s="144"/>
    </row>
    <row r="5" spans="1:9" s="145" customFormat="1" ht="15">
      <c r="A5" s="138" t="s">
        <v>60</v>
      </c>
      <c r="B5" s="139" t="s">
        <v>80</v>
      </c>
      <c r="C5" s="139"/>
      <c r="D5" s="135"/>
      <c r="E5" s="135"/>
      <c r="F5" s="135"/>
      <c r="G5" s="135"/>
      <c r="H5" s="135"/>
      <c r="I5" s="144"/>
    </row>
    <row r="6" spans="1:9" s="145" customFormat="1" ht="15">
      <c r="A6" s="154"/>
      <c r="B6" s="155"/>
      <c r="C6" s="135"/>
      <c r="D6" s="135"/>
      <c r="E6" s="135"/>
      <c r="F6" s="135"/>
      <c r="G6" s="135"/>
      <c r="H6" s="135"/>
      <c r="I6" s="144"/>
    </row>
    <row r="7" spans="1:9" ht="109.5" customHeight="1">
      <c r="A7" s="1881" t="s">
        <v>1262</v>
      </c>
      <c r="B7" s="1882" t="s">
        <v>1255</v>
      </c>
      <c r="C7" s="1882" t="s">
        <v>1259</v>
      </c>
    </row>
    <row r="8" spans="1:9" ht="15">
      <c r="A8" s="1883" t="s">
        <v>62</v>
      </c>
      <c r="B8" s="1884">
        <f>SUM(B9:B11)</f>
        <v>0</v>
      </c>
      <c r="C8" s="1884" t="e">
        <f>(C9*B9+C10*B10+C12*B12+C13*B13+C14*B14+B15*C15+C16*B16+C17*B17+C18*B18+C19*B19)/B8</f>
        <v>#DIV/0!</v>
      </c>
      <c r="E8" s="146"/>
      <c r="F8" s="146"/>
    </row>
    <row r="9" spans="1:9" ht="15">
      <c r="A9" s="149" t="s">
        <v>1069</v>
      </c>
      <c r="B9" s="64">
        <v>0</v>
      </c>
      <c r="C9" s="64">
        <v>0</v>
      </c>
    </row>
    <row r="10" spans="1:9" ht="15">
      <c r="A10" s="149" t="s">
        <v>76</v>
      </c>
      <c r="B10" s="64">
        <v>0</v>
      </c>
      <c r="C10" s="64">
        <v>0</v>
      </c>
    </row>
    <row r="11" spans="1:9" ht="15">
      <c r="A11" s="150" t="s">
        <v>782</v>
      </c>
      <c r="B11" s="1884">
        <f>SUM(B12:B19)</f>
        <v>0</v>
      </c>
      <c r="C11" s="1884" t="e">
        <f>(B12*C12+C13*B13+B14*C14+B15*C15+B16*C16+B17*C17+B18*C18+B19*C19)/B11</f>
        <v>#DIV/0!</v>
      </c>
    </row>
    <row r="12" spans="1:9" ht="15">
      <c r="A12" s="149" t="s">
        <v>1254</v>
      </c>
      <c r="B12" s="64">
        <v>0</v>
      </c>
      <c r="C12" s="64">
        <v>0</v>
      </c>
    </row>
    <row r="13" spans="1:9" ht="15">
      <c r="A13" s="149" t="s">
        <v>1247</v>
      </c>
      <c r="B13" s="64">
        <v>0</v>
      </c>
      <c r="C13" s="64">
        <v>0</v>
      </c>
    </row>
    <row r="14" spans="1:9" ht="15">
      <c r="A14" s="149" t="s">
        <v>1248</v>
      </c>
      <c r="B14" s="64">
        <v>0</v>
      </c>
      <c r="C14" s="64">
        <v>0</v>
      </c>
    </row>
    <row r="15" spans="1:9" ht="15">
      <c r="A15" s="149" t="s">
        <v>1249</v>
      </c>
      <c r="B15" s="64">
        <v>0</v>
      </c>
      <c r="C15" s="64">
        <v>0</v>
      </c>
    </row>
    <row r="16" spans="1:9" ht="15">
      <c r="A16" s="149" t="s">
        <v>1250</v>
      </c>
      <c r="B16" s="64">
        <v>0</v>
      </c>
      <c r="C16" s="64">
        <v>0</v>
      </c>
    </row>
    <row r="17" spans="1:8" ht="15">
      <c r="A17" s="149" t="s">
        <v>1251</v>
      </c>
      <c r="B17" s="64">
        <v>0</v>
      </c>
      <c r="C17" s="64">
        <v>0</v>
      </c>
    </row>
    <row r="18" spans="1:8" ht="15">
      <c r="A18" s="149" t="s">
        <v>1252</v>
      </c>
      <c r="B18" s="64">
        <v>0</v>
      </c>
      <c r="C18" s="64">
        <v>0</v>
      </c>
      <c r="H18" s="147"/>
    </row>
    <row r="19" spans="1:8" ht="15">
      <c r="A19" s="149" t="s">
        <v>1253</v>
      </c>
      <c r="B19" s="64">
        <v>0</v>
      </c>
      <c r="C19" s="64">
        <v>0</v>
      </c>
    </row>
    <row r="20" spans="1:8" ht="15">
      <c r="A20" s="1883" t="s">
        <v>64</v>
      </c>
      <c r="B20" s="1884">
        <f>SUM(B21:B23)</f>
        <v>0</v>
      </c>
      <c r="C20" s="1884" t="e">
        <f>(C21*B21+C22*B22+C24*B24+C25*B25+C26*B26+B27*C27+C28*B28+C29*B29+C30*B30+C31*B31)/B20</f>
        <v>#DIV/0!</v>
      </c>
      <c r="H20" s="151"/>
    </row>
    <row r="21" spans="1:8" ht="15">
      <c r="A21" s="149" t="s">
        <v>1069</v>
      </c>
      <c r="B21" s="64">
        <v>0</v>
      </c>
      <c r="C21" s="64">
        <v>0</v>
      </c>
    </row>
    <row r="22" spans="1:8" ht="15">
      <c r="A22" s="149" t="s">
        <v>76</v>
      </c>
      <c r="B22" s="64">
        <v>0</v>
      </c>
      <c r="C22" s="64">
        <v>0</v>
      </c>
    </row>
    <row r="23" spans="1:8" ht="15">
      <c r="A23" s="156" t="s">
        <v>782</v>
      </c>
      <c r="B23" s="1884">
        <f>SUM(B24:B31)</f>
        <v>0</v>
      </c>
      <c r="C23" s="1884" t="e">
        <f>(B24*C24+C25*B25+B26*C26+B27*C27+B28*C28+B29*C29+B30*C30+B31*C31)/B23</f>
        <v>#DIV/0!</v>
      </c>
    </row>
    <row r="24" spans="1:8" ht="15">
      <c r="A24" s="149" t="s">
        <v>1254</v>
      </c>
      <c r="B24" s="64">
        <v>0</v>
      </c>
      <c r="C24" s="64">
        <v>0</v>
      </c>
    </row>
    <row r="25" spans="1:8" ht="15">
      <c r="A25" s="149" t="s">
        <v>1247</v>
      </c>
      <c r="B25" s="64">
        <v>0</v>
      </c>
      <c r="C25" s="64">
        <v>0</v>
      </c>
    </row>
    <row r="26" spans="1:8" ht="15">
      <c r="A26" s="149" t="s">
        <v>1248</v>
      </c>
      <c r="B26" s="64">
        <v>0</v>
      </c>
      <c r="C26" s="64">
        <v>0</v>
      </c>
    </row>
    <row r="27" spans="1:8" ht="15">
      <c r="A27" s="149" t="s">
        <v>1249</v>
      </c>
      <c r="B27" s="64">
        <v>0</v>
      </c>
      <c r="C27" s="64">
        <v>0</v>
      </c>
    </row>
    <row r="28" spans="1:8" ht="15">
      <c r="A28" s="149" t="s">
        <v>1250</v>
      </c>
      <c r="B28" s="64">
        <v>0</v>
      </c>
      <c r="C28" s="64">
        <v>0</v>
      </c>
    </row>
    <row r="29" spans="1:8" ht="15">
      <c r="A29" s="149" t="s">
        <v>1251</v>
      </c>
      <c r="B29" s="64">
        <v>0</v>
      </c>
      <c r="C29" s="64">
        <v>0</v>
      </c>
    </row>
    <row r="30" spans="1:8" ht="15">
      <c r="A30" s="149" t="s">
        <v>1252</v>
      </c>
      <c r="B30" s="64">
        <v>0</v>
      </c>
      <c r="C30" s="64">
        <v>0</v>
      </c>
    </row>
    <row r="31" spans="1:8" ht="15">
      <c r="A31" s="149" t="s">
        <v>1253</v>
      </c>
      <c r="B31" s="64">
        <v>0</v>
      </c>
      <c r="C31" s="64">
        <v>0</v>
      </c>
    </row>
    <row r="32" spans="1:8" ht="15">
      <c r="A32" s="1883" t="s">
        <v>65</v>
      </c>
      <c r="B32" s="1884">
        <f>SUM(B33:B35)</f>
        <v>0</v>
      </c>
      <c r="C32" s="1884" t="e">
        <f>(C33*B33+C34*B34+C36*B36+C37*B37+C38*B38+B39*C39+C40*B40+C41*B41+C42*B42+C43*B43)/B32</f>
        <v>#DIV/0!</v>
      </c>
    </row>
    <row r="33" spans="1:3" ht="15">
      <c r="A33" s="149" t="s">
        <v>1069</v>
      </c>
      <c r="B33" s="64">
        <v>0</v>
      </c>
      <c r="C33" s="64">
        <v>0</v>
      </c>
    </row>
    <row r="34" spans="1:3" ht="15">
      <c r="A34" s="149" t="s">
        <v>76</v>
      </c>
      <c r="B34" s="64">
        <v>0</v>
      </c>
      <c r="C34" s="64">
        <v>0</v>
      </c>
    </row>
    <row r="35" spans="1:3" ht="15">
      <c r="A35" s="156" t="s">
        <v>782</v>
      </c>
      <c r="B35" s="1884">
        <f>SUM(B36:B43)</f>
        <v>0</v>
      </c>
      <c r="C35" s="1884" t="e">
        <f>(B36*C36+C37*B37+B38*C38+B39*C39+B40*C40+B41*C41+B42*C42+B43*C43)/B35</f>
        <v>#DIV/0!</v>
      </c>
    </row>
    <row r="36" spans="1:3" ht="15">
      <c r="A36" s="149" t="s">
        <v>1254</v>
      </c>
      <c r="B36" s="64">
        <v>0</v>
      </c>
      <c r="C36" s="64">
        <v>0</v>
      </c>
    </row>
    <row r="37" spans="1:3" ht="15">
      <c r="A37" s="149" t="s">
        <v>1247</v>
      </c>
      <c r="B37" s="64">
        <v>0</v>
      </c>
      <c r="C37" s="64">
        <v>0</v>
      </c>
    </row>
    <row r="38" spans="1:3" ht="15">
      <c r="A38" s="149" t="s">
        <v>1248</v>
      </c>
      <c r="B38" s="64">
        <v>0</v>
      </c>
      <c r="C38" s="64">
        <v>0</v>
      </c>
    </row>
    <row r="39" spans="1:3" ht="15">
      <c r="A39" s="149" t="s">
        <v>1249</v>
      </c>
      <c r="B39" s="64">
        <v>0</v>
      </c>
      <c r="C39" s="64">
        <v>0</v>
      </c>
    </row>
    <row r="40" spans="1:3" ht="15">
      <c r="A40" s="149" t="s">
        <v>1250</v>
      </c>
      <c r="B40" s="64">
        <v>0</v>
      </c>
      <c r="C40" s="64">
        <v>0</v>
      </c>
    </row>
    <row r="41" spans="1:3" ht="15">
      <c r="A41" s="149" t="s">
        <v>1251</v>
      </c>
      <c r="B41" s="64">
        <v>0</v>
      </c>
      <c r="C41" s="64">
        <v>0</v>
      </c>
    </row>
    <row r="42" spans="1:3" ht="15">
      <c r="A42" s="149" t="s">
        <v>1252</v>
      </c>
      <c r="B42" s="64">
        <v>0</v>
      </c>
      <c r="C42" s="64">
        <v>0</v>
      </c>
    </row>
    <row r="43" spans="1:3" ht="15">
      <c r="A43" s="149" t="s">
        <v>1253</v>
      </c>
      <c r="B43" s="64">
        <v>0</v>
      </c>
      <c r="C43" s="64">
        <v>0</v>
      </c>
    </row>
    <row r="44" spans="1:3" ht="15">
      <c r="A44" s="1883" t="s">
        <v>66</v>
      </c>
      <c r="B44" s="1884">
        <f>SUM(B45:B47)</f>
        <v>0</v>
      </c>
      <c r="C44" s="1884" t="e">
        <f>(C45*B45+C46*B46+C48*B48+C49*B49+C50*B50+B51*C51+C52*B52+C53*B53+C54*B54+C55*B55)/B44</f>
        <v>#DIV/0!</v>
      </c>
    </row>
    <row r="45" spans="1:3" ht="15">
      <c r="A45" s="149" t="s">
        <v>1069</v>
      </c>
      <c r="B45" s="64">
        <v>0</v>
      </c>
      <c r="C45" s="64">
        <v>0</v>
      </c>
    </row>
    <row r="46" spans="1:3" ht="15">
      <c r="A46" s="149" t="s">
        <v>76</v>
      </c>
      <c r="B46" s="64">
        <v>0</v>
      </c>
      <c r="C46" s="64">
        <v>0</v>
      </c>
    </row>
    <row r="47" spans="1:3" ht="15">
      <c r="A47" s="156" t="s">
        <v>782</v>
      </c>
      <c r="B47" s="1884">
        <f>SUM(B48:B55)</f>
        <v>0</v>
      </c>
      <c r="C47" s="1884" t="e">
        <f>(B48*C48+C49*B49+B50*C50+B51*C51+B52*C52+B53*C53+B54*C54+B55*C55)/B47</f>
        <v>#DIV/0!</v>
      </c>
    </row>
    <row r="48" spans="1:3" ht="15">
      <c r="A48" s="149" t="s">
        <v>1254</v>
      </c>
      <c r="B48" s="64">
        <v>0</v>
      </c>
      <c r="C48" s="64">
        <v>0</v>
      </c>
    </row>
    <row r="49" spans="1:3" ht="15">
      <c r="A49" s="149" t="s">
        <v>1247</v>
      </c>
      <c r="B49" s="64">
        <v>0</v>
      </c>
      <c r="C49" s="64">
        <v>0</v>
      </c>
    </row>
    <row r="50" spans="1:3" ht="15">
      <c r="A50" s="149" t="s">
        <v>1248</v>
      </c>
      <c r="B50" s="64">
        <v>0</v>
      </c>
      <c r="C50" s="64">
        <v>0</v>
      </c>
    </row>
    <row r="51" spans="1:3" ht="15">
      <c r="A51" s="149" t="s">
        <v>1249</v>
      </c>
      <c r="B51" s="64">
        <v>0</v>
      </c>
      <c r="C51" s="64">
        <v>0</v>
      </c>
    </row>
    <row r="52" spans="1:3" ht="15">
      <c r="A52" s="149" t="s">
        <v>1250</v>
      </c>
      <c r="B52" s="64">
        <v>0</v>
      </c>
      <c r="C52" s="64">
        <v>0</v>
      </c>
    </row>
    <row r="53" spans="1:3" ht="15">
      <c r="A53" s="149" t="s">
        <v>1251</v>
      </c>
      <c r="B53" s="64">
        <v>0</v>
      </c>
      <c r="C53" s="64">
        <v>0</v>
      </c>
    </row>
    <row r="54" spans="1:3" ht="15">
      <c r="A54" s="149" t="s">
        <v>1252</v>
      </c>
      <c r="B54" s="64">
        <v>0</v>
      </c>
      <c r="C54" s="64">
        <v>0</v>
      </c>
    </row>
    <row r="55" spans="1:3" ht="15">
      <c r="A55" s="149" t="s">
        <v>1253</v>
      </c>
      <c r="B55" s="64">
        <v>0</v>
      </c>
      <c r="C55" s="64">
        <v>0</v>
      </c>
    </row>
    <row r="56" spans="1:3" ht="15">
      <c r="A56" s="1883" t="s">
        <v>67</v>
      </c>
      <c r="B56" s="1884">
        <f>SUM(B57:B59)</f>
        <v>0</v>
      </c>
      <c r="C56" s="1884" t="e">
        <f>(C57*B57+C58*B58+C60*B60+C61*B61+C62*B62+B63*C63+C64*B64+C65*B65+C66*B66+C67*B67)/B56</f>
        <v>#DIV/0!</v>
      </c>
    </row>
    <row r="57" spans="1:3" ht="15">
      <c r="A57" s="149" t="s">
        <v>1069</v>
      </c>
      <c r="B57" s="64">
        <v>0</v>
      </c>
      <c r="C57" s="64">
        <v>0</v>
      </c>
    </row>
    <row r="58" spans="1:3" ht="15">
      <c r="A58" s="149" t="s">
        <v>76</v>
      </c>
      <c r="B58" s="64">
        <v>0</v>
      </c>
      <c r="C58" s="64">
        <v>0</v>
      </c>
    </row>
    <row r="59" spans="1:3" ht="15">
      <c r="A59" s="156" t="s">
        <v>782</v>
      </c>
      <c r="B59" s="1884">
        <f>SUM(B60:B67)</f>
        <v>0</v>
      </c>
      <c r="C59" s="1884" t="e">
        <f>(B60*C60+C61*B61+B62*C62+B63*C63+B64*C64+B65*C65+B66*C66+B67*C67)/B59</f>
        <v>#DIV/0!</v>
      </c>
    </row>
    <row r="60" spans="1:3" ht="15">
      <c r="A60" s="149" t="s">
        <v>1254</v>
      </c>
      <c r="B60" s="64">
        <v>0</v>
      </c>
      <c r="C60" s="64">
        <v>0</v>
      </c>
    </row>
    <row r="61" spans="1:3" ht="15">
      <c r="A61" s="149" t="s">
        <v>1247</v>
      </c>
      <c r="B61" s="64">
        <v>0</v>
      </c>
      <c r="C61" s="64">
        <v>0</v>
      </c>
    </row>
    <row r="62" spans="1:3" ht="15">
      <c r="A62" s="149" t="s">
        <v>1248</v>
      </c>
      <c r="B62" s="64">
        <v>0</v>
      </c>
      <c r="C62" s="64">
        <v>0</v>
      </c>
    </row>
    <row r="63" spans="1:3" ht="15">
      <c r="A63" s="149" t="s">
        <v>1249</v>
      </c>
      <c r="B63" s="64">
        <v>0</v>
      </c>
      <c r="C63" s="64">
        <v>0</v>
      </c>
    </row>
    <row r="64" spans="1:3" ht="15">
      <c r="A64" s="149" t="s">
        <v>1250</v>
      </c>
      <c r="B64" s="64">
        <v>0</v>
      </c>
      <c r="C64" s="64">
        <v>0</v>
      </c>
    </row>
    <row r="65" spans="1:3" ht="15">
      <c r="A65" s="149" t="s">
        <v>1251</v>
      </c>
      <c r="B65" s="64">
        <v>0</v>
      </c>
      <c r="C65" s="64">
        <v>0</v>
      </c>
    </row>
    <row r="66" spans="1:3" ht="15">
      <c r="A66" s="149" t="s">
        <v>1252</v>
      </c>
      <c r="B66" s="64">
        <v>0</v>
      </c>
      <c r="C66" s="64">
        <v>0</v>
      </c>
    </row>
    <row r="67" spans="1:3" ht="15">
      <c r="A67" s="149" t="s">
        <v>1253</v>
      </c>
      <c r="B67" s="64">
        <v>0</v>
      </c>
      <c r="C67" s="64">
        <v>0</v>
      </c>
    </row>
    <row r="68" spans="1:3" ht="15">
      <c r="A68" s="1883" t="s">
        <v>68</v>
      </c>
      <c r="B68" s="1884">
        <f>SUM(B69:B71)</f>
        <v>0</v>
      </c>
      <c r="C68" s="1884" t="e">
        <f>(C69*B69+C70*B70+C72*B72+C73*B73+C74*B74+B75*C75+C76*B76+C77*B77+C78*B78+C79*B79)/B68</f>
        <v>#DIV/0!</v>
      </c>
    </row>
    <row r="69" spans="1:3" ht="15">
      <c r="A69" s="149" t="s">
        <v>1069</v>
      </c>
      <c r="B69" s="64">
        <v>0</v>
      </c>
      <c r="C69" s="64">
        <v>0</v>
      </c>
    </row>
    <row r="70" spans="1:3" ht="15">
      <c r="A70" s="149" t="s">
        <v>76</v>
      </c>
      <c r="B70" s="64">
        <v>0</v>
      </c>
      <c r="C70" s="64">
        <v>0</v>
      </c>
    </row>
    <row r="71" spans="1:3" ht="15">
      <c r="A71" s="156" t="s">
        <v>782</v>
      </c>
      <c r="B71" s="1884">
        <f>SUM(B72:B79)</f>
        <v>0</v>
      </c>
      <c r="C71" s="1884" t="e">
        <f>(B72*C72+C73*B73+B74*C74+B75*C75+B76*C76+B77*C77+B78*C78+B79*C79)/B71</f>
        <v>#DIV/0!</v>
      </c>
    </row>
    <row r="72" spans="1:3" ht="15">
      <c r="A72" s="149" t="s">
        <v>1254</v>
      </c>
      <c r="B72" s="64">
        <v>0</v>
      </c>
      <c r="C72" s="64">
        <v>0</v>
      </c>
    </row>
    <row r="73" spans="1:3" ht="15">
      <c r="A73" s="149" t="s">
        <v>1247</v>
      </c>
      <c r="B73" s="64">
        <v>0</v>
      </c>
      <c r="C73" s="64">
        <v>0</v>
      </c>
    </row>
    <row r="74" spans="1:3" ht="15">
      <c r="A74" s="149" t="s">
        <v>1248</v>
      </c>
      <c r="B74" s="64">
        <v>0</v>
      </c>
      <c r="C74" s="64">
        <v>0</v>
      </c>
    </row>
    <row r="75" spans="1:3" ht="15">
      <c r="A75" s="149" t="s">
        <v>1249</v>
      </c>
      <c r="B75" s="64">
        <v>0</v>
      </c>
      <c r="C75" s="64">
        <v>0</v>
      </c>
    </row>
    <row r="76" spans="1:3" ht="15">
      <c r="A76" s="149" t="s">
        <v>1250</v>
      </c>
      <c r="B76" s="64">
        <v>0</v>
      </c>
      <c r="C76" s="64">
        <v>0</v>
      </c>
    </row>
    <row r="77" spans="1:3" ht="15">
      <c r="A77" s="149" t="s">
        <v>1251</v>
      </c>
      <c r="B77" s="64">
        <v>0</v>
      </c>
      <c r="C77" s="64">
        <v>0</v>
      </c>
    </row>
    <row r="78" spans="1:3" ht="15">
      <c r="A78" s="149" t="s">
        <v>1252</v>
      </c>
      <c r="B78" s="64">
        <v>0</v>
      </c>
      <c r="C78" s="64">
        <v>0</v>
      </c>
    </row>
    <row r="79" spans="1:3" ht="15">
      <c r="A79" s="149" t="s">
        <v>1253</v>
      </c>
      <c r="B79" s="64">
        <v>0</v>
      </c>
      <c r="C79" s="64">
        <v>0</v>
      </c>
    </row>
    <row r="80" spans="1:3" ht="15">
      <c r="A80" s="1883" t="s">
        <v>70</v>
      </c>
      <c r="B80" s="1884">
        <f>SUM(B81:B83)</f>
        <v>0</v>
      </c>
      <c r="C80" s="1884" t="e">
        <f>(C81*B81+C82*B82+C84*B84+C85*B85+C86*B86+B87*C87+C88*B88+C89*B89+C90*B90+C91*B91)/B80</f>
        <v>#DIV/0!</v>
      </c>
    </row>
    <row r="81" spans="1:3" ht="15">
      <c r="A81" s="149" t="s">
        <v>1069</v>
      </c>
      <c r="B81" s="64">
        <v>0</v>
      </c>
      <c r="C81" s="64">
        <v>0</v>
      </c>
    </row>
    <row r="82" spans="1:3" ht="15">
      <c r="A82" s="149" t="s">
        <v>76</v>
      </c>
      <c r="B82" s="64">
        <v>0</v>
      </c>
      <c r="C82" s="64">
        <v>0</v>
      </c>
    </row>
    <row r="83" spans="1:3" ht="15">
      <c r="A83" s="156" t="s">
        <v>782</v>
      </c>
      <c r="B83" s="1884">
        <f>SUM(B84:B91)</f>
        <v>0</v>
      </c>
      <c r="C83" s="1884" t="e">
        <f>(B84*C84+C85*B85+B86*C86+B87*C87+B88*C88+B89*C89+B90*C90+B91*C91)/B83</f>
        <v>#DIV/0!</v>
      </c>
    </row>
    <row r="84" spans="1:3" ht="15">
      <c r="A84" s="149" t="s">
        <v>1254</v>
      </c>
      <c r="B84" s="64">
        <v>0</v>
      </c>
      <c r="C84" s="64">
        <v>0</v>
      </c>
    </row>
    <row r="85" spans="1:3" ht="15">
      <c r="A85" s="149" t="s">
        <v>1247</v>
      </c>
      <c r="B85" s="64">
        <v>0</v>
      </c>
      <c r="C85" s="64">
        <v>0</v>
      </c>
    </row>
    <row r="86" spans="1:3" ht="15">
      <c r="A86" s="149" t="s">
        <v>1248</v>
      </c>
      <c r="B86" s="64">
        <v>0</v>
      </c>
      <c r="C86" s="64">
        <v>0</v>
      </c>
    </row>
    <row r="87" spans="1:3" ht="15">
      <c r="A87" s="149" t="s">
        <v>1249</v>
      </c>
      <c r="B87" s="64">
        <v>0</v>
      </c>
      <c r="C87" s="64">
        <v>0</v>
      </c>
    </row>
    <row r="88" spans="1:3" ht="15">
      <c r="A88" s="149" t="s">
        <v>1250</v>
      </c>
      <c r="B88" s="64">
        <v>0</v>
      </c>
      <c r="C88" s="64">
        <v>0</v>
      </c>
    </row>
    <row r="89" spans="1:3" ht="15">
      <c r="A89" s="149" t="s">
        <v>1251</v>
      </c>
      <c r="B89" s="64">
        <v>0</v>
      </c>
      <c r="C89" s="64">
        <v>0</v>
      </c>
    </row>
    <row r="90" spans="1:3" ht="15">
      <c r="A90" s="149" t="s">
        <v>1252</v>
      </c>
      <c r="B90" s="64">
        <v>0</v>
      </c>
      <c r="C90" s="64">
        <v>0</v>
      </c>
    </row>
    <row r="91" spans="1:3" ht="15">
      <c r="A91" s="149" t="s">
        <v>1253</v>
      </c>
      <c r="B91" s="64">
        <v>0</v>
      </c>
      <c r="C91" s="64">
        <v>0</v>
      </c>
    </row>
    <row r="92" spans="1:3" ht="15">
      <c r="A92" s="1883" t="s">
        <v>69</v>
      </c>
      <c r="B92" s="1884">
        <f>SUM(B93:B95)</f>
        <v>0</v>
      </c>
      <c r="C92" s="1884" t="e">
        <f>(C93*B93+C94*B94+C96*B96+C97*B97+C98*B98+B99*C99+C100*B100+C101*B101+C102*B102+C103*B103)/B92</f>
        <v>#DIV/0!</v>
      </c>
    </row>
    <row r="93" spans="1:3" ht="15">
      <c r="A93" s="149" t="s">
        <v>1069</v>
      </c>
      <c r="B93" s="64">
        <v>0</v>
      </c>
      <c r="C93" s="64">
        <v>0</v>
      </c>
    </row>
    <row r="94" spans="1:3" ht="15">
      <c r="A94" s="149" t="s">
        <v>76</v>
      </c>
      <c r="B94" s="64">
        <v>0</v>
      </c>
      <c r="C94" s="64">
        <v>0</v>
      </c>
    </row>
    <row r="95" spans="1:3" ht="15">
      <c r="A95" s="156" t="s">
        <v>782</v>
      </c>
      <c r="B95" s="1884">
        <f>SUM(B96:B103)</f>
        <v>0</v>
      </c>
      <c r="C95" s="1884" t="e">
        <f>(B96*C96+C97*B97+B98*C98+B99*C99+B100*C100+B101*C101+B102*C102+B103*C103)/B95</f>
        <v>#DIV/0!</v>
      </c>
    </row>
    <row r="96" spans="1:3" ht="15">
      <c r="A96" s="149" t="s">
        <v>1254</v>
      </c>
      <c r="B96" s="64">
        <v>0</v>
      </c>
      <c r="C96" s="64">
        <v>0</v>
      </c>
    </row>
    <row r="97" spans="1:3" ht="15">
      <c r="A97" s="149" t="s">
        <v>1247</v>
      </c>
      <c r="B97" s="64">
        <v>0</v>
      </c>
      <c r="C97" s="64">
        <v>0</v>
      </c>
    </row>
    <row r="98" spans="1:3" ht="15">
      <c r="A98" s="149" t="s">
        <v>1248</v>
      </c>
      <c r="B98" s="64">
        <v>0</v>
      </c>
      <c r="C98" s="64">
        <v>0</v>
      </c>
    </row>
    <row r="99" spans="1:3" ht="15">
      <c r="A99" s="149" t="s">
        <v>1249</v>
      </c>
      <c r="B99" s="64">
        <v>0</v>
      </c>
      <c r="C99" s="64">
        <v>0</v>
      </c>
    </row>
    <row r="100" spans="1:3" ht="15">
      <c r="A100" s="149" t="s">
        <v>1250</v>
      </c>
      <c r="B100" s="64">
        <v>0</v>
      </c>
      <c r="C100" s="64">
        <v>0</v>
      </c>
    </row>
    <row r="101" spans="1:3" ht="15">
      <c r="A101" s="149" t="s">
        <v>1251</v>
      </c>
      <c r="B101" s="64">
        <v>0</v>
      </c>
      <c r="C101" s="64">
        <v>0</v>
      </c>
    </row>
    <row r="102" spans="1:3" ht="15">
      <c r="A102" s="149" t="s">
        <v>1252</v>
      </c>
      <c r="B102" s="64">
        <v>0</v>
      </c>
      <c r="C102" s="64">
        <v>0</v>
      </c>
    </row>
    <row r="103" spans="1:3" ht="15">
      <c r="A103" s="149" t="s">
        <v>1253</v>
      </c>
      <c r="B103" s="64">
        <v>0</v>
      </c>
      <c r="C103" s="64">
        <v>0</v>
      </c>
    </row>
    <row r="104" spans="1:3" ht="15">
      <c r="A104" s="1883" t="s">
        <v>405</v>
      </c>
      <c r="B104" s="1884">
        <f>SUM(B105:B107)</f>
        <v>0</v>
      </c>
      <c r="C104" s="1884" t="e">
        <f>(C105*B105+C106*B106+C108*B108+C109*B109+C110*B110+B111*C111+C112*B112+C113*B113+C114*B114+C115*B115)/B104</f>
        <v>#DIV/0!</v>
      </c>
    </row>
    <row r="105" spans="1:3" ht="15">
      <c r="A105" s="149" t="s">
        <v>1069</v>
      </c>
      <c r="B105" s="64">
        <v>0</v>
      </c>
      <c r="C105" s="64">
        <v>0</v>
      </c>
    </row>
    <row r="106" spans="1:3" ht="15">
      <c r="A106" s="149" t="s">
        <v>76</v>
      </c>
      <c r="B106" s="64">
        <v>0</v>
      </c>
      <c r="C106" s="64">
        <v>0</v>
      </c>
    </row>
    <row r="107" spans="1:3" ht="15">
      <c r="A107" s="156" t="s">
        <v>782</v>
      </c>
      <c r="B107" s="1884">
        <f>SUM(B108:B115)</f>
        <v>0</v>
      </c>
      <c r="C107" s="1884" t="e">
        <f>(B108*C108+C109*B109+B110*C110+B111*C111+B112*C112+B113*C113+B114*C114+B115*C115)/B107</f>
        <v>#DIV/0!</v>
      </c>
    </row>
    <row r="108" spans="1:3" ht="15">
      <c r="A108" s="149" t="s">
        <v>1254</v>
      </c>
      <c r="B108" s="64">
        <v>0</v>
      </c>
      <c r="C108" s="64">
        <v>0</v>
      </c>
    </row>
    <row r="109" spans="1:3" ht="15">
      <c r="A109" s="149" t="s">
        <v>1247</v>
      </c>
      <c r="B109" s="64">
        <v>0</v>
      </c>
      <c r="C109" s="64">
        <v>0</v>
      </c>
    </row>
    <row r="110" spans="1:3" ht="15">
      <c r="A110" s="149" t="s">
        <v>1248</v>
      </c>
      <c r="B110" s="64">
        <v>0</v>
      </c>
      <c r="C110" s="64">
        <v>0</v>
      </c>
    </row>
    <row r="111" spans="1:3" ht="15">
      <c r="A111" s="149" t="s">
        <v>1249</v>
      </c>
      <c r="B111" s="64">
        <v>0</v>
      </c>
      <c r="C111" s="64">
        <v>0</v>
      </c>
    </row>
    <row r="112" spans="1:3" ht="15">
      <c r="A112" s="149" t="s">
        <v>1250</v>
      </c>
      <c r="B112" s="64">
        <v>0</v>
      </c>
      <c r="C112" s="64">
        <v>0</v>
      </c>
    </row>
    <row r="113" spans="1:3" ht="15">
      <c r="A113" s="149" t="s">
        <v>1251</v>
      </c>
      <c r="B113" s="64">
        <v>0</v>
      </c>
      <c r="C113" s="64">
        <v>0</v>
      </c>
    </row>
    <row r="114" spans="1:3" ht="15">
      <c r="A114" s="149" t="s">
        <v>1252</v>
      </c>
      <c r="B114" s="64">
        <v>0</v>
      </c>
      <c r="C114" s="64">
        <v>0</v>
      </c>
    </row>
    <row r="115" spans="1:3" ht="15">
      <c r="A115" s="149" t="s">
        <v>1253</v>
      </c>
      <c r="B115" s="64">
        <v>0</v>
      </c>
      <c r="C115" s="64">
        <v>0</v>
      </c>
    </row>
    <row r="116" spans="1:3" ht="15">
      <c r="A116" s="1883" t="s">
        <v>72</v>
      </c>
      <c r="B116" s="1884">
        <f>SUM(B117:B119)</f>
        <v>0</v>
      </c>
      <c r="C116" s="1884" t="e">
        <f>(C117*B117+C118*B118+C120*B120+C121*B121+C122*B122+B123*C123+C124*B124+C125*B125+C126*B126+C127*B127)/B116</f>
        <v>#DIV/0!</v>
      </c>
    </row>
    <row r="117" spans="1:3" ht="15">
      <c r="A117" s="149" t="s">
        <v>1069</v>
      </c>
      <c r="B117" s="64">
        <v>0</v>
      </c>
      <c r="C117" s="64">
        <v>0</v>
      </c>
    </row>
    <row r="118" spans="1:3" ht="15">
      <c r="A118" s="149" t="s">
        <v>76</v>
      </c>
      <c r="B118" s="64">
        <v>0</v>
      </c>
      <c r="C118" s="64">
        <v>0</v>
      </c>
    </row>
    <row r="119" spans="1:3" ht="15">
      <c r="A119" s="156" t="s">
        <v>782</v>
      </c>
      <c r="B119" s="1884">
        <f>SUM(B120:B127)</f>
        <v>0</v>
      </c>
      <c r="C119" s="1884" t="e">
        <f>(B120*C120+C121*B121+B122*C122+B123*C123+B124*C124+B125*C125+B126*C126+B127*C127)/B119</f>
        <v>#DIV/0!</v>
      </c>
    </row>
    <row r="120" spans="1:3" ht="15">
      <c r="A120" s="149" t="s">
        <v>1254</v>
      </c>
      <c r="B120" s="64">
        <v>0</v>
      </c>
      <c r="C120" s="64">
        <v>0</v>
      </c>
    </row>
    <row r="121" spans="1:3" ht="15">
      <c r="A121" s="149" t="s">
        <v>1247</v>
      </c>
      <c r="B121" s="64">
        <v>0</v>
      </c>
      <c r="C121" s="64">
        <v>0</v>
      </c>
    </row>
    <row r="122" spans="1:3" ht="15">
      <c r="A122" s="149" t="s">
        <v>1248</v>
      </c>
      <c r="B122" s="64">
        <v>0</v>
      </c>
      <c r="C122" s="64">
        <v>0</v>
      </c>
    </row>
    <row r="123" spans="1:3" ht="15">
      <c r="A123" s="149" t="s">
        <v>1249</v>
      </c>
      <c r="B123" s="64">
        <v>0</v>
      </c>
      <c r="C123" s="64">
        <v>0</v>
      </c>
    </row>
    <row r="124" spans="1:3" ht="15">
      <c r="A124" s="149" t="s">
        <v>1250</v>
      </c>
      <c r="B124" s="64">
        <v>0</v>
      </c>
      <c r="C124" s="64">
        <v>0</v>
      </c>
    </row>
    <row r="125" spans="1:3" ht="15">
      <c r="A125" s="149" t="s">
        <v>1251</v>
      </c>
      <c r="B125" s="64">
        <v>0</v>
      </c>
      <c r="C125" s="64">
        <v>0</v>
      </c>
    </row>
    <row r="126" spans="1:3" ht="15">
      <c r="A126" s="149" t="s">
        <v>1252</v>
      </c>
      <c r="B126" s="64">
        <v>0</v>
      </c>
      <c r="C126" s="64">
        <v>0</v>
      </c>
    </row>
    <row r="127" spans="1:3" ht="15">
      <c r="A127" s="149" t="s">
        <v>1253</v>
      </c>
      <c r="B127" s="64">
        <v>0</v>
      </c>
      <c r="C127" s="64">
        <v>0</v>
      </c>
    </row>
    <row r="128" spans="1:3" ht="15">
      <c r="A128" s="1883" t="s">
        <v>71</v>
      </c>
      <c r="B128" s="1884">
        <f>SUM(B129:B131)</f>
        <v>0</v>
      </c>
      <c r="C128" s="1884" t="e">
        <f>(C129*B129+C130*B130+C132*B132+C133*B133+C134*B134+B135*C135+C136*B136+C137*B137+C138*B138+C139*B139)/B128</f>
        <v>#DIV/0!</v>
      </c>
    </row>
    <row r="129" spans="1:3" ht="15">
      <c r="A129" s="149" t="s">
        <v>1069</v>
      </c>
      <c r="B129" s="64">
        <v>0</v>
      </c>
      <c r="C129" s="64">
        <v>0</v>
      </c>
    </row>
    <row r="130" spans="1:3" ht="15">
      <c r="A130" s="149" t="s">
        <v>76</v>
      </c>
      <c r="B130" s="64">
        <v>0</v>
      </c>
      <c r="C130" s="64">
        <v>0</v>
      </c>
    </row>
    <row r="131" spans="1:3" ht="15">
      <c r="A131" s="156" t="s">
        <v>782</v>
      </c>
      <c r="B131" s="1884">
        <f>SUM(B132:B139)</f>
        <v>0</v>
      </c>
      <c r="C131" s="1884" t="e">
        <f>(B132*C132+C133*B133+B134*C134+B135*C135+B136*C136+B137*C137+B138*C138+B139*C139)/B131</f>
        <v>#DIV/0!</v>
      </c>
    </row>
    <row r="132" spans="1:3" ht="15">
      <c r="A132" s="149" t="s">
        <v>1254</v>
      </c>
      <c r="B132" s="64">
        <v>0</v>
      </c>
      <c r="C132" s="64">
        <v>0</v>
      </c>
    </row>
    <row r="133" spans="1:3" ht="15">
      <c r="A133" s="149" t="s">
        <v>1247</v>
      </c>
      <c r="B133" s="64">
        <v>0</v>
      </c>
      <c r="C133" s="64">
        <v>0</v>
      </c>
    </row>
    <row r="134" spans="1:3" ht="15">
      <c r="A134" s="149" t="s">
        <v>1248</v>
      </c>
      <c r="B134" s="64">
        <v>0</v>
      </c>
      <c r="C134" s="64">
        <v>0</v>
      </c>
    </row>
    <row r="135" spans="1:3" ht="15">
      <c r="A135" s="149" t="s">
        <v>1249</v>
      </c>
      <c r="B135" s="64">
        <v>0</v>
      </c>
      <c r="C135" s="64">
        <v>0</v>
      </c>
    </row>
    <row r="136" spans="1:3" ht="15">
      <c r="A136" s="149" t="s">
        <v>1250</v>
      </c>
      <c r="B136" s="64">
        <v>0</v>
      </c>
      <c r="C136" s="64">
        <v>0</v>
      </c>
    </row>
    <row r="137" spans="1:3" ht="15">
      <c r="A137" s="149" t="s">
        <v>1251</v>
      </c>
      <c r="B137" s="64">
        <v>0</v>
      </c>
      <c r="C137" s="64">
        <v>0</v>
      </c>
    </row>
    <row r="138" spans="1:3" ht="15">
      <c r="A138" s="149" t="s">
        <v>1252</v>
      </c>
      <c r="B138" s="64">
        <v>0</v>
      </c>
      <c r="C138" s="64">
        <v>0</v>
      </c>
    </row>
    <row r="139" spans="1:3" ht="15">
      <c r="A139" s="157" t="s">
        <v>1253</v>
      </c>
      <c r="B139" s="178">
        <v>0</v>
      </c>
      <c r="C139" s="1885">
        <v>0</v>
      </c>
    </row>
    <row r="140" spans="1:3" ht="15">
      <c r="A140" s="143"/>
    </row>
    <row r="141" spans="1:3" ht="81" customHeight="1">
      <c r="A141" s="158" t="s">
        <v>1263</v>
      </c>
    </row>
    <row r="142" spans="1:3" ht="38.25">
      <c r="A142" s="158" t="s">
        <v>1346</v>
      </c>
    </row>
    <row r="143" spans="1:3" ht="15">
      <c r="A143" s="152"/>
    </row>
    <row r="144" spans="1:3" ht="15">
      <c r="A144" s="152"/>
    </row>
  </sheetData>
  <pageMargins left="0.7" right="0.7" top="0.75" bottom="0.75" header="0.3" footer="0.3"/>
  <pageSetup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7"/>
  <sheetViews>
    <sheetView zoomScale="70" zoomScaleNormal="70" zoomScaleSheetLayoutView="30" workbookViewId="0">
      <selection sqref="A1:Z6"/>
    </sheetView>
  </sheetViews>
  <sheetFormatPr defaultColWidth="11.42578125" defaultRowHeight="15"/>
  <cols>
    <col min="1" max="1" width="6.85546875" style="983" customWidth="1"/>
    <col min="2" max="2" width="47.28515625" style="983" customWidth="1"/>
    <col min="3" max="3" width="9.5703125" style="983" customWidth="1"/>
    <col min="4" max="4" width="11.42578125" style="983" customWidth="1"/>
    <col min="5" max="5" width="14.85546875" style="983" customWidth="1"/>
    <col min="6" max="6" width="15.140625" style="983" customWidth="1"/>
    <col min="7" max="7" width="18.85546875" style="983" customWidth="1"/>
    <col min="8" max="8" width="15.7109375" style="983" customWidth="1"/>
    <col min="9" max="9" width="17.7109375" style="983" customWidth="1"/>
    <col min="10" max="10" width="20.5703125" style="983" customWidth="1"/>
    <col min="11" max="11" width="17.28515625" style="983" customWidth="1"/>
    <col min="12" max="12" width="17.85546875" style="983" customWidth="1"/>
    <col min="13" max="13" width="19.42578125" style="983" customWidth="1"/>
    <col min="14" max="14" width="17.42578125" style="983" customWidth="1"/>
    <col min="15" max="15" width="18.7109375" style="983" customWidth="1"/>
    <col min="16" max="16" width="22.42578125" style="983" customWidth="1"/>
    <col min="17" max="17" width="21.7109375" style="983" customWidth="1"/>
    <col min="18" max="20" width="14.7109375" style="983" customWidth="1"/>
    <col min="21" max="21" width="13.5703125" style="983" customWidth="1"/>
    <col min="22" max="22" width="17" style="983" customWidth="1"/>
    <col min="23" max="23" width="19.140625" style="983" customWidth="1"/>
    <col min="24" max="24" width="16.140625" style="983" customWidth="1"/>
    <col min="25" max="25" width="15.42578125" style="983" customWidth="1"/>
    <col min="26" max="26" width="16.570312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14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3303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4" customFormat="1" ht="13.5" thickBot="1">
      <c r="B6" s="1061"/>
      <c r="C6" s="1055"/>
      <c r="D6" s="1053"/>
      <c r="E6" s="1053"/>
      <c r="F6" s="1053"/>
      <c r="G6" s="1053"/>
      <c r="H6" s="1053"/>
      <c r="I6" s="1053"/>
      <c r="J6" s="1053"/>
      <c r="K6" s="1053"/>
      <c r="L6" s="1053"/>
      <c r="M6" s="1053"/>
      <c r="N6" s="1062"/>
      <c r="O6" s="1062"/>
      <c r="P6" s="1062"/>
      <c r="Q6" s="1062"/>
      <c r="R6" s="1062"/>
      <c r="S6" s="1060"/>
      <c r="T6" s="1060"/>
      <c r="U6" s="1060"/>
      <c r="V6" s="1060"/>
      <c r="W6" s="1060"/>
      <c r="X6" s="1060"/>
      <c r="Y6" s="1060"/>
      <c r="Z6" s="1060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9" priority="5" stopIfTrue="1" operator="equal">
      <formula>#REF!</formula>
    </cfRule>
  </conditionalFormatting>
  <conditionalFormatting sqref="B18:B23">
    <cfRule type="cellIs" dxfId="8" priority="4" stopIfTrue="1" operator="equal">
      <formula>#REF!</formula>
    </cfRule>
  </conditionalFormatting>
  <conditionalFormatting sqref="B27:B39">
    <cfRule type="cellIs" dxfId="7" priority="3" stopIfTrue="1" operator="equal">
      <formula>#REF!</formula>
    </cfRule>
  </conditionalFormatting>
  <conditionalFormatting sqref="C37:C39">
    <cfRule type="cellIs" dxfId="6" priority="2" stopIfTrue="1" operator="equal">
      <formula>#REF!</formula>
    </cfRule>
  </conditionalFormatting>
  <conditionalFormatting sqref="F37:F39">
    <cfRule type="cellIs" dxfId="5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47"/>
  <sheetViews>
    <sheetView zoomScale="55" zoomScaleNormal="55" zoomScaleSheetLayoutView="30" workbookViewId="0">
      <selection sqref="A1:Z6"/>
    </sheetView>
  </sheetViews>
  <sheetFormatPr defaultColWidth="11.42578125" defaultRowHeight="15"/>
  <cols>
    <col min="1" max="1" width="7.42578125" style="983" customWidth="1"/>
    <col min="2" max="2" width="44.85546875" style="983" customWidth="1"/>
    <col min="3" max="3" width="15.42578125" style="983" customWidth="1"/>
    <col min="4" max="4" width="12.140625" style="983" customWidth="1"/>
    <col min="5" max="5" width="13.5703125" style="983" customWidth="1"/>
    <col min="6" max="6" width="14.85546875" style="983" customWidth="1"/>
    <col min="7" max="7" width="16.140625" style="983" customWidth="1"/>
    <col min="8" max="8" width="14.7109375" style="983" customWidth="1"/>
    <col min="9" max="9" width="14.42578125" style="983" customWidth="1"/>
    <col min="10" max="10" width="17.140625" style="983" customWidth="1"/>
    <col min="11" max="11" width="18.85546875" style="983" customWidth="1"/>
    <col min="12" max="12" width="12.140625" style="983" customWidth="1"/>
    <col min="13" max="13" width="15.28515625" style="983" customWidth="1"/>
    <col min="14" max="14" width="17" style="983" customWidth="1"/>
    <col min="15" max="15" width="10.5703125" style="983" customWidth="1"/>
    <col min="16" max="16" width="13.5703125" style="983" customWidth="1"/>
    <col min="17" max="17" width="14" style="983" customWidth="1"/>
    <col min="18" max="18" width="14.7109375" style="983" customWidth="1"/>
    <col min="19" max="19" width="12.28515625" style="983" customWidth="1"/>
    <col min="20" max="20" width="14.42578125" style="983" customWidth="1"/>
    <col min="21" max="21" width="16.140625" style="983" customWidth="1"/>
    <col min="22" max="22" width="17.7109375" style="983" customWidth="1"/>
    <col min="23" max="23" width="15.85546875" style="983" customWidth="1"/>
    <col min="24" max="24" width="14.140625" style="983" customWidth="1"/>
    <col min="25" max="25" width="17.5703125" style="983" customWidth="1"/>
    <col min="26" max="26" width="20.5703125" style="983" customWidth="1"/>
    <col min="27" max="257" width="11.42578125" style="983"/>
    <col min="258" max="258" width="108.140625" style="983" customWidth="1"/>
    <col min="259" max="259" width="28.7109375" style="983" customWidth="1"/>
    <col min="260" max="260" width="32.5703125" style="983" customWidth="1"/>
    <col min="261" max="261" width="28.7109375" style="983" customWidth="1"/>
    <col min="262" max="263" width="31.7109375" style="983" customWidth="1"/>
    <col min="264" max="264" width="30.140625" style="983" customWidth="1"/>
    <col min="265" max="265" width="33.7109375" style="983" customWidth="1"/>
    <col min="266" max="266" width="27" style="983" customWidth="1"/>
    <col min="267" max="267" width="28.7109375" style="983" customWidth="1"/>
    <col min="268" max="268" width="34.85546875" style="983" customWidth="1"/>
    <col min="269" max="269" width="37" style="983" customWidth="1"/>
    <col min="270" max="270" width="34.85546875" style="983" customWidth="1"/>
    <col min="271" max="271" width="27.5703125" style="983" customWidth="1"/>
    <col min="272" max="272" width="36.85546875" style="983" customWidth="1"/>
    <col min="273" max="273" width="38.7109375" style="983" customWidth="1"/>
    <col min="274" max="276" width="14.7109375" style="983" customWidth="1"/>
    <col min="277" max="277" width="18.7109375" style="983" customWidth="1"/>
    <col min="278" max="278" width="25.42578125" style="983" customWidth="1"/>
    <col min="279" max="279" width="34.85546875" style="983" customWidth="1"/>
    <col min="280" max="280" width="28" style="983" customWidth="1"/>
    <col min="281" max="281" width="34.140625" style="983" customWidth="1"/>
    <col min="282" max="282" width="34" style="983" customWidth="1"/>
    <col min="283" max="513" width="11.42578125" style="983"/>
    <col min="514" max="514" width="108.140625" style="983" customWidth="1"/>
    <col min="515" max="515" width="28.7109375" style="983" customWidth="1"/>
    <col min="516" max="516" width="32.5703125" style="983" customWidth="1"/>
    <col min="517" max="517" width="28.7109375" style="983" customWidth="1"/>
    <col min="518" max="519" width="31.7109375" style="983" customWidth="1"/>
    <col min="520" max="520" width="30.140625" style="983" customWidth="1"/>
    <col min="521" max="521" width="33.7109375" style="983" customWidth="1"/>
    <col min="522" max="522" width="27" style="983" customWidth="1"/>
    <col min="523" max="523" width="28.7109375" style="983" customWidth="1"/>
    <col min="524" max="524" width="34.85546875" style="983" customWidth="1"/>
    <col min="525" max="525" width="37" style="983" customWidth="1"/>
    <col min="526" max="526" width="34.85546875" style="983" customWidth="1"/>
    <col min="527" max="527" width="27.5703125" style="983" customWidth="1"/>
    <col min="528" max="528" width="36.85546875" style="983" customWidth="1"/>
    <col min="529" max="529" width="38.7109375" style="983" customWidth="1"/>
    <col min="530" max="532" width="14.7109375" style="983" customWidth="1"/>
    <col min="533" max="533" width="18.7109375" style="983" customWidth="1"/>
    <col min="534" max="534" width="25.42578125" style="983" customWidth="1"/>
    <col min="535" max="535" width="34.85546875" style="983" customWidth="1"/>
    <col min="536" max="536" width="28" style="983" customWidth="1"/>
    <col min="537" max="537" width="34.140625" style="983" customWidth="1"/>
    <col min="538" max="538" width="34" style="983" customWidth="1"/>
    <col min="539" max="769" width="11.42578125" style="983"/>
    <col min="770" max="770" width="108.140625" style="983" customWidth="1"/>
    <col min="771" max="771" width="28.7109375" style="983" customWidth="1"/>
    <col min="772" max="772" width="32.5703125" style="983" customWidth="1"/>
    <col min="773" max="773" width="28.7109375" style="983" customWidth="1"/>
    <col min="774" max="775" width="31.7109375" style="983" customWidth="1"/>
    <col min="776" max="776" width="30.140625" style="983" customWidth="1"/>
    <col min="777" max="777" width="33.7109375" style="983" customWidth="1"/>
    <col min="778" max="778" width="27" style="983" customWidth="1"/>
    <col min="779" max="779" width="28.7109375" style="983" customWidth="1"/>
    <col min="780" max="780" width="34.85546875" style="983" customWidth="1"/>
    <col min="781" max="781" width="37" style="983" customWidth="1"/>
    <col min="782" max="782" width="34.85546875" style="983" customWidth="1"/>
    <col min="783" max="783" width="27.5703125" style="983" customWidth="1"/>
    <col min="784" max="784" width="36.85546875" style="983" customWidth="1"/>
    <col min="785" max="785" width="38.7109375" style="983" customWidth="1"/>
    <col min="786" max="788" width="14.7109375" style="983" customWidth="1"/>
    <col min="789" max="789" width="18.7109375" style="983" customWidth="1"/>
    <col min="790" max="790" width="25.42578125" style="983" customWidth="1"/>
    <col min="791" max="791" width="34.85546875" style="983" customWidth="1"/>
    <col min="792" max="792" width="28" style="983" customWidth="1"/>
    <col min="793" max="793" width="34.140625" style="983" customWidth="1"/>
    <col min="794" max="794" width="34" style="983" customWidth="1"/>
    <col min="795" max="1025" width="11.42578125" style="983"/>
    <col min="1026" max="1026" width="108.140625" style="983" customWidth="1"/>
    <col min="1027" max="1027" width="28.7109375" style="983" customWidth="1"/>
    <col min="1028" max="1028" width="32.5703125" style="983" customWidth="1"/>
    <col min="1029" max="1029" width="28.7109375" style="983" customWidth="1"/>
    <col min="1030" max="1031" width="31.7109375" style="983" customWidth="1"/>
    <col min="1032" max="1032" width="30.140625" style="983" customWidth="1"/>
    <col min="1033" max="1033" width="33.7109375" style="983" customWidth="1"/>
    <col min="1034" max="1034" width="27" style="983" customWidth="1"/>
    <col min="1035" max="1035" width="28.7109375" style="983" customWidth="1"/>
    <col min="1036" max="1036" width="34.85546875" style="983" customWidth="1"/>
    <col min="1037" max="1037" width="37" style="983" customWidth="1"/>
    <col min="1038" max="1038" width="34.85546875" style="983" customWidth="1"/>
    <col min="1039" max="1039" width="27.5703125" style="983" customWidth="1"/>
    <col min="1040" max="1040" width="36.85546875" style="983" customWidth="1"/>
    <col min="1041" max="1041" width="38.7109375" style="983" customWidth="1"/>
    <col min="1042" max="1044" width="14.7109375" style="983" customWidth="1"/>
    <col min="1045" max="1045" width="18.7109375" style="983" customWidth="1"/>
    <col min="1046" max="1046" width="25.42578125" style="983" customWidth="1"/>
    <col min="1047" max="1047" width="34.85546875" style="983" customWidth="1"/>
    <col min="1048" max="1048" width="28" style="983" customWidth="1"/>
    <col min="1049" max="1049" width="34.140625" style="983" customWidth="1"/>
    <col min="1050" max="1050" width="34" style="983" customWidth="1"/>
    <col min="1051" max="1281" width="11.42578125" style="983"/>
    <col min="1282" max="1282" width="108.140625" style="983" customWidth="1"/>
    <col min="1283" max="1283" width="28.7109375" style="983" customWidth="1"/>
    <col min="1284" max="1284" width="32.5703125" style="983" customWidth="1"/>
    <col min="1285" max="1285" width="28.7109375" style="983" customWidth="1"/>
    <col min="1286" max="1287" width="31.7109375" style="983" customWidth="1"/>
    <col min="1288" max="1288" width="30.140625" style="983" customWidth="1"/>
    <col min="1289" max="1289" width="33.7109375" style="983" customWidth="1"/>
    <col min="1290" max="1290" width="27" style="983" customWidth="1"/>
    <col min="1291" max="1291" width="28.7109375" style="983" customWidth="1"/>
    <col min="1292" max="1292" width="34.85546875" style="983" customWidth="1"/>
    <col min="1293" max="1293" width="37" style="983" customWidth="1"/>
    <col min="1294" max="1294" width="34.85546875" style="983" customWidth="1"/>
    <col min="1295" max="1295" width="27.5703125" style="983" customWidth="1"/>
    <col min="1296" max="1296" width="36.85546875" style="983" customWidth="1"/>
    <col min="1297" max="1297" width="38.7109375" style="983" customWidth="1"/>
    <col min="1298" max="1300" width="14.7109375" style="983" customWidth="1"/>
    <col min="1301" max="1301" width="18.7109375" style="983" customWidth="1"/>
    <col min="1302" max="1302" width="25.42578125" style="983" customWidth="1"/>
    <col min="1303" max="1303" width="34.85546875" style="983" customWidth="1"/>
    <col min="1304" max="1304" width="28" style="983" customWidth="1"/>
    <col min="1305" max="1305" width="34.140625" style="983" customWidth="1"/>
    <col min="1306" max="1306" width="34" style="983" customWidth="1"/>
    <col min="1307" max="1537" width="11.42578125" style="983"/>
    <col min="1538" max="1538" width="108.140625" style="983" customWidth="1"/>
    <col min="1539" max="1539" width="28.7109375" style="983" customWidth="1"/>
    <col min="1540" max="1540" width="32.5703125" style="983" customWidth="1"/>
    <col min="1541" max="1541" width="28.7109375" style="983" customWidth="1"/>
    <col min="1542" max="1543" width="31.7109375" style="983" customWidth="1"/>
    <col min="1544" max="1544" width="30.140625" style="983" customWidth="1"/>
    <col min="1545" max="1545" width="33.7109375" style="983" customWidth="1"/>
    <col min="1546" max="1546" width="27" style="983" customWidth="1"/>
    <col min="1547" max="1547" width="28.7109375" style="983" customWidth="1"/>
    <col min="1548" max="1548" width="34.85546875" style="983" customWidth="1"/>
    <col min="1549" max="1549" width="37" style="983" customWidth="1"/>
    <col min="1550" max="1550" width="34.85546875" style="983" customWidth="1"/>
    <col min="1551" max="1551" width="27.5703125" style="983" customWidth="1"/>
    <col min="1552" max="1552" width="36.85546875" style="983" customWidth="1"/>
    <col min="1553" max="1553" width="38.7109375" style="983" customWidth="1"/>
    <col min="1554" max="1556" width="14.7109375" style="983" customWidth="1"/>
    <col min="1557" max="1557" width="18.7109375" style="983" customWidth="1"/>
    <col min="1558" max="1558" width="25.42578125" style="983" customWidth="1"/>
    <col min="1559" max="1559" width="34.85546875" style="983" customWidth="1"/>
    <col min="1560" max="1560" width="28" style="983" customWidth="1"/>
    <col min="1561" max="1561" width="34.140625" style="983" customWidth="1"/>
    <col min="1562" max="1562" width="34" style="983" customWidth="1"/>
    <col min="1563" max="1793" width="11.42578125" style="983"/>
    <col min="1794" max="1794" width="108.140625" style="983" customWidth="1"/>
    <col min="1795" max="1795" width="28.7109375" style="983" customWidth="1"/>
    <col min="1796" max="1796" width="32.5703125" style="983" customWidth="1"/>
    <col min="1797" max="1797" width="28.7109375" style="983" customWidth="1"/>
    <col min="1798" max="1799" width="31.7109375" style="983" customWidth="1"/>
    <col min="1800" max="1800" width="30.140625" style="983" customWidth="1"/>
    <col min="1801" max="1801" width="33.7109375" style="983" customWidth="1"/>
    <col min="1802" max="1802" width="27" style="983" customWidth="1"/>
    <col min="1803" max="1803" width="28.7109375" style="983" customWidth="1"/>
    <col min="1804" max="1804" width="34.85546875" style="983" customWidth="1"/>
    <col min="1805" max="1805" width="37" style="983" customWidth="1"/>
    <col min="1806" max="1806" width="34.85546875" style="983" customWidth="1"/>
    <col min="1807" max="1807" width="27.5703125" style="983" customWidth="1"/>
    <col min="1808" max="1808" width="36.85546875" style="983" customWidth="1"/>
    <col min="1809" max="1809" width="38.7109375" style="983" customWidth="1"/>
    <col min="1810" max="1812" width="14.7109375" style="983" customWidth="1"/>
    <col min="1813" max="1813" width="18.7109375" style="983" customWidth="1"/>
    <col min="1814" max="1814" width="25.42578125" style="983" customWidth="1"/>
    <col min="1815" max="1815" width="34.85546875" style="983" customWidth="1"/>
    <col min="1816" max="1816" width="28" style="983" customWidth="1"/>
    <col min="1817" max="1817" width="34.140625" style="983" customWidth="1"/>
    <col min="1818" max="1818" width="34" style="983" customWidth="1"/>
    <col min="1819" max="2049" width="11.42578125" style="983"/>
    <col min="2050" max="2050" width="108.140625" style="983" customWidth="1"/>
    <col min="2051" max="2051" width="28.7109375" style="983" customWidth="1"/>
    <col min="2052" max="2052" width="32.5703125" style="983" customWidth="1"/>
    <col min="2053" max="2053" width="28.7109375" style="983" customWidth="1"/>
    <col min="2054" max="2055" width="31.7109375" style="983" customWidth="1"/>
    <col min="2056" max="2056" width="30.140625" style="983" customWidth="1"/>
    <col min="2057" max="2057" width="33.7109375" style="983" customWidth="1"/>
    <col min="2058" max="2058" width="27" style="983" customWidth="1"/>
    <col min="2059" max="2059" width="28.7109375" style="983" customWidth="1"/>
    <col min="2060" max="2060" width="34.85546875" style="983" customWidth="1"/>
    <col min="2061" max="2061" width="37" style="983" customWidth="1"/>
    <col min="2062" max="2062" width="34.85546875" style="983" customWidth="1"/>
    <col min="2063" max="2063" width="27.5703125" style="983" customWidth="1"/>
    <col min="2064" max="2064" width="36.85546875" style="983" customWidth="1"/>
    <col min="2065" max="2065" width="38.7109375" style="983" customWidth="1"/>
    <col min="2066" max="2068" width="14.7109375" style="983" customWidth="1"/>
    <col min="2069" max="2069" width="18.7109375" style="983" customWidth="1"/>
    <col min="2070" max="2070" width="25.42578125" style="983" customWidth="1"/>
    <col min="2071" max="2071" width="34.85546875" style="983" customWidth="1"/>
    <col min="2072" max="2072" width="28" style="983" customWidth="1"/>
    <col min="2073" max="2073" width="34.140625" style="983" customWidth="1"/>
    <col min="2074" max="2074" width="34" style="983" customWidth="1"/>
    <col min="2075" max="2305" width="11.42578125" style="983"/>
    <col min="2306" max="2306" width="108.140625" style="983" customWidth="1"/>
    <col min="2307" max="2307" width="28.7109375" style="983" customWidth="1"/>
    <col min="2308" max="2308" width="32.5703125" style="983" customWidth="1"/>
    <col min="2309" max="2309" width="28.7109375" style="983" customWidth="1"/>
    <col min="2310" max="2311" width="31.7109375" style="983" customWidth="1"/>
    <col min="2312" max="2312" width="30.140625" style="983" customWidth="1"/>
    <col min="2313" max="2313" width="33.7109375" style="983" customWidth="1"/>
    <col min="2314" max="2314" width="27" style="983" customWidth="1"/>
    <col min="2315" max="2315" width="28.7109375" style="983" customWidth="1"/>
    <col min="2316" max="2316" width="34.85546875" style="983" customWidth="1"/>
    <col min="2317" max="2317" width="37" style="983" customWidth="1"/>
    <col min="2318" max="2318" width="34.85546875" style="983" customWidth="1"/>
    <col min="2319" max="2319" width="27.5703125" style="983" customWidth="1"/>
    <col min="2320" max="2320" width="36.85546875" style="983" customWidth="1"/>
    <col min="2321" max="2321" width="38.7109375" style="983" customWidth="1"/>
    <col min="2322" max="2324" width="14.7109375" style="983" customWidth="1"/>
    <col min="2325" max="2325" width="18.7109375" style="983" customWidth="1"/>
    <col min="2326" max="2326" width="25.42578125" style="983" customWidth="1"/>
    <col min="2327" max="2327" width="34.85546875" style="983" customWidth="1"/>
    <col min="2328" max="2328" width="28" style="983" customWidth="1"/>
    <col min="2329" max="2329" width="34.140625" style="983" customWidth="1"/>
    <col min="2330" max="2330" width="34" style="983" customWidth="1"/>
    <col min="2331" max="2561" width="11.42578125" style="983"/>
    <col min="2562" max="2562" width="108.140625" style="983" customWidth="1"/>
    <col min="2563" max="2563" width="28.7109375" style="983" customWidth="1"/>
    <col min="2564" max="2564" width="32.5703125" style="983" customWidth="1"/>
    <col min="2565" max="2565" width="28.7109375" style="983" customWidth="1"/>
    <col min="2566" max="2567" width="31.7109375" style="983" customWidth="1"/>
    <col min="2568" max="2568" width="30.140625" style="983" customWidth="1"/>
    <col min="2569" max="2569" width="33.7109375" style="983" customWidth="1"/>
    <col min="2570" max="2570" width="27" style="983" customWidth="1"/>
    <col min="2571" max="2571" width="28.7109375" style="983" customWidth="1"/>
    <col min="2572" max="2572" width="34.85546875" style="983" customWidth="1"/>
    <col min="2573" max="2573" width="37" style="983" customWidth="1"/>
    <col min="2574" max="2574" width="34.85546875" style="983" customWidth="1"/>
    <col min="2575" max="2575" width="27.5703125" style="983" customWidth="1"/>
    <col min="2576" max="2576" width="36.85546875" style="983" customWidth="1"/>
    <col min="2577" max="2577" width="38.7109375" style="983" customWidth="1"/>
    <col min="2578" max="2580" width="14.7109375" style="983" customWidth="1"/>
    <col min="2581" max="2581" width="18.7109375" style="983" customWidth="1"/>
    <col min="2582" max="2582" width="25.42578125" style="983" customWidth="1"/>
    <col min="2583" max="2583" width="34.85546875" style="983" customWidth="1"/>
    <col min="2584" max="2584" width="28" style="983" customWidth="1"/>
    <col min="2585" max="2585" width="34.140625" style="983" customWidth="1"/>
    <col min="2586" max="2586" width="34" style="983" customWidth="1"/>
    <col min="2587" max="2817" width="11.42578125" style="983"/>
    <col min="2818" max="2818" width="108.140625" style="983" customWidth="1"/>
    <col min="2819" max="2819" width="28.7109375" style="983" customWidth="1"/>
    <col min="2820" max="2820" width="32.5703125" style="983" customWidth="1"/>
    <col min="2821" max="2821" width="28.7109375" style="983" customWidth="1"/>
    <col min="2822" max="2823" width="31.7109375" style="983" customWidth="1"/>
    <col min="2824" max="2824" width="30.140625" style="983" customWidth="1"/>
    <col min="2825" max="2825" width="33.7109375" style="983" customWidth="1"/>
    <col min="2826" max="2826" width="27" style="983" customWidth="1"/>
    <col min="2827" max="2827" width="28.7109375" style="983" customWidth="1"/>
    <col min="2828" max="2828" width="34.85546875" style="983" customWidth="1"/>
    <col min="2829" max="2829" width="37" style="983" customWidth="1"/>
    <col min="2830" max="2830" width="34.85546875" style="983" customWidth="1"/>
    <col min="2831" max="2831" width="27.5703125" style="983" customWidth="1"/>
    <col min="2832" max="2832" width="36.85546875" style="983" customWidth="1"/>
    <col min="2833" max="2833" width="38.7109375" style="983" customWidth="1"/>
    <col min="2834" max="2836" width="14.7109375" style="983" customWidth="1"/>
    <col min="2837" max="2837" width="18.7109375" style="983" customWidth="1"/>
    <col min="2838" max="2838" width="25.42578125" style="983" customWidth="1"/>
    <col min="2839" max="2839" width="34.85546875" style="983" customWidth="1"/>
    <col min="2840" max="2840" width="28" style="983" customWidth="1"/>
    <col min="2841" max="2841" width="34.140625" style="983" customWidth="1"/>
    <col min="2842" max="2842" width="34" style="983" customWidth="1"/>
    <col min="2843" max="3073" width="11.42578125" style="983"/>
    <col min="3074" max="3074" width="108.140625" style="983" customWidth="1"/>
    <col min="3075" max="3075" width="28.7109375" style="983" customWidth="1"/>
    <col min="3076" max="3076" width="32.5703125" style="983" customWidth="1"/>
    <col min="3077" max="3077" width="28.7109375" style="983" customWidth="1"/>
    <col min="3078" max="3079" width="31.7109375" style="983" customWidth="1"/>
    <col min="3080" max="3080" width="30.140625" style="983" customWidth="1"/>
    <col min="3081" max="3081" width="33.7109375" style="983" customWidth="1"/>
    <col min="3082" max="3082" width="27" style="983" customWidth="1"/>
    <col min="3083" max="3083" width="28.7109375" style="983" customWidth="1"/>
    <col min="3084" max="3084" width="34.85546875" style="983" customWidth="1"/>
    <col min="3085" max="3085" width="37" style="983" customWidth="1"/>
    <col min="3086" max="3086" width="34.85546875" style="983" customWidth="1"/>
    <col min="3087" max="3087" width="27.5703125" style="983" customWidth="1"/>
    <col min="3088" max="3088" width="36.85546875" style="983" customWidth="1"/>
    <col min="3089" max="3089" width="38.7109375" style="983" customWidth="1"/>
    <col min="3090" max="3092" width="14.7109375" style="983" customWidth="1"/>
    <col min="3093" max="3093" width="18.7109375" style="983" customWidth="1"/>
    <col min="3094" max="3094" width="25.42578125" style="983" customWidth="1"/>
    <col min="3095" max="3095" width="34.85546875" style="983" customWidth="1"/>
    <col min="3096" max="3096" width="28" style="983" customWidth="1"/>
    <col min="3097" max="3097" width="34.140625" style="983" customWidth="1"/>
    <col min="3098" max="3098" width="34" style="983" customWidth="1"/>
    <col min="3099" max="3329" width="11.42578125" style="983"/>
    <col min="3330" max="3330" width="108.140625" style="983" customWidth="1"/>
    <col min="3331" max="3331" width="28.7109375" style="983" customWidth="1"/>
    <col min="3332" max="3332" width="32.5703125" style="983" customWidth="1"/>
    <col min="3333" max="3333" width="28.7109375" style="983" customWidth="1"/>
    <col min="3334" max="3335" width="31.7109375" style="983" customWidth="1"/>
    <col min="3336" max="3336" width="30.140625" style="983" customWidth="1"/>
    <col min="3337" max="3337" width="33.7109375" style="983" customWidth="1"/>
    <col min="3338" max="3338" width="27" style="983" customWidth="1"/>
    <col min="3339" max="3339" width="28.7109375" style="983" customWidth="1"/>
    <col min="3340" max="3340" width="34.85546875" style="983" customWidth="1"/>
    <col min="3341" max="3341" width="37" style="983" customWidth="1"/>
    <col min="3342" max="3342" width="34.85546875" style="983" customWidth="1"/>
    <col min="3343" max="3343" width="27.5703125" style="983" customWidth="1"/>
    <col min="3344" max="3344" width="36.85546875" style="983" customWidth="1"/>
    <col min="3345" max="3345" width="38.7109375" style="983" customWidth="1"/>
    <col min="3346" max="3348" width="14.7109375" style="983" customWidth="1"/>
    <col min="3349" max="3349" width="18.7109375" style="983" customWidth="1"/>
    <col min="3350" max="3350" width="25.42578125" style="983" customWidth="1"/>
    <col min="3351" max="3351" width="34.85546875" style="983" customWidth="1"/>
    <col min="3352" max="3352" width="28" style="983" customWidth="1"/>
    <col min="3353" max="3353" width="34.140625" style="983" customWidth="1"/>
    <col min="3354" max="3354" width="34" style="983" customWidth="1"/>
    <col min="3355" max="3585" width="11.42578125" style="983"/>
    <col min="3586" max="3586" width="108.140625" style="983" customWidth="1"/>
    <col min="3587" max="3587" width="28.7109375" style="983" customWidth="1"/>
    <col min="3588" max="3588" width="32.5703125" style="983" customWidth="1"/>
    <col min="3589" max="3589" width="28.7109375" style="983" customWidth="1"/>
    <col min="3590" max="3591" width="31.7109375" style="983" customWidth="1"/>
    <col min="3592" max="3592" width="30.140625" style="983" customWidth="1"/>
    <col min="3593" max="3593" width="33.7109375" style="983" customWidth="1"/>
    <col min="3594" max="3594" width="27" style="983" customWidth="1"/>
    <col min="3595" max="3595" width="28.7109375" style="983" customWidth="1"/>
    <col min="3596" max="3596" width="34.85546875" style="983" customWidth="1"/>
    <col min="3597" max="3597" width="37" style="983" customWidth="1"/>
    <col min="3598" max="3598" width="34.85546875" style="983" customWidth="1"/>
    <col min="3599" max="3599" width="27.5703125" style="983" customWidth="1"/>
    <col min="3600" max="3600" width="36.85546875" style="983" customWidth="1"/>
    <col min="3601" max="3601" width="38.7109375" style="983" customWidth="1"/>
    <col min="3602" max="3604" width="14.7109375" style="983" customWidth="1"/>
    <col min="3605" max="3605" width="18.7109375" style="983" customWidth="1"/>
    <col min="3606" max="3606" width="25.42578125" style="983" customWidth="1"/>
    <col min="3607" max="3607" width="34.85546875" style="983" customWidth="1"/>
    <col min="3608" max="3608" width="28" style="983" customWidth="1"/>
    <col min="3609" max="3609" width="34.140625" style="983" customWidth="1"/>
    <col min="3610" max="3610" width="34" style="983" customWidth="1"/>
    <col min="3611" max="3841" width="11.42578125" style="983"/>
    <col min="3842" max="3842" width="108.140625" style="983" customWidth="1"/>
    <col min="3843" max="3843" width="28.7109375" style="983" customWidth="1"/>
    <col min="3844" max="3844" width="32.5703125" style="983" customWidth="1"/>
    <col min="3845" max="3845" width="28.7109375" style="983" customWidth="1"/>
    <col min="3846" max="3847" width="31.7109375" style="983" customWidth="1"/>
    <col min="3848" max="3848" width="30.140625" style="983" customWidth="1"/>
    <col min="3849" max="3849" width="33.7109375" style="983" customWidth="1"/>
    <col min="3850" max="3850" width="27" style="983" customWidth="1"/>
    <col min="3851" max="3851" width="28.7109375" style="983" customWidth="1"/>
    <col min="3852" max="3852" width="34.85546875" style="983" customWidth="1"/>
    <col min="3853" max="3853" width="37" style="983" customWidth="1"/>
    <col min="3854" max="3854" width="34.85546875" style="983" customWidth="1"/>
    <col min="3855" max="3855" width="27.5703125" style="983" customWidth="1"/>
    <col min="3856" max="3856" width="36.85546875" style="983" customWidth="1"/>
    <col min="3857" max="3857" width="38.7109375" style="983" customWidth="1"/>
    <col min="3858" max="3860" width="14.7109375" style="983" customWidth="1"/>
    <col min="3861" max="3861" width="18.7109375" style="983" customWidth="1"/>
    <col min="3862" max="3862" width="25.42578125" style="983" customWidth="1"/>
    <col min="3863" max="3863" width="34.85546875" style="983" customWidth="1"/>
    <col min="3864" max="3864" width="28" style="983" customWidth="1"/>
    <col min="3865" max="3865" width="34.140625" style="983" customWidth="1"/>
    <col min="3866" max="3866" width="34" style="983" customWidth="1"/>
    <col min="3867" max="4097" width="11.42578125" style="983"/>
    <col min="4098" max="4098" width="108.140625" style="983" customWidth="1"/>
    <col min="4099" max="4099" width="28.7109375" style="983" customWidth="1"/>
    <col min="4100" max="4100" width="32.5703125" style="983" customWidth="1"/>
    <col min="4101" max="4101" width="28.7109375" style="983" customWidth="1"/>
    <col min="4102" max="4103" width="31.7109375" style="983" customWidth="1"/>
    <col min="4104" max="4104" width="30.140625" style="983" customWidth="1"/>
    <col min="4105" max="4105" width="33.7109375" style="983" customWidth="1"/>
    <col min="4106" max="4106" width="27" style="983" customWidth="1"/>
    <col min="4107" max="4107" width="28.7109375" style="983" customWidth="1"/>
    <col min="4108" max="4108" width="34.85546875" style="983" customWidth="1"/>
    <col min="4109" max="4109" width="37" style="983" customWidth="1"/>
    <col min="4110" max="4110" width="34.85546875" style="983" customWidth="1"/>
    <col min="4111" max="4111" width="27.5703125" style="983" customWidth="1"/>
    <col min="4112" max="4112" width="36.85546875" style="983" customWidth="1"/>
    <col min="4113" max="4113" width="38.7109375" style="983" customWidth="1"/>
    <col min="4114" max="4116" width="14.7109375" style="983" customWidth="1"/>
    <col min="4117" max="4117" width="18.7109375" style="983" customWidth="1"/>
    <col min="4118" max="4118" width="25.42578125" style="983" customWidth="1"/>
    <col min="4119" max="4119" width="34.85546875" style="983" customWidth="1"/>
    <col min="4120" max="4120" width="28" style="983" customWidth="1"/>
    <col min="4121" max="4121" width="34.140625" style="983" customWidth="1"/>
    <col min="4122" max="4122" width="34" style="983" customWidth="1"/>
    <col min="4123" max="4353" width="11.42578125" style="983"/>
    <col min="4354" max="4354" width="108.140625" style="983" customWidth="1"/>
    <col min="4355" max="4355" width="28.7109375" style="983" customWidth="1"/>
    <col min="4356" max="4356" width="32.5703125" style="983" customWidth="1"/>
    <col min="4357" max="4357" width="28.7109375" style="983" customWidth="1"/>
    <col min="4358" max="4359" width="31.7109375" style="983" customWidth="1"/>
    <col min="4360" max="4360" width="30.140625" style="983" customWidth="1"/>
    <col min="4361" max="4361" width="33.7109375" style="983" customWidth="1"/>
    <col min="4362" max="4362" width="27" style="983" customWidth="1"/>
    <col min="4363" max="4363" width="28.7109375" style="983" customWidth="1"/>
    <col min="4364" max="4364" width="34.85546875" style="983" customWidth="1"/>
    <col min="4365" max="4365" width="37" style="983" customWidth="1"/>
    <col min="4366" max="4366" width="34.85546875" style="983" customWidth="1"/>
    <col min="4367" max="4367" width="27.5703125" style="983" customWidth="1"/>
    <col min="4368" max="4368" width="36.85546875" style="983" customWidth="1"/>
    <col min="4369" max="4369" width="38.7109375" style="983" customWidth="1"/>
    <col min="4370" max="4372" width="14.7109375" style="983" customWidth="1"/>
    <col min="4373" max="4373" width="18.7109375" style="983" customWidth="1"/>
    <col min="4374" max="4374" width="25.42578125" style="983" customWidth="1"/>
    <col min="4375" max="4375" width="34.85546875" style="983" customWidth="1"/>
    <col min="4376" max="4376" width="28" style="983" customWidth="1"/>
    <col min="4377" max="4377" width="34.140625" style="983" customWidth="1"/>
    <col min="4378" max="4378" width="34" style="983" customWidth="1"/>
    <col min="4379" max="4609" width="11.42578125" style="983"/>
    <col min="4610" max="4610" width="108.140625" style="983" customWidth="1"/>
    <col min="4611" max="4611" width="28.7109375" style="983" customWidth="1"/>
    <col min="4612" max="4612" width="32.5703125" style="983" customWidth="1"/>
    <col min="4613" max="4613" width="28.7109375" style="983" customWidth="1"/>
    <col min="4614" max="4615" width="31.7109375" style="983" customWidth="1"/>
    <col min="4616" max="4616" width="30.140625" style="983" customWidth="1"/>
    <col min="4617" max="4617" width="33.7109375" style="983" customWidth="1"/>
    <col min="4618" max="4618" width="27" style="983" customWidth="1"/>
    <col min="4619" max="4619" width="28.7109375" style="983" customWidth="1"/>
    <col min="4620" max="4620" width="34.85546875" style="983" customWidth="1"/>
    <col min="4621" max="4621" width="37" style="983" customWidth="1"/>
    <col min="4622" max="4622" width="34.85546875" style="983" customWidth="1"/>
    <col min="4623" max="4623" width="27.5703125" style="983" customWidth="1"/>
    <col min="4624" max="4624" width="36.85546875" style="983" customWidth="1"/>
    <col min="4625" max="4625" width="38.7109375" style="983" customWidth="1"/>
    <col min="4626" max="4628" width="14.7109375" style="983" customWidth="1"/>
    <col min="4629" max="4629" width="18.7109375" style="983" customWidth="1"/>
    <col min="4630" max="4630" width="25.42578125" style="983" customWidth="1"/>
    <col min="4631" max="4631" width="34.85546875" style="983" customWidth="1"/>
    <col min="4632" max="4632" width="28" style="983" customWidth="1"/>
    <col min="4633" max="4633" width="34.140625" style="983" customWidth="1"/>
    <col min="4634" max="4634" width="34" style="983" customWidth="1"/>
    <col min="4635" max="4865" width="11.42578125" style="983"/>
    <col min="4866" max="4866" width="108.140625" style="983" customWidth="1"/>
    <col min="4867" max="4867" width="28.7109375" style="983" customWidth="1"/>
    <col min="4868" max="4868" width="32.5703125" style="983" customWidth="1"/>
    <col min="4869" max="4869" width="28.7109375" style="983" customWidth="1"/>
    <col min="4870" max="4871" width="31.7109375" style="983" customWidth="1"/>
    <col min="4872" max="4872" width="30.140625" style="983" customWidth="1"/>
    <col min="4873" max="4873" width="33.7109375" style="983" customWidth="1"/>
    <col min="4874" max="4874" width="27" style="983" customWidth="1"/>
    <col min="4875" max="4875" width="28.7109375" style="983" customWidth="1"/>
    <col min="4876" max="4876" width="34.85546875" style="983" customWidth="1"/>
    <col min="4877" max="4877" width="37" style="983" customWidth="1"/>
    <col min="4878" max="4878" width="34.85546875" style="983" customWidth="1"/>
    <col min="4879" max="4879" width="27.5703125" style="983" customWidth="1"/>
    <col min="4880" max="4880" width="36.85546875" style="983" customWidth="1"/>
    <col min="4881" max="4881" width="38.7109375" style="983" customWidth="1"/>
    <col min="4882" max="4884" width="14.7109375" style="983" customWidth="1"/>
    <col min="4885" max="4885" width="18.7109375" style="983" customWidth="1"/>
    <col min="4886" max="4886" width="25.42578125" style="983" customWidth="1"/>
    <col min="4887" max="4887" width="34.85546875" style="983" customWidth="1"/>
    <col min="4888" max="4888" width="28" style="983" customWidth="1"/>
    <col min="4889" max="4889" width="34.140625" style="983" customWidth="1"/>
    <col min="4890" max="4890" width="34" style="983" customWidth="1"/>
    <col min="4891" max="5121" width="11.42578125" style="983"/>
    <col min="5122" max="5122" width="108.140625" style="983" customWidth="1"/>
    <col min="5123" max="5123" width="28.7109375" style="983" customWidth="1"/>
    <col min="5124" max="5124" width="32.5703125" style="983" customWidth="1"/>
    <col min="5125" max="5125" width="28.7109375" style="983" customWidth="1"/>
    <col min="5126" max="5127" width="31.7109375" style="983" customWidth="1"/>
    <col min="5128" max="5128" width="30.140625" style="983" customWidth="1"/>
    <col min="5129" max="5129" width="33.7109375" style="983" customWidth="1"/>
    <col min="5130" max="5130" width="27" style="983" customWidth="1"/>
    <col min="5131" max="5131" width="28.7109375" style="983" customWidth="1"/>
    <col min="5132" max="5132" width="34.85546875" style="983" customWidth="1"/>
    <col min="5133" max="5133" width="37" style="983" customWidth="1"/>
    <col min="5134" max="5134" width="34.85546875" style="983" customWidth="1"/>
    <col min="5135" max="5135" width="27.5703125" style="983" customWidth="1"/>
    <col min="5136" max="5136" width="36.85546875" style="983" customWidth="1"/>
    <col min="5137" max="5137" width="38.7109375" style="983" customWidth="1"/>
    <col min="5138" max="5140" width="14.7109375" style="983" customWidth="1"/>
    <col min="5141" max="5141" width="18.7109375" style="983" customWidth="1"/>
    <col min="5142" max="5142" width="25.42578125" style="983" customWidth="1"/>
    <col min="5143" max="5143" width="34.85546875" style="983" customWidth="1"/>
    <col min="5144" max="5144" width="28" style="983" customWidth="1"/>
    <col min="5145" max="5145" width="34.140625" style="983" customWidth="1"/>
    <col min="5146" max="5146" width="34" style="983" customWidth="1"/>
    <col min="5147" max="5377" width="11.42578125" style="983"/>
    <col min="5378" max="5378" width="108.140625" style="983" customWidth="1"/>
    <col min="5379" max="5379" width="28.7109375" style="983" customWidth="1"/>
    <col min="5380" max="5380" width="32.5703125" style="983" customWidth="1"/>
    <col min="5381" max="5381" width="28.7109375" style="983" customWidth="1"/>
    <col min="5382" max="5383" width="31.7109375" style="983" customWidth="1"/>
    <col min="5384" max="5384" width="30.140625" style="983" customWidth="1"/>
    <col min="5385" max="5385" width="33.7109375" style="983" customWidth="1"/>
    <col min="5386" max="5386" width="27" style="983" customWidth="1"/>
    <col min="5387" max="5387" width="28.7109375" style="983" customWidth="1"/>
    <col min="5388" max="5388" width="34.85546875" style="983" customWidth="1"/>
    <col min="5389" max="5389" width="37" style="983" customWidth="1"/>
    <col min="5390" max="5390" width="34.85546875" style="983" customWidth="1"/>
    <col min="5391" max="5391" width="27.5703125" style="983" customWidth="1"/>
    <col min="5392" max="5392" width="36.85546875" style="983" customWidth="1"/>
    <col min="5393" max="5393" width="38.7109375" style="983" customWidth="1"/>
    <col min="5394" max="5396" width="14.7109375" style="983" customWidth="1"/>
    <col min="5397" max="5397" width="18.7109375" style="983" customWidth="1"/>
    <col min="5398" max="5398" width="25.42578125" style="983" customWidth="1"/>
    <col min="5399" max="5399" width="34.85546875" style="983" customWidth="1"/>
    <col min="5400" max="5400" width="28" style="983" customWidth="1"/>
    <col min="5401" max="5401" width="34.140625" style="983" customWidth="1"/>
    <col min="5402" max="5402" width="34" style="983" customWidth="1"/>
    <col min="5403" max="5633" width="11.42578125" style="983"/>
    <col min="5634" max="5634" width="108.140625" style="983" customWidth="1"/>
    <col min="5635" max="5635" width="28.7109375" style="983" customWidth="1"/>
    <col min="5636" max="5636" width="32.5703125" style="983" customWidth="1"/>
    <col min="5637" max="5637" width="28.7109375" style="983" customWidth="1"/>
    <col min="5638" max="5639" width="31.7109375" style="983" customWidth="1"/>
    <col min="5640" max="5640" width="30.140625" style="983" customWidth="1"/>
    <col min="5641" max="5641" width="33.7109375" style="983" customWidth="1"/>
    <col min="5642" max="5642" width="27" style="983" customWidth="1"/>
    <col min="5643" max="5643" width="28.7109375" style="983" customWidth="1"/>
    <col min="5644" max="5644" width="34.85546875" style="983" customWidth="1"/>
    <col min="5645" max="5645" width="37" style="983" customWidth="1"/>
    <col min="5646" max="5646" width="34.85546875" style="983" customWidth="1"/>
    <col min="5647" max="5647" width="27.5703125" style="983" customWidth="1"/>
    <col min="5648" max="5648" width="36.85546875" style="983" customWidth="1"/>
    <col min="5649" max="5649" width="38.7109375" style="983" customWidth="1"/>
    <col min="5650" max="5652" width="14.7109375" style="983" customWidth="1"/>
    <col min="5653" max="5653" width="18.7109375" style="983" customWidth="1"/>
    <col min="5654" max="5654" width="25.42578125" style="983" customWidth="1"/>
    <col min="5655" max="5655" width="34.85546875" style="983" customWidth="1"/>
    <col min="5656" max="5656" width="28" style="983" customWidth="1"/>
    <col min="5657" max="5657" width="34.140625" style="983" customWidth="1"/>
    <col min="5658" max="5658" width="34" style="983" customWidth="1"/>
    <col min="5659" max="5889" width="11.42578125" style="983"/>
    <col min="5890" max="5890" width="108.140625" style="983" customWidth="1"/>
    <col min="5891" max="5891" width="28.7109375" style="983" customWidth="1"/>
    <col min="5892" max="5892" width="32.5703125" style="983" customWidth="1"/>
    <col min="5893" max="5893" width="28.7109375" style="983" customWidth="1"/>
    <col min="5894" max="5895" width="31.7109375" style="983" customWidth="1"/>
    <col min="5896" max="5896" width="30.140625" style="983" customWidth="1"/>
    <col min="5897" max="5897" width="33.7109375" style="983" customWidth="1"/>
    <col min="5898" max="5898" width="27" style="983" customWidth="1"/>
    <col min="5899" max="5899" width="28.7109375" style="983" customWidth="1"/>
    <col min="5900" max="5900" width="34.85546875" style="983" customWidth="1"/>
    <col min="5901" max="5901" width="37" style="983" customWidth="1"/>
    <col min="5902" max="5902" width="34.85546875" style="983" customWidth="1"/>
    <col min="5903" max="5903" width="27.5703125" style="983" customWidth="1"/>
    <col min="5904" max="5904" width="36.85546875" style="983" customWidth="1"/>
    <col min="5905" max="5905" width="38.7109375" style="983" customWidth="1"/>
    <col min="5906" max="5908" width="14.7109375" style="983" customWidth="1"/>
    <col min="5909" max="5909" width="18.7109375" style="983" customWidth="1"/>
    <col min="5910" max="5910" width="25.42578125" style="983" customWidth="1"/>
    <col min="5911" max="5911" width="34.85546875" style="983" customWidth="1"/>
    <col min="5912" max="5912" width="28" style="983" customWidth="1"/>
    <col min="5913" max="5913" width="34.140625" style="983" customWidth="1"/>
    <col min="5914" max="5914" width="34" style="983" customWidth="1"/>
    <col min="5915" max="6145" width="11.42578125" style="983"/>
    <col min="6146" max="6146" width="108.140625" style="983" customWidth="1"/>
    <col min="6147" max="6147" width="28.7109375" style="983" customWidth="1"/>
    <col min="6148" max="6148" width="32.5703125" style="983" customWidth="1"/>
    <col min="6149" max="6149" width="28.7109375" style="983" customWidth="1"/>
    <col min="6150" max="6151" width="31.7109375" style="983" customWidth="1"/>
    <col min="6152" max="6152" width="30.140625" style="983" customWidth="1"/>
    <col min="6153" max="6153" width="33.7109375" style="983" customWidth="1"/>
    <col min="6154" max="6154" width="27" style="983" customWidth="1"/>
    <col min="6155" max="6155" width="28.7109375" style="983" customWidth="1"/>
    <col min="6156" max="6156" width="34.85546875" style="983" customWidth="1"/>
    <col min="6157" max="6157" width="37" style="983" customWidth="1"/>
    <col min="6158" max="6158" width="34.85546875" style="983" customWidth="1"/>
    <col min="6159" max="6159" width="27.5703125" style="983" customWidth="1"/>
    <col min="6160" max="6160" width="36.85546875" style="983" customWidth="1"/>
    <col min="6161" max="6161" width="38.7109375" style="983" customWidth="1"/>
    <col min="6162" max="6164" width="14.7109375" style="983" customWidth="1"/>
    <col min="6165" max="6165" width="18.7109375" style="983" customWidth="1"/>
    <col min="6166" max="6166" width="25.42578125" style="983" customWidth="1"/>
    <col min="6167" max="6167" width="34.85546875" style="983" customWidth="1"/>
    <col min="6168" max="6168" width="28" style="983" customWidth="1"/>
    <col min="6169" max="6169" width="34.140625" style="983" customWidth="1"/>
    <col min="6170" max="6170" width="34" style="983" customWidth="1"/>
    <col min="6171" max="6401" width="11.42578125" style="983"/>
    <col min="6402" max="6402" width="108.140625" style="983" customWidth="1"/>
    <col min="6403" max="6403" width="28.7109375" style="983" customWidth="1"/>
    <col min="6404" max="6404" width="32.5703125" style="983" customWidth="1"/>
    <col min="6405" max="6405" width="28.7109375" style="983" customWidth="1"/>
    <col min="6406" max="6407" width="31.7109375" style="983" customWidth="1"/>
    <col min="6408" max="6408" width="30.140625" style="983" customWidth="1"/>
    <col min="6409" max="6409" width="33.7109375" style="983" customWidth="1"/>
    <col min="6410" max="6410" width="27" style="983" customWidth="1"/>
    <col min="6411" max="6411" width="28.7109375" style="983" customWidth="1"/>
    <col min="6412" max="6412" width="34.85546875" style="983" customWidth="1"/>
    <col min="6413" max="6413" width="37" style="983" customWidth="1"/>
    <col min="6414" max="6414" width="34.85546875" style="983" customWidth="1"/>
    <col min="6415" max="6415" width="27.5703125" style="983" customWidth="1"/>
    <col min="6416" max="6416" width="36.85546875" style="983" customWidth="1"/>
    <col min="6417" max="6417" width="38.7109375" style="983" customWidth="1"/>
    <col min="6418" max="6420" width="14.7109375" style="983" customWidth="1"/>
    <col min="6421" max="6421" width="18.7109375" style="983" customWidth="1"/>
    <col min="6422" max="6422" width="25.42578125" style="983" customWidth="1"/>
    <col min="6423" max="6423" width="34.85546875" style="983" customWidth="1"/>
    <col min="6424" max="6424" width="28" style="983" customWidth="1"/>
    <col min="6425" max="6425" width="34.140625" style="983" customWidth="1"/>
    <col min="6426" max="6426" width="34" style="983" customWidth="1"/>
    <col min="6427" max="6657" width="11.42578125" style="983"/>
    <col min="6658" max="6658" width="108.140625" style="983" customWidth="1"/>
    <col min="6659" max="6659" width="28.7109375" style="983" customWidth="1"/>
    <col min="6660" max="6660" width="32.5703125" style="983" customWidth="1"/>
    <col min="6661" max="6661" width="28.7109375" style="983" customWidth="1"/>
    <col min="6662" max="6663" width="31.7109375" style="983" customWidth="1"/>
    <col min="6664" max="6664" width="30.140625" style="983" customWidth="1"/>
    <col min="6665" max="6665" width="33.7109375" style="983" customWidth="1"/>
    <col min="6666" max="6666" width="27" style="983" customWidth="1"/>
    <col min="6667" max="6667" width="28.7109375" style="983" customWidth="1"/>
    <col min="6668" max="6668" width="34.85546875" style="983" customWidth="1"/>
    <col min="6669" max="6669" width="37" style="983" customWidth="1"/>
    <col min="6670" max="6670" width="34.85546875" style="983" customWidth="1"/>
    <col min="6671" max="6671" width="27.5703125" style="983" customWidth="1"/>
    <col min="6672" max="6672" width="36.85546875" style="983" customWidth="1"/>
    <col min="6673" max="6673" width="38.7109375" style="983" customWidth="1"/>
    <col min="6674" max="6676" width="14.7109375" style="983" customWidth="1"/>
    <col min="6677" max="6677" width="18.7109375" style="983" customWidth="1"/>
    <col min="6678" max="6678" width="25.42578125" style="983" customWidth="1"/>
    <col min="6679" max="6679" width="34.85546875" style="983" customWidth="1"/>
    <col min="6680" max="6680" width="28" style="983" customWidth="1"/>
    <col min="6681" max="6681" width="34.140625" style="983" customWidth="1"/>
    <col min="6682" max="6682" width="34" style="983" customWidth="1"/>
    <col min="6683" max="6913" width="11.42578125" style="983"/>
    <col min="6914" max="6914" width="108.140625" style="983" customWidth="1"/>
    <col min="6915" max="6915" width="28.7109375" style="983" customWidth="1"/>
    <col min="6916" max="6916" width="32.5703125" style="983" customWidth="1"/>
    <col min="6917" max="6917" width="28.7109375" style="983" customWidth="1"/>
    <col min="6918" max="6919" width="31.7109375" style="983" customWidth="1"/>
    <col min="6920" max="6920" width="30.140625" style="983" customWidth="1"/>
    <col min="6921" max="6921" width="33.7109375" style="983" customWidth="1"/>
    <col min="6922" max="6922" width="27" style="983" customWidth="1"/>
    <col min="6923" max="6923" width="28.7109375" style="983" customWidth="1"/>
    <col min="6924" max="6924" width="34.85546875" style="983" customWidth="1"/>
    <col min="6925" max="6925" width="37" style="983" customWidth="1"/>
    <col min="6926" max="6926" width="34.85546875" style="983" customWidth="1"/>
    <col min="6927" max="6927" width="27.5703125" style="983" customWidth="1"/>
    <col min="6928" max="6928" width="36.85546875" style="983" customWidth="1"/>
    <col min="6929" max="6929" width="38.7109375" style="983" customWidth="1"/>
    <col min="6930" max="6932" width="14.7109375" style="983" customWidth="1"/>
    <col min="6933" max="6933" width="18.7109375" style="983" customWidth="1"/>
    <col min="6934" max="6934" width="25.42578125" style="983" customWidth="1"/>
    <col min="6935" max="6935" width="34.85546875" style="983" customWidth="1"/>
    <col min="6936" max="6936" width="28" style="983" customWidth="1"/>
    <col min="6937" max="6937" width="34.140625" style="983" customWidth="1"/>
    <col min="6938" max="6938" width="34" style="983" customWidth="1"/>
    <col min="6939" max="7169" width="11.42578125" style="983"/>
    <col min="7170" max="7170" width="108.140625" style="983" customWidth="1"/>
    <col min="7171" max="7171" width="28.7109375" style="983" customWidth="1"/>
    <col min="7172" max="7172" width="32.5703125" style="983" customWidth="1"/>
    <col min="7173" max="7173" width="28.7109375" style="983" customWidth="1"/>
    <col min="7174" max="7175" width="31.7109375" style="983" customWidth="1"/>
    <col min="7176" max="7176" width="30.140625" style="983" customWidth="1"/>
    <col min="7177" max="7177" width="33.7109375" style="983" customWidth="1"/>
    <col min="7178" max="7178" width="27" style="983" customWidth="1"/>
    <col min="7179" max="7179" width="28.7109375" style="983" customWidth="1"/>
    <col min="7180" max="7180" width="34.85546875" style="983" customWidth="1"/>
    <col min="7181" max="7181" width="37" style="983" customWidth="1"/>
    <col min="7182" max="7182" width="34.85546875" style="983" customWidth="1"/>
    <col min="7183" max="7183" width="27.5703125" style="983" customWidth="1"/>
    <col min="7184" max="7184" width="36.85546875" style="983" customWidth="1"/>
    <col min="7185" max="7185" width="38.7109375" style="983" customWidth="1"/>
    <col min="7186" max="7188" width="14.7109375" style="983" customWidth="1"/>
    <col min="7189" max="7189" width="18.7109375" style="983" customWidth="1"/>
    <col min="7190" max="7190" width="25.42578125" style="983" customWidth="1"/>
    <col min="7191" max="7191" width="34.85546875" style="983" customWidth="1"/>
    <col min="7192" max="7192" width="28" style="983" customWidth="1"/>
    <col min="7193" max="7193" width="34.140625" style="983" customWidth="1"/>
    <col min="7194" max="7194" width="34" style="983" customWidth="1"/>
    <col min="7195" max="7425" width="11.42578125" style="983"/>
    <col min="7426" max="7426" width="108.140625" style="983" customWidth="1"/>
    <col min="7427" max="7427" width="28.7109375" style="983" customWidth="1"/>
    <col min="7428" max="7428" width="32.5703125" style="983" customWidth="1"/>
    <col min="7429" max="7429" width="28.7109375" style="983" customWidth="1"/>
    <col min="7430" max="7431" width="31.7109375" style="983" customWidth="1"/>
    <col min="7432" max="7432" width="30.140625" style="983" customWidth="1"/>
    <col min="7433" max="7433" width="33.7109375" style="983" customWidth="1"/>
    <col min="7434" max="7434" width="27" style="983" customWidth="1"/>
    <col min="7435" max="7435" width="28.7109375" style="983" customWidth="1"/>
    <col min="7436" max="7436" width="34.85546875" style="983" customWidth="1"/>
    <col min="7437" max="7437" width="37" style="983" customWidth="1"/>
    <col min="7438" max="7438" width="34.85546875" style="983" customWidth="1"/>
    <col min="7439" max="7439" width="27.5703125" style="983" customWidth="1"/>
    <col min="7440" max="7440" width="36.85546875" style="983" customWidth="1"/>
    <col min="7441" max="7441" width="38.7109375" style="983" customWidth="1"/>
    <col min="7442" max="7444" width="14.7109375" style="983" customWidth="1"/>
    <col min="7445" max="7445" width="18.7109375" style="983" customWidth="1"/>
    <col min="7446" max="7446" width="25.42578125" style="983" customWidth="1"/>
    <col min="7447" max="7447" width="34.85546875" style="983" customWidth="1"/>
    <col min="7448" max="7448" width="28" style="983" customWidth="1"/>
    <col min="7449" max="7449" width="34.140625" style="983" customWidth="1"/>
    <col min="7450" max="7450" width="34" style="983" customWidth="1"/>
    <col min="7451" max="7681" width="11.42578125" style="983"/>
    <col min="7682" max="7682" width="108.140625" style="983" customWidth="1"/>
    <col min="7683" max="7683" width="28.7109375" style="983" customWidth="1"/>
    <col min="7684" max="7684" width="32.5703125" style="983" customWidth="1"/>
    <col min="7685" max="7685" width="28.7109375" style="983" customWidth="1"/>
    <col min="7686" max="7687" width="31.7109375" style="983" customWidth="1"/>
    <col min="7688" max="7688" width="30.140625" style="983" customWidth="1"/>
    <col min="7689" max="7689" width="33.7109375" style="983" customWidth="1"/>
    <col min="7690" max="7690" width="27" style="983" customWidth="1"/>
    <col min="7691" max="7691" width="28.7109375" style="983" customWidth="1"/>
    <col min="7692" max="7692" width="34.85546875" style="983" customWidth="1"/>
    <col min="7693" max="7693" width="37" style="983" customWidth="1"/>
    <col min="7694" max="7694" width="34.85546875" style="983" customWidth="1"/>
    <col min="7695" max="7695" width="27.5703125" style="983" customWidth="1"/>
    <col min="7696" max="7696" width="36.85546875" style="983" customWidth="1"/>
    <col min="7697" max="7697" width="38.7109375" style="983" customWidth="1"/>
    <col min="7698" max="7700" width="14.7109375" style="983" customWidth="1"/>
    <col min="7701" max="7701" width="18.7109375" style="983" customWidth="1"/>
    <col min="7702" max="7702" width="25.42578125" style="983" customWidth="1"/>
    <col min="7703" max="7703" width="34.85546875" style="983" customWidth="1"/>
    <col min="7704" max="7704" width="28" style="983" customWidth="1"/>
    <col min="7705" max="7705" width="34.140625" style="983" customWidth="1"/>
    <col min="7706" max="7706" width="34" style="983" customWidth="1"/>
    <col min="7707" max="7937" width="11.42578125" style="983"/>
    <col min="7938" max="7938" width="108.140625" style="983" customWidth="1"/>
    <col min="7939" max="7939" width="28.7109375" style="983" customWidth="1"/>
    <col min="7940" max="7940" width="32.5703125" style="983" customWidth="1"/>
    <col min="7941" max="7941" width="28.7109375" style="983" customWidth="1"/>
    <col min="7942" max="7943" width="31.7109375" style="983" customWidth="1"/>
    <col min="7944" max="7944" width="30.140625" style="983" customWidth="1"/>
    <col min="7945" max="7945" width="33.7109375" style="983" customWidth="1"/>
    <col min="7946" max="7946" width="27" style="983" customWidth="1"/>
    <col min="7947" max="7947" width="28.7109375" style="983" customWidth="1"/>
    <col min="7948" max="7948" width="34.85546875" style="983" customWidth="1"/>
    <col min="7949" max="7949" width="37" style="983" customWidth="1"/>
    <col min="7950" max="7950" width="34.85546875" style="983" customWidth="1"/>
    <col min="7951" max="7951" width="27.5703125" style="983" customWidth="1"/>
    <col min="7952" max="7952" width="36.85546875" style="983" customWidth="1"/>
    <col min="7953" max="7953" width="38.7109375" style="983" customWidth="1"/>
    <col min="7954" max="7956" width="14.7109375" style="983" customWidth="1"/>
    <col min="7957" max="7957" width="18.7109375" style="983" customWidth="1"/>
    <col min="7958" max="7958" width="25.42578125" style="983" customWidth="1"/>
    <col min="7959" max="7959" width="34.85546875" style="983" customWidth="1"/>
    <col min="7960" max="7960" width="28" style="983" customWidth="1"/>
    <col min="7961" max="7961" width="34.140625" style="983" customWidth="1"/>
    <col min="7962" max="7962" width="34" style="983" customWidth="1"/>
    <col min="7963" max="8193" width="11.42578125" style="983"/>
    <col min="8194" max="8194" width="108.140625" style="983" customWidth="1"/>
    <col min="8195" max="8195" width="28.7109375" style="983" customWidth="1"/>
    <col min="8196" max="8196" width="32.5703125" style="983" customWidth="1"/>
    <col min="8197" max="8197" width="28.7109375" style="983" customWidth="1"/>
    <col min="8198" max="8199" width="31.7109375" style="983" customWidth="1"/>
    <col min="8200" max="8200" width="30.140625" style="983" customWidth="1"/>
    <col min="8201" max="8201" width="33.7109375" style="983" customWidth="1"/>
    <col min="8202" max="8202" width="27" style="983" customWidth="1"/>
    <col min="8203" max="8203" width="28.7109375" style="983" customWidth="1"/>
    <col min="8204" max="8204" width="34.85546875" style="983" customWidth="1"/>
    <col min="8205" max="8205" width="37" style="983" customWidth="1"/>
    <col min="8206" max="8206" width="34.85546875" style="983" customWidth="1"/>
    <col min="8207" max="8207" width="27.5703125" style="983" customWidth="1"/>
    <col min="8208" max="8208" width="36.85546875" style="983" customWidth="1"/>
    <col min="8209" max="8209" width="38.7109375" style="983" customWidth="1"/>
    <col min="8210" max="8212" width="14.7109375" style="983" customWidth="1"/>
    <col min="8213" max="8213" width="18.7109375" style="983" customWidth="1"/>
    <col min="8214" max="8214" width="25.42578125" style="983" customWidth="1"/>
    <col min="8215" max="8215" width="34.85546875" style="983" customWidth="1"/>
    <col min="8216" max="8216" width="28" style="983" customWidth="1"/>
    <col min="8217" max="8217" width="34.140625" style="983" customWidth="1"/>
    <col min="8218" max="8218" width="34" style="983" customWidth="1"/>
    <col min="8219" max="8449" width="11.42578125" style="983"/>
    <col min="8450" max="8450" width="108.140625" style="983" customWidth="1"/>
    <col min="8451" max="8451" width="28.7109375" style="983" customWidth="1"/>
    <col min="8452" max="8452" width="32.5703125" style="983" customWidth="1"/>
    <col min="8453" max="8453" width="28.7109375" style="983" customWidth="1"/>
    <col min="8454" max="8455" width="31.7109375" style="983" customWidth="1"/>
    <col min="8456" max="8456" width="30.140625" style="983" customWidth="1"/>
    <col min="8457" max="8457" width="33.7109375" style="983" customWidth="1"/>
    <col min="8458" max="8458" width="27" style="983" customWidth="1"/>
    <col min="8459" max="8459" width="28.7109375" style="983" customWidth="1"/>
    <col min="8460" max="8460" width="34.85546875" style="983" customWidth="1"/>
    <col min="8461" max="8461" width="37" style="983" customWidth="1"/>
    <col min="8462" max="8462" width="34.85546875" style="983" customWidth="1"/>
    <col min="8463" max="8463" width="27.5703125" style="983" customWidth="1"/>
    <col min="8464" max="8464" width="36.85546875" style="983" customWidth="1"/>
    <col min="8465" max="8465" width="38.7109375" style="983" customWidth="1"/>
    <col min="8466" max="8468" width="14.7109375" style="983" customWidth="1"/>
    <col min="8469" max="8469" width="18.7109375" style="983" customWidth="1"/>
    <col min="8470" max="8470" width="25.42578125" style="983" customWidth="1"/>
    <col min="8471" max="8471" width="34.85546875" style="983" customWidth="1"/>
    <col min="8472" max="8472" width="28" style="983" customWidth="1"/>
    <col min="8473" max="8473" width="34.140625" style="983" customWidth="1"/>
    <col min="8474" max="8474" width="34" style="983" customWidth="1"/>
    <col min="8475" max="8705" width="11.42578125" style="983"/>
    <col min="8706" max="8706" width="108.140625" style="983" customWidth="1"/>
    <col min="8707" max="8707" width="28.7109375" style="983" customWidth="1"/>
    <col min="8708" max="8708" width="32.5703125" style="983" customWidth="1"/>
    <col min="8709" max="8709" width="28.7109375" style="983" customWidth="1"/>
    <col min="8710" max="8711" width="31.7109375" style="983" customWidth="1"/>
    <col min="8712" max="8712" width="30.140625" style="983" customWidth="1"/>
    <col min="8713" max="8713" width="33.7109375" style="983" customWidth="1"/>
    <col min="8714" max="8714" width="27" style="983" customWidth="1"/>
    <col min="8715" max="8715" width="28.7109375" style="983" customWidth="1"/>
    <col min="8716" max="8716" width="34.85546875" style="983" customWidth="1"/>
    <col min="8717" max="8717" width="37" style="983" customWidth="1"/>
    <col min="8718" max="8718" width="34.85546875" style="983" customWidth="1"/>
    <col min="8719" max="8719" width="27.5703125" style="983" customWidth="1"/>
    <col min="8720" max="8720" width="36.85546875" style="983" customWidth="1"/>
    <col min="8721" max="8721" width="38.7109375" style="983" customWidth="1"/>
    <col min="8722" max="8724" width="14.7109375" style="983" customWidth="1"/>
    <col min="8725" max="8725" width="18.7109375" style="983" customWidth="1"/>
    <col min="8726" max="8726" width="25.42578125" style="983" customWidth="1"/>
    <col min="8727" max="8727" width="34.85546875" style="983" customWidth="1"/>
    <col min="8728" max="8728" width="28" style="983" customWidth="1"/>
    <col min="8729" max="8729" width="34.140625" style="983" customWidth="1"/>
    <col min="8730" max="8730" width="34" style="983" customWidth="1"/>
    <col min="8731" max="8961" width="11.42578125" style="983"/>
    <col min="8962" max="8962" width="108.140625" style="983" customWidth="1"/>
    <col min="8963" max="8963" width="28.7109375" style="983" customWidth="1"/>
    <col min="8964" max="8964" width="32.5703125" style="983" customWidth="1"/>
    <col min="8965" max="8965" width="28.7109375" style="983" customWidth="1"/>
    <col min="8966" max="8967" width="31.7109375" style="983" customWidth="1"/>
    <col min="8968" max="8968" width="30.140625" style="983" customWidth="1"/>
    <col min="8969" max="8969" width="33.7109375" style="983" customWidth="1"/>
    <col min="8970" max="8970" width="27" style="983" customWidth="1"/>
    <col min="8971" max="8971" width="28.7109375" style="983" customWidth="1"/>
    <col min="8972" max="8972" width="34.85546875" style="983" customWidth="1"/>
    <col min="8973" max="8973" width="37" style="983" customWidth="1"/>
    <col min="8974" max="8974" width="34.85546875" style="983" customWidth="1"/>
    <col min="8975" max="8975" width="27.5703125" style="983" customWidth="1"/>
    <col min="8976" max="8976" width="36.85546875" style="983" customWidth="1"/>
    <col min="8977" max="8977" width="38.7109375" style="983" customWidth="1"/>
    <col min="8978" max="8980" width="14.7109375" style="983" customWidth="1"/>
    <col min="8981" max="8981" width="18.7109375" style="983" customWidth="1"/>
    <col min="8982" max="8982" width="25.42578125" style="983" customWidth="1"/>
    <col min="8983" max="8983" width="34.85546875" style="983" customWidth="1"/>
    <col min="8984" max="8984" width="28" style="983" customWidth="1"/>
    <col min="8985" max="8985" width="34.140625" style="983" customWidth="1"/>
    <col min="8986" max="8986" width="34" style="983" customWidth="1"/>
    <col min="8987" max="9217" width="11.42578125" style="983"/>
    <col min="9218" max="9218" width="108.140625" style="983" customWidth="1"/>
    <col min="9219" max="9219" width="28.7109375" style="983" customWidth="1"/>
    <col min="9220" max="9220" width="32.5703125" style="983" customWidth="1"/>
    <col min="9221" max="9221" width="28.7109375" style="983" customWidth="1"/>
    <col min="9222" max="9223" width="31.7109375" style="983" customWidth="1"/>
    <col min="9224" max="9224" width="30.140625" style="983" customWidth="1"/>
    <col min="9225" max="9225" width="33.7109375" style="983" customWidth="1"/>
    <col min="9226" max="9226" width="27" style="983" customWidth="1"/>
    <col min="9227" max="9227" width="28.7109375" style="983" customWidth="1"/>
    <col min="9228" max="9228" width="34.85546875" style="983" customWidth="1"/>
    <col min="9229" max="9229" width="37" style="983" customWidth="1"/>
    <col min="9230" max="9230" width="34.85546875" style="983" customWidth="1"/>
    <col min="9231" max="9231" width="27.5703125" style="983" customWidth="1"/>
    <col min="9232" max="9232" width="36.85546875" style="983" customWidth="1"/>
    <col min="9233" max="9233" width="38.7109375" style="983" customWidth="1"/>
    <col min="9234" max="9236" width="14.7109375" style="983" customWidth="1"/>
    <col min="9237" max="9237" width="18.7109375" style="983" customWidth="1"/>
    <col min="9238" max="9238" width="25.42578125" style="983" customWidth="1"/>
    <col min="9239" max="9239" width="34.85546875" style="983" customWidth="1"/>
    <col min="9240" max="9240" width="28" style="983" customWidth="1"/>
    <col min="9241" max="9241" width="34.140625" style="983" customWidth="1"/>
    <col min="9242" max="9242" width="34" style="983" customWidth="1"/>
    <col min="9243" max="9473" width="11.42578125" style="983"/>
    <col min="9474" max="9474" width="108.140625" style="983" customWidth="1"/>
    <col min="9475" max="9475" width="28.7109375" style="983" customWidth="1"/>
    <col min="9476" max="9476" width="32.5703125" style="983" customWidth="1"/>
    <col min="9477" max="9477" width="28.7109375" style="983" customWidth="1"/>
    <col min="9478" max="9479" width="31.7109375" style="983" customWidth="1"/>
    <col min="9480" max="9480" width="30.140625" style="983" customWidth="1"/>
    <col min="9481" max="9481" width="33.7109375" style="983" customWidth="1"/>
    <col min="9482" max="9482" width="27" style="983" customWidth="1"/>
    <col min="9483" max="9483" width="28.7109375" style="983" customWidth="1"/>
    <col min="9484" max="9484" width="34.85546875" style="983" customWidth="1"/>
    <col min="9485" max="9485" width="37" style="983" customWidth="1"/>
    <col min="9486" max="9486" width="34.85546875" style="983" customWidth="1"/>
    <col min="9487" max="9487" width="27.5703125" style="983" customWidth="1"/>
    <col min="9488" max="9488" width="36.85546875" style="983" customWidth="1"/>
    <col min="9489" max="9489" width="38.7109375" style="983" customWidth="1"/>
    <col min="9490" max="9492" width="14.7109375" style="983" customWidth="1"/>
    <col min="9493" max="9493" width="18.7109375" style="983" customWidth="1"/>
    <col min="9494" max="9494" width="25.42578125" style="983" customWidth="1"/>
    <col min="9495" max="9495" width="34.85546875" style="983" customWidth="1"/>
    <col min="9496" max="9496" width="28" style="983" customWidth="1"/>
    <col min="9497" max="9497" width="34.140625" style="983" customWidth="1"/>
    <col min="9498" max="9498" width="34" style="983" customWidth="1"/>
    <col min="9499" max="9729" width="11.42578125" style="983"/>
    <col min="9730" max="9730" width="108.140625" style="983" customWidth="1"/>
    <col min="9731" max="9731" width="28.7109375" style="983" customWidth="1"/>
    <col min="9732" max="9732" width="32.5703125" style="983" customWidth="1"/>
    <col min="9733" max="9733" width="28.7109375" style="983" customWidth="1"/>
    <col min="9734" max="9735" width="31.7109375" style="983" customWidth="1"/>
    <col min="9736" max="9736" width="30.140625" style="983" customWidth="1"/>
    <col min="9737" max="9737" width="33.7109375" style="983" customWidth="1"/>
    <col min="9738" max="9738" width="27" style="983" customWidth="1"/>
    <col min="9739" max="9739" width="28.7109375" style="983" customWidth="1"/>
    <col min="9740" max="9740" width="34.85546875" style="983" customWidth="1"/>
    <col min="9741" max="9741" width="37" style="983" customWidth="1"/>
    <col min="9742" max="9742" width="34.85546875" style="983" customWidth="1"/>
    <col min="9743" max="9743" width="27.5703125" style="983" customWidth="1"/>
    <col min="9744" max="9744" width="36.85546875" style="983" customWidth="1"/>
    <col min="9745" max="9745" width="38.7109375" style="983" customWidth="1"/>
    <col min="9746" max="9748" width="14.7109375" style="983" customWidth="1"/>
    <col min="9749" max="9749" width="18.7109375" style="983" customWidth="1"/>
    <col min="9750" max="9750" width="25.42578125" style="983" customWidth="1"/>
    <col min="9751" max="9751" width="34.85546875" style="983" customWidth="1"/>
    <col min="9752" max="9752" width="28" style="983" customWidth="1"/>
    <col min="9753" max="9753" width="34.140625" style="983" customWidth="1"/>
    <col min="9754" max="9754" width="34" style="983" customWidth="1"/>
    <col min="9755" max="9985" width="11.42578125" style="983"/>
    <col min="9986" max="9986" width="108.140625" style="983" customWidth="1"/>
    <col min="9987" max="9987" width="28.7109375" style="983" customWidth="1"/>
    <col min="9988" max="9988" width="32.5703125" style="983" customWidth="1"/>
    <col min="9989" max="9989" width="28.7109375" style="983" customWidth="1"/>
    <col min="9990" max="9991" width="31.7109375" style="983" customWidth="1"/>
    <col min="9992" max="9992" width="30.140625" style="983" customWidth="1"/>
    <col min="9993" max="9993" width="33.7109375" style="983" customWidth="1"/>
    <col min="9994" max="9994" width="27" style="983" customWidth="1"/>
    <col min="9995" max="9995" width="28.7109375" style="983" customWidth="1"/>
    <col min="9996" max="9996" width="34.85546875" style="983" customWidth="1"/>
    <col min="9997" max="9997" width="37" style="983" customWidth="1"/>
    <col min="9998" max="9998" width="34.85546875" style="983" customWidth="1"/>
    <col min="9999" max="9999" width="27.5703125" style="983" customWidth="1"/>
    <col min="10000" max="10000" width="36.85546875" style="983" customWidth="1"/>
    <col min="10001" max="10001" width="38.7109375" style="983" customWidth="1"/>
    <col min="10002" max="10004" width="14.7109375" style="983" customWidth="1"/>
    <col min="10005" max="10005" width="18.7109375" style="983" customWidth="1"/>
    <col min="10006" max="10006" width="25.42578125" style="983" customWidth="1"/>
    <col min="10007" max="10007" width="34.85546875" style="983" customWidth="1"/>
    <col min="10008" max="10008" width="28" style="983" customWidth="1"/>
    <col min="10009" max="10009" width="34.140625" style="983" customWidth="1"/>
    <col min="10010" max="10010" width="34" style="983" customWidth="1"/>
    <col min="10011" max="10241" width="11.42578125" style="983"/>
    <col min="10242" max="10242" width="108.140625" style="983" customWidth="1"/>
    <col min="10243" max="10243" width="28.7109375" style="983" customWidth="1"/>
    <col min="10244" max="10244" width="32.5703125" style="983" customWidth="1"/>
    <col min="10245" max="10245" width="28.7109375" style="983" customWidth="1"/>
    <col min="10246" max="10247" width="31.7109375" style="983" customWidth="1"/>
    <col min="10248" max="10248" width="30.140625" style="983" customWidth="1"/>
    <col min="10249" max="10249" width="33.7109375" style="983" customWidth="1"/>
    <col min="10250" max="10250" width="27" style="983" customWidth="1"/>
    <col min="10251" max="10251" width="28.7109375" style="983" customWidth="1"/>
    <col min="10252" max="10252" width="34.85546875" style="983" customWidth="1"/>
    <col min="10253" max="10253" width="37" style="983" customWidth="1"/>
    <col min="10254" max="10254" width="34.85546875" style="983" customWidth="1"/>
    <col min="10255" max="10255" width="27.5703125" style="983" customWidth="1"/>
    <col min="10256" max="10256" width="36.85546875" style="983" customWidth="1"/>
    <col min="10257" max="10257" width="38.7109375" style="983" customWidth="1"/>
    <col min="10258" max="10260" width="14.7109375" style="983" customWidth="1"/>
    <col min="10261" max="10261" width="18.7109375" style="983" customWidth="1"/>
    <col min="10262" max="10262" width="25.42578125" style="983" customWidth="1"/>
    <col min="10263" max="10263" width="34.85546875" style="983" customWidth="1"/>
    <col min="10264" max="10264" width="28" style="983" customWidth="1"/>
    <col min="10265" max="10265" width="34.140625" style="983" customWidth="1"/>
    <col min="10266" max="10266" width="34" style="983" customWidth="1"/>
    <col min="10267" max="10497" width="11.42578125" style="983"/>
    <col min="10498" max="10498" width="108.140625" style="983" customWidth="1"/>
    <col min="10499" max="10499" width="28.7109375" style="983" customWidth="1"/>
    <col min="10500" max="10500" width="32.5703125" style="983" customWidth="1"/>
    <col min="10501" max="10501" width="28.7109375" style="983" customWidth="1"/>
    <col min="10502" max="10503" width="31.7109375" style="983" customWidth="1"/>
    <col min="10504" max="10504" width="30.140625" style="983" customWidth="1"/>
    <col min="10505" max="10505" width="33.7109375" style="983" customWidth="1"/>
    <col min="10506" max="10506" width="27" style="983" customWidth="1"/>
    <col min="10507" max="10507" width="28.7109375" style="983" customWidth="1"/>
    <col min="10508" max="10508" width="34.85546875" style="983" customWidth="1"/>
    <col min="10509" max="10509" width="37" style="983" customWidth="1"/>
    <col min="10510" max="10510" width="34.85546875" style="983" customWidth="1"/>
    <col min="10511" max="10511" width="27.5703125" style="983" customWidth="1"/>
    <col min="10512" max="10512" width="36.85546875" style="983" customWidth="1"/>
    <col min="10513" max="10513" width="38.7109375" style="983" customWidth="1"/>
    <col min="10514" max="10516" width="14.7109375" style="983" customWidth="1"/>
    <col min="10517" max="10517" width="18.7109375" style="983" customWidth="1"/>
    <col min="10518" max="10518" width="25.42578125" style="983" customWidth="1"/>
    <col min="10519" max="10519" width="34.85546875" style="983" customWidth="1"/>
    <col min="10520" max="10520" width="28" style="983" customWidth="1"/>
    <col min="10521" max="10521" width="34.140625" style="983" customWidth="1"/>
    <col min="10522" max="10522" width="34" style="983" customWidth="1"/>
    <col min="10523" max="10753" width="11.42578125" style="983"/>
    <col min="10754" max="10754" width="108.140625" style="983" customWidth="1"/>
    <col min="10755" max="10755" width="28.7109375" style="983" customWidth="1"/>
    <col min="10756" max="10756" width="32.5703125" style="983" customWidth="1"/>
    <col min="10757" max="10757" width="28.7109375" style="983" customWidth="1"/>
    <col min="10758" max="10759" width="31.7109375" style="983" customWidth="1"/>
    <col min="10760" max="10760" width="30.140625" style="983" customWidth="1"/>
    <col min="10761" max="10761" width="33.7109375" style="983" customWidth="1"/>
    <col min="10762" max="10762" width="27" style="983" customWidth="1"/>
    <col min="10763" max="10763" width="28.7109375" style="983" customWidth="1"/>
    <col min="10764" max="10764" width="34.85546875" style="983" customWidth="1"/>
    <col min="10765" max="10765" width="37" style="983" customWidth="1"/>
    <col min="10766" max="10766" width="34.85546875" style="983" customWidth="1"/>
    <col min="10767" max="10767" width="27.5703125" style="983" customWidth="1"/>
    <col min="10768" max="10768" width="36.85546875" style="983" customWidth="1"/>
    <col min="10769" max="10769" width="38.7109375" style="983" customWidth="1"/>
    <col min="10770" max="10772" width="14.7109375" style="983" customWidth="1"/>
    <col min="10773" max="10773" width="18.7109375" style="983" customWidth="1"/>
    <col min="10774" max="10774" width="25.42578125" style="983" customWidth="1"/>
    <col min="10775" max="10775" width="34.85546875" style="983" customWidth="1"/>
    <col min="10776" max="10776" width="28" style="983" customWidth="1"/>
    <col min="10777" max="10777" width="34.140625" style="983" customWidth="1"/>
    <col min="10778" max="10778" width="34" style="983" customWidth="1"/>
    <col min="10779" max="11009" width="11.42578125" style="983"/>
    <col min="11010" max="11010" width="108.140625" style="983" customWidth="1"/>
    <col min="11011" max="11011" width="28.7109375" style="983" customWidth="1"/>
    <col min="11012" max="11012" width="32.5703125" style="983" customWidth="1"/>
    <col min="11013" max="11013" width="28.7109375" style="983" customWidth="1"/>
    <col min="11014" max="11015" width="31.7109375" style="983" customWidth="1"/>
    <col min="11016" max="11016" width="30.140625" style="983" customWidth="1"/>
    <col min="11017" max="11017" width="33.7109375" style="983" customWidth="1"/>
    <col min="11018" max="11018" width="27" style="983" customWidth="1"/>
    <col min="11019" max="11019" width="28.7109375" style="983" customWidth="1"/>
    <col min="11020" max="11020" width="34.85546875" style="983" customWidth="1"/>
    <col min="11021" max="11021" width="37" style="983" customWidth="1"/>
    <col min="11022" max="11022" width="34.85546875" style="983" customWidth="1"/>
    <col min="11023" max="11023" width="27.5703125" style="983" customWidth="1"/>
    <col min="11024" max="11024" width="36.85546875" style="983" customWidth="1"/>
    <col min="11025" max="11025" width="38.7109375" style="983" customWidth="1"/>
    <col min="11026" max="11028" width="14.7109375" style="983" customWidth="1"/>
    <col min="11029" max="11029" width="18.7109375" style="983" customWidth="1"/>
    <col min="11030" max="11030" width="25.42578125" style="983" customWidth="1"/>
    <col min="11031" max="11031" width="34.85546875" style="983" customWidth="1"/>
    <col min="11032" max="11032" width="28" style="983" customWidth="1"/>
    <col min="11033" max="11033" width="34.140625" style="983" customWidth="1"/>
    <col min="11034" max="11034" width="34" style="983" customWidth="1"/>
    <col min="11035" max="11265" width="11.42578125" style="983"/>
    <col min="11266" max="11266" width="108.140625" style="983" customWidth="1"/>
    <col min="11267" max="11267" width="28.7109375" style="983" customWidth="1"/>
    <col min="11268" max="11268" width="32.5703125" style="983" customWidth="1"/>
    <col min="11269" max="11269" width="28.7109375" style="983" customWidth="1"/>
    <col min="11270" max="11271" width="31.7109375" style="983" customWidth="1"/>
    <col min="11272" max="11272" width="30.140625" style="983" customWidth="1"/>
    <col min="11273" max="11273" width="33.7109375" style="983" customWidth="1"/>
    <col min="11274" max="11274" width="27" style="983" customWidth="1"/>
    <col min="11275" max="11275" width="28.7109375" style="983" customWidth="1"/>
    <col min="11276" max="11276" width="34.85546875" style="983" customWidth="1"/>
    <col min="11277" max="11277" width="37" style="983" customWidth="1"/>
    <col min="11278" max="11278" width="34.85546875" style="983" customWidth="1"/>
    <col min="11279" max="11279" width="27.5703125" style="983" customWidth="1"/>
    <col min="11280" max="11280" width="36.85546875" style="983" customWidth="1"/>
    <col min="11281" max="11281" width="38.7109375" style="983" customWidth="1"/>
    <col min="11282" max="11284" width="14.7109375" style="983" customWidth="1"/>
    <col min="11285" max="11285" width="18.7109375" style="983" customWidth="1"/>
    <col min="11286" max="11286" width="25.42578125" style="983" customWidth="1"/>
    <col min="11287" max="11287" width="34.85546875" style="983" customWidth="1"/>
    <col min="11288" max="11288" width="28" style="983" customWidth="1"/>
    <col min="11289" max="11289" width="34.140625" style="983" customWidth="1"/>
    <col min="11290" max="11290" width="34" style="983" customWidth="1"/>
    <col min="11291" max="11521" width="11.42578125" style="983"/>
    <col min="11522" max="11522" width="108.140625" style="983" customWidth="1"/>
    <col min="11523" max="11523" width="28.7109375" style="983" customWidth="1"/>
    <col min="11524" max="11524" width="32.5703125" style="983" customWidth="1"/>
    <col min="11525" max="11525" width="28.7109375" style="983" customWidth="1"/>
    <col min="11526" max="11527" width="31.7109375" style="983" customWidth="1"/>
    <col min="11528" max="11528" width="30.140625" style="983" customWidth="1"/>
    <col min="11529" max="11529" width="33.7109375" style="983" customWidth="1"/>
    <col min="11530" max="11530" width="27" style="983" customWidth="1"/>
    <col min="11531" max="11531" width="28.7109375" style="983" customWidth="1"/>
    <col min="11532" max="11532" width="34.85546875" style="983" customWidth="1"/>
    <col min="11533" max="11533" width="37" style="983" customWidth="1"/>
    <col min="11534" max="11534" width="34.85546875" style="983" customWidth="1"/>
    <col min="11535" max="11535" width="27.5703125" style="983" customWidth="1"/>
    <col min="11536" max="11536" width="36.85546875" style="983" customWidth="1"/>
    <col min="11537" max="11537" width="38.7109375" style="983" customWidth="1"/>
    <col min="11538" max="11540" width="14.7109375" style="983" customWidth="1"/>
    <col min="11541" max="11541" width="18.7109375" style="983" customWidth="1"/>
    <col min="11542" max="11542" width="25.42578125" style="983" customWidth="1"/>
    <col min="11543" max="11543" width="34.85546875" style="983" customWidth="1"/>
    <col min="11544" max="11544" width="28" style="983" customWidth="1"/>
    <col min="11545" max="11545" width="34.140625" style="983" customWidth="1"/>
    <col min="11546" max="11546" width="34" style="983" customWidth="1"/>
    <col min="11547" max="11777" width="11.42578125" style="983"/>
    <col min="11778" max="11778" width="108.140625" style="983" customWidth="1"/>
    <col min="11779" max="11779" width="28.7109375" style="983" customWidth="1"/>
    <col min="11780" max="11780" width="32.5703125" style="983" customWidth="1"/>
    <col min="11781" max="11781" width="28.7109375" style="983" customWidth="1"/>
    <col min="11782" max="11783" width="31.7109375" style="983" customWidth="1"/>
    <col min="11784" max="11784" width="30.140625" style="983" customWidth="1"/>
    <col min="11785" max="11785" width="33.7109375" style="983" customWidth="1"/>
    <col min="11786" max="11786" width="27" style="983" customWidth="1"/>
    <col min="11787" max="11787" width="28.7109375" style="983" customWidth="1"/>
    <col min="11788" max="11788" width="34.85546875" style="983" customWidth="1"/>
    <col min="11789" max="11789" width="37" style="983" customWidth="1"/>
    <col min="11790" max="11790" width="34.85546875" style="983" customWidth="1"/>
    <col min="11791" max="11791" width="27.5703125" style="983" customWidth="1"/>
    <col min="11792" max="11792" width="36.85546875" style="983" customWidth="1"/>
    <col min="11793" max="11793" width="38.7109375" style="983" customWidth="1"/>
    <col min="11794" max="11796" width="14.7109375" style="983" customWidth="1"/>
    <col min="11797" max="11797" width="18.7109375" style="983" customWidth="1"/>
    <col min="11798" max="11798" width="25.42578125" style="983" customWidth="1"/>
    <col min="11799" max="11799" width="34.85546875" style="983" customWidth="1"/>
    <col min="11800" max="11800" width="28" style="983" customWidth="1"/>
    <col min="11801" max="11801" width="34.140625" style="983" customWidth="1"/>
    <col min="11802" max="11802" width="34" style="983" customWidth="1"/>
    <col min="11803" max="12033" width="11.42578125" style="983"/>
    <col min="12034" max="12034" width="108.140625" style="983" customWidth="1"/>
    <col min="12035" max="12035" width="28.7109375" style="983" customWidth="1"/>
    <col min="12036" max="12036" width="32.5703125" style="983" customWidth="1"/>
    <col min="12037" max="12037" width="28.7109375" style="983" customWidth="1"/>
    <col min="12038" max="12039" width="31.7109375" style="983" customWidth="1"/>
    <col min="12040" max="12040" width="30.140625" style="983" customWidth="1"/>
    <col min="12041" max="12041" width="33.7109375" style="983" customWidth="1"/>
    <col min="12042" max="12042" width="27" style="983" customWidth="1"/>
    <col min="12043" max="12043" width="28.7109375" style="983" customWidth="1"/>
    <col min="12044" max="12044" width="34.85546875" style="983" customWidth="1"/>
    <col min="12045" max="12045" width="37" style="983" customWidth="1"/>
    <col min="12046" max="12046" width="34.85546875" style="983" customWidth="1"/>
    <col min="12047" max="12047" width="27.5703125" style="983" customWidth="1"/>
    <col min="12048" max="12048" width="36.85546875" style="983" customWidth="1"/>
    <col min="12049" max="12049" width="38.7109375" style="983" customWidth="1"/>
    <col min="12050" max="12052" width="14.7109375" style="983" customWidth="1"/>
    <col min="12053" max="12053" width="18.7109375" style="983" customWidth="1"/>
    <col min="12054" max="12054" width="25.42578125" style="983" customWidth="1"/>
    <col min="12055" max="12055" width="34.85546875" style="983" customWidth="1"/>
    <col min="12056" max="12056" width="28" style="983" customWidth="1"/>
    <col min="12057" max="12057" width="34.140625" style="983" customWidth="1"/>
    <col min="12058" max="12058" width="34" style="983" customWidth="1"/>
    <col min="12059" max="12289" width="11.42578125" style="983"/>
    <col min="12290" max="12290" width="108.140625" style="983" customWidth="1"/>
    <col min="12291" max="12291" width="28.7109375" style="983" customWidth="1"/>
    <col min="12292" max="12292" width="32.5703125" style="983" customWidth="1"/>
    <col min="12293" max="12293" width="28.7109375" style="983" customWidth="1"/>
    <col min="12294" max="12295" width="31.7109375" style="983" customWidth="1"/>
    <col min="12296" max="12296" width="30.140625" style="983" customWidth="1"/>
    <col min="12297" max="12297" width="33.7109375" style="983" customWidth="1"/>
    <col min="12298" max="12298" width="27" style="983" customWidth="1"/>
    <col min="12299" max="12299" width="28.7109375" style="983" customWidth="1"/>
    <col min="12300" max="12300" width="34.85546875" style="983" customWidth="1"/>
    <col min="12301" max="12301" width="37" style="983" customWidth="1"/>
    <col min="12302" max="12302" width="34.85546875" style="983" customWidth="1"/>
    <col min="12303" max="12303" width="27.5703125" style="983" customWidth="1"/>
    <col min="12304" max="12304" width="36.85546875" style="983" customWidth="1"/>
    <col min="12305" max="12305" width="38.7109375" style="983" customWidth="1"/>
    <col min="12306" max="12308" width="14.7109375" style="983" customWidth="1"/>
    <col min="12309" max="12309" width="18.7109375" style="983" customWidth="1"/>
    <col min="12310" max="12310" width="25.42578125" style="983" customWidth="1"/>
    <col min="12311" max="12311" width="34.85546875" style="983" customWidth="1"/>
    <col min="12312" max="12312" width="28" style="983" customWidth="1"/>
    <col min="12313" max="12313" width="34.140625" style="983" customWidth="1"/>
    <col min="12314" max="12314" width="34" style="983" customWidth="1"/>
    <col min="12315" max="12545" width="11.42578125" style="983"/>
    <col min="12546" max="12546" width="108.140625" style="983" customWidth="1"/>
    <col min="12547" max="12547" width="28.7109375" style="983" customWidth="1"/>
    <col min="12548" max="12548" width="32.5703125" style="983" customWidth="1"/>
    <col min="12549" max="12549" width="28.7109375" style="983" customWidth="1"/>
    <col min="12550" max="12551" width="31.7109375" style="983" customWidth="1"/>
    <col min="12552" max="12552" width="30.140625" style="983" customWidth="1"/>
    <col min="12553" max="12553" width="33.7109375" style="983" customWidth="1"/>
    <col min="12554" max="12554" width="27" style="983" customWidth="1"/>
    <col min="12555" max="12555" width="28.7109375" style="983" customWidth="1"/>
    <col min="12556" max="12556" width="34.85546875" style="983" customWidth="1"/>
    <col min="12557" max="12557" width="37" style="983" customWidth="1"/>
    <col min="12558" max="12558" width="34.85546875" style="983" customWidth="1"/>
    <col min="12559" max="12559" width="27.5703125" style="983" customWidth="1"/>
    <col min="12560" max="12560" width="36.85546875" style="983" customWidth="1"/>
    <col min="12561" max="12561" width="38.7109375" style="983" customWidth="1"/>
    <col min="12562" max="12564" width="14.7109375" style="983" customWidth="1"/>
    <col min="12565" max="12565" width="18.7109375" style="983" customWidth="1"/>
    <col min="12566" max="12566" width="25.42578125" style="983" customWidth="1"/>
    <col min="12567" max="12567" width="34.85546875" style="983" customWidth="1"/>
    <col min="12568" max="12568" width="28" style="983" customWidth="1"/>
    <col min="12569" max="12569" width="34.140625" style="983" customWidth="1"/>
    <col min="12570" max="12570" width="34" style="983" customWidth="1"/>
    <col min="12571" max="12801" width="11.42578125" style="983"/>
    <col min="12802" max="12802" width="108.140625" style="983" customWidth="1"/>
    <col min="12803" max="12803" width="28.7109375" style="983" customWidth="1"/>
    <col min="12804" max="12804" width="32.5703125" style="983" customWidth="1"/>
    <col min="12805" max="12805" width="28.7109375" style="983" customWidth="1"/>
    <col min="12806" max="12807" width="31.7109375" style="983" customWidth="1"/>
    <col min="12808" max="12808" width="30.140625" style="983" customWidth="1"/>
    <col min="12809" max="12809" width="33.7109375" style="983" customWidth="1"/>
    <col min="12810" max="12810" width="27" style="983" customWidth="1"/>
    <col min="12811" max="12811" width="28.7109375" style="983" customWidth="1"/>
    <col min="12812" max="12812" width="34.85546875" style="983" customWidth="1"/>
    <col min="12813" max="12813" width="37" style="983" customWidth="1"/>
    <col min="12814" max="12814" width="34.85546875" style="983" customWidth="1"/>
    <col min="12815" max="12815" width="27.5703125" style="983" customWidth="1"/>
    <col min="12816" max="12816" width="36.85546875" style="983" customWidth="1"/>
    <col min="12817" max="12817" width="38.7109375" style="983" customWidth="1"/>
    <col min="12818" max="12820" width="14.7109375" style="983" customWidth="1"/>
    <col min="12821" max="12821" width="18.7109375" style="983" customWidth="1"/>
    <col min="12822" max="12822" width="25.42578125" style="983" customWidth="1"/>
    <col min="12823" max="12823" width="34.85546875" style="983" customWidth="1"/>
    <col min="12824" max="12824" width="28" style="983" customWidth="1"/>
    <col min="12825" max="12825" width="34.140625" style="983" customWidth="1"/>
    <col min="12826" max="12826" width="34" style="983" customWidth="1"/>
    <col min="12827" max="13057" width="11.42578125" style="983"/>
    <col min="13058" max="13058" width="108.140625" style="983" customWidth="1"/>
    <col min="13059" max="13059" width="28.7109375" style="983" customWidth="1"/>
    <col min="13060" max="13060" width="32.5703125" style="983" customWidth="1"/>
    <col min="13061" max="13061" width="28.7109375" style="983" customWidth="1"/>
    <col min="13062" max="13063" width="31.7109375" style="983" customWidth="1"/>
    <col min="13064" max="13064" width="30.140625" style="983" customWidth="1"/>
    <col min="13065" max="13065" width="33.7109375" style="983" customWidth="1"/>
    <col min="13066" max="13066" width="27" style="983" customWidth="1"/>
    <col min="13067" max="13067" width="28.7109375" style="983" customWidth="1"/>
    <col min="13068" max="13068" width="34.85546875" style="983" customWidth="1"/>
    <col min="13069" max="13069" width="37" style="983" customWidth="1"/>
    <col min="13070" max="13070" width="34.85546875" style="983" customWidth="1"/>
    <col min="13071" max="13071" width="27.5703125" style="983" customWidth="1"/>
    <col min="13072" max="13072" width="36.85546875" style="983" customWidth="1"/>
    <col min="13073" max="13073" width="38.7109375" style="983" customWidth="1"/>
    <col min="13074" max="13076" width="14.7109375" style="983" customWidth="1"/>
    <col min="13077" max="13077" width="18.7109375" style="983" customWidth="1"/>
    <col min="13078" max="13078" width="25.42578125" style="983" customWidth="1"/>
    <col min="13079" max="13079" width="34.85546875" style="983" customWidth="1"/>
    <col min="13080" max="13080" width="28" style="983" customWidth="1"/>
    <col min="13081" max="13081" width="34.140625" style="983" customWidth="1"/>
    <col min="13082" max="13082" width="34" style="983" customWidth="1"/>
    <col min="13083" max="13313" width="11.42578125" style="983"/>
    <col min="13314" max="13314" width="108.140625" style="983" customWidth="1"/>
    <col min="13315" max="13315" width="28.7109375" style="983" customWidth="1"/>
    <col min="13316" max="13316" width="32.5703125" style="983" customWidth="1"/>
    <col min="13317" max="13317" width="28.7109375" style="983" customWidth="1"/>
    <col min="13318" max="13319" width="31.7109375" style="983" customWidth="1"/>
    <col min="13320" max="13320" width="30.140625" style="983" customWidth="1"/>
    <col min="13321" max="13321" width="33.7109375" style="983" customWidth="1"/>
    <col min="13322" max="13322" width="27" style="983" customWidth="1"/>
    <col min="13323" max="13323" width="28.7109375" style="983" customWidth="1"/>
    <col min="13324" max="13324" width="34.85546875" style="983" customWidth="1"/>
    <col min="13325" max="13325" width="37" style="983" customWidth="1"/>
    <col min="13326" max="13326" width="34.85546875" style="983" customWidth="1"/>
    <col min="13327" max="13327" width="27.5703125" style="983" customWidth="1"/>
    <col min="13328" max="13328" width="36.85546875" style="983" customWidth="1"/>
    <col min="13329" max="13329" width="38.7109375" style="983" customWidth="1"/>
    <col min="13330" max="13332" width="14.7109375" style="983" customWidth="1"/>
    <col min="13333" max="13333" width="18.7109375" style="983" customWidth="1"/>
    <col min="13334" max="13334" width="25.42578125" style="983" customWidth="1"/>
    <col min="13335" max="13335" width="34.85546875" style="983" customWidth="1"/>
    <col min="13336" max="13336" width="28" style="983" customWidth="1"/>
    <col min="13337" max="13337" width="34.140625" style="983" customWidth="1"/>
    <col min="13338" max="13338" width="34" style="983" customWidth="1"/>
    <col min="13339" max="13569" width="11.42578125" style="983"/>
    <col min="13570" max="13570" width="108.140625" style="983" customWidth="1"/>
    <col min="13571" max="13571" width="28.7109375" style="983" customWidth="1"/>
    <col min="13572" max="13572" width="32.5703125" style="983" customWidth="1"/>
    <col min="13573" max="13573" width="28.7109375" style="983" customWidth="1"/>
    <col min="13574" max="13575" width="31.7109375" style="983" customWidth="1"/>
    <col min="13576" max="13576" width="30.140625" style="983" customWidth="1"/>
    <col min="13577" max="13577" width="33.7109375" style="983" customWidth="1"/>
    <col min="13578" max="13578" width="27" style="983" customWidth="1"/>
    <col min="13579" max="13579" width="28.7109375" style="983" customWidth="1"/>
    <col min="13580" max="13580" width="34.85546875" style="983" customWidth="1"/>
    <col min="13581" max="13581" width="37" style="983" customWidth="1"/>
    <col min="13582" max="13582" width="34.85546875" style="983" customWidth="1"/>
    <col min="13583" max="13583" width="27.5703125" style="983" customWidth="1"/>
    <col min="13584" max="13584" width="36.85546875" style="983" customWidth="1"/>
    <col min="13585" max="13585" width="38.7109375" style="983" customWidth="1"/>
    <col min="13586" max="13588" width="14.7109375" style="983" customWidth="1"/>
    <col min="13589" max="13589" width="18.7109375" style="983" customWidth="1"/>
    <col min="13590" max="13590" width="25.42578125" style="983" customWidth="1"/>
    <col min="13591" max="13591" width="34.85546875" style="983" customWidth="1"/>
    <col min="13592" max="13592" width="28" style="983" customWidth="1"/>
    <col min="13593" max="13593" width="34.140625" style="983" customWidth="1"/>
    <col min="13594" max="13594" width="34" style="983" customWidth="1"/>
    <col min="13595" max="13825" width="11.42578125" style="983"/>
    <col min="13826" max="13826" width="108.140625" style="983" customWidth="1"/>
    <col min="13827" max="13827" width="28.7109375" style="983" customWidth="1"/>
    <col min="13828" max="13828" width="32.5703125" style="983" customWidth="1"/>
    <col min="13829" max="13829" width="28.7109375" style="983" customWidth="1"/>
    <col min="13830" max="13831" width="31.7109375" style="983" customWidth="1"/>
    <col min="13832" max="13832" width="30.140625" style="983" customWidth="1"/>
    <col min="13833" max="13833" width="33.7109375" style="983" customWidth="1"/>
    <col min="13834" max="13834" width="27" style="983" customWidth="1"/>
    <col min="13835" max="13835" width="28.7109375" style="983" customWidth="1"/>
    <col min="13836" max="13836" width="34.85546875" style="983" customWidth="1"/>
    <col min="13837" max="13837" width="37" style="983" customWidth="1"/>
    <col min="13838" max="13838" width="34.85546875" style="983" customWidth="1"/>
    <col min="13839" max="13839" width="27.5703125" style="983" customWidth="1"/>
    <col min="13840" max="13840" width="36.85546875" style="983" customWidth="1"/>
    <col min="13841" max="13841" width="38.7109375" style="983" customWidth="1"/>
    <col min="13842" max="13844" width="14.7109375" style="983" customWidth="1"/>
    <col min="13845" max="13845" width="18.7109375" style="983" customWidth="1"/>
    <col min="13846" max="13846" width="25.42578125" style="983" customWidth="1"/>
    <col min="13847" max="13847" width="34.85546875" style="983" customWidth="1"/>
    <col min="13848" max="13848" width="28" style="983" customWidth="1"/>
    <col min="13849" max="13849" width="34.140625" style="983" customWidth="1"/>
    <col min="13850" max="13850" width="34" style="983" customWidth="1"/>
    <col min="13851" max="14081" width="11.42578125" style="983"/>
    <col min="14082" max="14082" width="108.140625" style="983" customWidth="1"/>
    <col min="14083" max="14083" width="28.7109375" style="983" customWidth="1"/>
    <col min="14084" max="14084" width="32.5703125" style="983" customWidth="1"/>
    <col min="14085" max="14085" width="28.7109375" style="983" customWidth="1"/>
    <col min="14086" max="14087" width="31.7109375" style="983" customWidth="1"/>
    <col min="14088" max="14088" width="30.140625" style="983" customWidth="1"/>
    <col min="14089" max="14089" width="33.7109375" style="983" customWidth="1"/>
    <col min="14090" max="14090" width="27" style="983" customWidth="1"/>
    <col min="14091" max="14091" width="28.7109375" style="983" customWidth="1"/>
    <col min="14092" max="14092" width="34.85546875" style="983" customWidth="1"/>
    <col min="14093" max="14093" width="37" style="983" customWidth="1"/>
    <col min="14094" max="14094" width="34.85546875" style="983" customWidth="1"/>
    <col min="14095" max="14095" width="27.5703125" style="983" customWidth="1"/>
    <col min="14096" max="14096" width="36.85546875" style="983" customWidth="1"/>
    <col min="14097" max="14097" width="38.7109375" style="983" customWidth="1"/>
    <col min="14098" max="14100" width="14.7109375" style="983" customWidth="1"/>
    <col min="14101" max="14101" width="18.7109375" style="983" customWidth="1"/>
    <col min="14102" max="14102" width="25.42578125" style="983" customWidth="1"/>
    <col min="14103" max="14103" width="34.85546875" style="983" customWidth="1"/>
    <col min="14104" max="14104" width="28" style="983" customWidth="1"/>
    <col min="14105" max="14105" width="34.140625" style="983" customWidth="1"/>
    <col min="14106" max="14106" width="34" style="983" customWidth="1"/>
    <col min="14107" max="14337" width="11.42578125" style="983"/>
    <col min="14338" max="14338" width="108.140625" style="983" customWidth="1"/>
    <col min="14339" max="14339" width="28.7109375" style="983" customWidth="1"/>
    <col min="14340" max="14340" width="32.5703125" style="983" customWidth="1"/>
    <col min="14341" max="14341" width="28.7109375" style="983" customWidth="1"/>
    <col min="14342" max="14343" width="31.7109375" style="983" customWidth="1"/>
    <col min="14344" max="14344" width="30.140625" style="983" customWidth="1"/>
    <col min="14345" max="14345" width="33.7109375" style="983" customWidth="1"/>
    <col min="14346" max="14346" width="27" style="983" customWidth="1"/>
    <col min="14347" max="14347" width="28.7109375" style="983" customWidth="1"/>
    <col min="14348" max="14348" width="34.85546875" style="983" customWidth="1"/>
    <col min="14349" max="14349" width="37" style="983" customWidth="1"/>
    <col min="14350" max="14350" width="34.85546875" style="983" customWidth="1"/>
    <col min="14351" max="14351" width="27.5703125" style="983" customWidth="1"/>
    <col min="14352" max="14352" width="36.85546875" style="983" customWidth="1"/>
    <col min="14353" max="14353" width="38.7109375" style="983" customWidth="1"/>
    <col min="14354" max="14356" width="14.7109375" style="983" customWidth="1"/>
    <col min="14357" max="14357" width="18.7109375" style="983" customWidth="1"/>
    <col min="14358" max="14358" width="25.42578125" style="983" customWidth="1"/>
    <col min="14359" max="14359" width="34.85546875" style="983" customWidth="1"/>
    <col min="14360" max="14360" width="28" style="983" customWidth="1"/>
    <col min="14361" max="14361" width="34.140625" style="983" customWidth="1"/>
    <col min="14362" max="14362" width="34" style="983" customWidth="1"/>
    <col min="14363" max="14593" width="11.42578125" style="983"/>
    <col min="14594" max="14594" width="108.140625" style="983" customWidth="1"/>
    <col min="14595" max="14595" width="28.7109375" style="983" customWidth="1"/>
    <col min="14596" max="14596" width="32.5703125" style="983" customWidth="1"/>
    <col min="14597" max="14597" width="28.7109375" style="983" customWidth="1"/>
    <col min="14598" max="14599" width="31.7109375" style="983" customWidth="1"/>
    <col min="14600" max="14600" width="30.140625" style="983" customWidth="1"/>
    <col min="14601" max="14601" width="33.7109375" style="983" customWidth="1"/>
    <col min="14602" max="14602" width="27" style="983" customWidth="1"/>
    <col min="14603" max="14603" width="28.7109375" style="983" customWidth="1"/>
    <col min="14604" max="14604" width="34.85546875" style="983" customWidth="1"/>
    <col min="14605" max="14605" width="37" style="983" customWidth="1"/>
    <col min="14606" max="14606" width="34.85546875" style="983" customWidth="1"/>
    <col min="14607" max="14607" width="27.5703125" style="983" customWidth="1"/>
    <col min="14608" max="14608" width="36.85546875" style="983" customWidth="1"/>
    <col min="14609" max="14609" width="38.7109375" style="983" customWidth="1"/>
    <col min="14610" max="14612" width="14.7109375" style="983" customWidth="1"/>
    <col min="14613" max="14613" width="18.7109375" style="983" customWidth="1"/>
    <col min="14614" max="14614" width="25.42578125" style="983" customWidth="1"/>
    <col min="14615" max="14615" width="34.85546875" style="983" customWidth="1"/>
    <col min="14616" max="14616" width="28" style="983" customWidth="1"/>
    <col min="14617" max="14617" width="34.140625" style="983" customWidth="1"/>
    <col min="14618" max="14618" width="34" style="983" customWidth="1"/>
    <col min="14619" max="14849" width="11.42578125" style="983"/>
    <col min="14850" max="14850" width="108.140625" style="983" customWidth="1"/>
    <col min="14851" max="14851" width="28.7109375" style="983" customWidth="1"/>
    <col min="14852" max="14852" width="32.5703125" style="983" customWidth="1"/>
    <col min="14853" max="14853" width="28.7109375" style="983" customWidth="1"/>
    <col min="14854" max="14855" width="31.7109375" style="983" customWidth="1"/>
    <col min="14856" max="14856" width="30.140625" style="983" customWidth="1"/>
    <col min="14857" max="14857" width="33.7109375" style="983" customWidth="1"/>
    <col min="14858" max="14858" width="27" style="983" customWidth="1"/>
    <col min="14859" max="14859" width="28.7109375" style="983" customWidth="1"/>
    <col min="14860" max="14860" width="34.85546875" style="983" customWidth="1"/>
    <col min="14861" max="14861" width="37" style="983" customWidth="1"/>
    <col min="14862" max="14862" width="34.85546875" style="983" customWidth="1"/>
    <col min="14863" max="14863" width="27.5703125" style="983" customWidth="1"/>
    <col min="14864" max="14864" width="36.85546875" style="983" customWidth="1"/>
    <col min="14865" max="14865" width="38.7109375" style="983" customWidth="1"/>
    <col min="14866" max="14868" width="14.7109375" style="983" customWidth="1"/>
    <col min="14869" max="14869" width="18.7109375" style="983" customWidth="1"/>
    <col min="14870" max="14870" width="25.42578125" style="983" customWidth="1"/>
    <col min="14871" max="14871" width="34.85546875" style="983" customWidth="1"/>
    <col min="14872" max="14872" width="28" style="983" customWidth="1"/>
    <col min="14873" max="14873" width="34.140625" style="983" customWidth="1"/>
    <col min="14874" max="14874" width="34" style="983" customWidth="1"/>
    <col min="14875" max="15105" width="11.42578125" style="983"/>
    <col min="15106" max="15106" width="108.140625" style="983" customWidth="1"/>
    <col min="15107" max="15107" width="28.7109375" style="983" customWidth="1"/>
    <col min="15108" max="15108" width="32.5703125" style="983" customWidth="1"/>
    <col min="15109" max="15109" width="28.7109375" style="983" customWidth="1"/>
    <col min="15110" max="15111" width="31.7109375" style="983" customWidth="1"/>
    <col min="15112" max="15112" width="30.140625" style="983" customWidth="1"/>
    <col min="15113" max="15113" width="33.7109375" style="983" customWidth="1"/>
    <col min="15114" max="15114" width="27" style="983" customWidth="1"/>
    <col min="15115" max="15115" width="28.7109375" style="983" customWidth="1"/>
    <col min="15116" max="15116" width="34.85546875" style="983" customWidth="1"/>
    <col min="15117" max="15117" width="37" style="983" customWidth="1"/>
    <col min="15118" max="15118" width="34.85546875" style="983" customWidth="1"/>
    <col min="15119" max="15119" width="27.5703125" style="983" customWidth="1"/>
    <col min="15120" max="15120" width="36.85546875" style="983" customWidth="1"/>
    <col min="15121" max="15121" width="38.7109375" style="983" customWidth="1"/>
    <col min="15122" max="15124" width="14.7109375" style="983" customWidth="1"/>
    <col min="15125" max="15125" width="18.7109375" style="983" customWidth="1"/>
    <col min="15126" max="15126" width="25.42578125" style="983" customWidth="1"/>
    <col min="15127" max="15127" width="34.85546875" style="983" customWidth="1"/>
    <col min="15128" max="15128" width="28" style="983" customWidth="1"/>
    <col min="15129" max="15129" width="34.140625" style="983" customWidth="1"/>
    <col min="15130" max="15130" width="34" style="983" customWidth="1"/>
    <col min="15131" max="15361" width="11.42578125" style="983"/>
    <col min="15362" max="15362" width="108.140625" style="983" customWidth="1"/>
    <col min="15363" max="15363" width="28.7109375" style="983" customWidth="1"/>
    <col min="15364" max="15364" width="32.5703125" style="983" customWidth="1"/>
    <col min="15365" max="15365" width="28.7109375" style="983" customWidth="1"/>
    <col min="15366" max="15367" width="31.7109375" style="983" customWidth="1"/>
    <col min="15368" max="15368" width="30.140625" style="983" customWidth="1"/>
    <col min="15369" max="15369" width="33.7109375" style="983" customWidth="1"/>
    <col min="15370" max="15370" width="27" style="983" customWidth="1"/>
    <col min="15371" max="15371" width="28.7109375" style="983" customWidth="1"/>
    <col min="15372" max="15372" width="34.85546875" style="983" customWidth="1"/>
    <col min="15373" max="15373" width="37" style="983" customWidth="1"/>
    <col min="15374" max="15374" width="34.85546875" style="983" customWidth="1"/>
    <col min="15375" max="15375" width="27.5703125" style="983" customWidth="1"/>
    <col min="15376" max="15376" width="36.85546875" style="983" customWidth="1"/>
    <col min="15377" max="15377" width="38.7109375" style="983" customWidth="1"/>
    <col min="15378" max="15380" width="14.7109375" style="983" customWidth="1"/>
    <col min="15381" max="15381" width="18.7109375" style="983" customWidth="1"/>
    <col min="15382" max="15382" width="25.42578125" style="983" customWidth="1"/>
    <col min="15383" max="15383" width="34.85546875" style="983" customWidth="1"/>
    <col min="15384" max="15384" width="28" style="983" customWidth="1"/>
    <col min="15385" max="15385" width="34.140625" style="983" customWidth="1"/>
    <col min="15386" max="15386" width="34" style="983" customWidth="1"/>
    <col min="15387" max="15617" width="11.42578125" style="983"/>
    <col min="15618" max="15618" width="108.140625" style="983" customWidth="1"/>
    <col min="15619" max="15619" width="28.7109375" style="983" customWidth="1"/>
    <col min="15620" max="15620" width="32.5703125" style="983" customWidth="1"/>
    <col min="15621" max="15621" width="28.7109375" style="983" customWidth="1"/>
    <col min="15622" max="15623" width="31.7109375" style="983" customWidth="1"/>
    <col min="15624" max="15624" width="30.140625" style="983" customWidth="1"/>
    <col min="15625" max="15625" width="33.7109375" style="983" customWidth="1"/>
    <col min="15626" max="15626" width="27" style="983" customWidth="1"/>
    <col min="15627" max="15627" width="28.7109375" style="983" customWidth="1"/>
    <col min="15628" max="15628" width="34.85546875" style="983" customWidth="1"/>
    <col min="15629" max="15629" width="37" style="983" customWidth="1"/>
    <col min="15630" max="15630" width="34.85546875" style="983" customWidth="1"/>
    <col min="15631" max="15631" width="27.5703125" style="983" customWidth="1"/>
    <col min="15632" max="15632" width="36.85546875" style="983" customWidth="1"/>
    <col min="15633" max="15633" width="38.7109375" style="983" customWidth="1"/>
    <col min="15634" max="15636" width="14.7109375" style="983" customWidth="1"/>
    <col min="15637" max="15637" width="18.7109375" style="983" customWidth="1"/>
    <col min="15638" max="15638" width="25.42578125" style="983" customWidth="1"/>
    <col min="15639" max="15639" width="34.85546875" style="983" customWidth="1"/>
    <col min="15640" max="15640" width="28" style="983" customWidth="1"/>
    <col min="15641" max="15641" width="34.140625" style="983" customWidth="1"/>
    <col min="15642" max="15642" width="34" style="983" customWidth="1"/>
    <col min="15643" max="15873" width="11.42578125" style="983"/>
    <col min="15874" max="15874" width="108.140625" style="983" customWidth="1"/>
    <col min="15875" max="15875" width="28.7109375" style="983" customWidth="1"/>
    <col min="15876" max="15876" width="32.5703125" style="983" customWidth="1"/>
    <col min="15877" max="15877" width="28.7109375" style="983" customWidth="1"/>
    <col min="15878" max="15879" width="31.7109375" style="983" customWidth="1"/>
    <col min="15880" max="15880" width="30.140625" style="983" customWidth="1"/>
    <col min="15881" max="15881" width="33.7109375" style="983" customWidth="1"/>
    <col min="15882" max="15882" width="27" style="983" customWidth="1"/>
    <col min="15883" max="15883" width="28.7109375" style="983" customWidth="1"/>
    <col min="15884" max="15884" width="34.85546875" style="983" customWidth="1"/>
    <col min="15885" max="15885" width="37" style="983" customWidth="1"/>
    <col min="15886" max="15886" width="34.85546875" style="983" customWidth="1"/>
    <col min="15887" max="15887" width="27.5703125" style="983" customWidth="1"/>
    <col min="15888" max="15888" width="36.85546875" style="983" customWidth="1"/>
    <col min="15889" max="15889" width="38.7109375" style="983" customWidth="1"/>
    <col min="15890" max="15892" width="14.7109375" style="983" customWidth="1"/>
    <col min="15893" max="15893" width="18.7109375" style="983" customWidth="1"/>
    <col min="15894" max="15894" width="25.42578125" style="983" customWidth="1"/>
    <col min="15895" max="15895" width="34.85546875" style="983" customWidth="1"/>
    <col min="15896" max="15896" width="28" style="983" customWidth="1"/>
    <col min="15897" max="15897" width="34.140625" style="983" customWidth="1"/>
    <col min="15898" max="15898" width="34" style="983" customWidth="1"/>
    <col min="15899" max="16129" width="11.42578125" style="983"/>
    <col min="16130" max="16130" width="108.140625" style="983" customWidth="1"/>
    <col min="16131" max="16131" width="28.7109375" style="983" customWidth="1"/>
    <col min="16132" max="16132" width="32.5703125" style="983" customWidth="1"/>
    <col min="16133" max="16133" width="28.7109375" style="983" customWidth="1"/>
    <col min="16134" max="16135" width="31.7109375" style="983" customWidth="1"/>
    <col min="16136" max="16136" width="30.140625" style="983" customWidth="1"/>
    <col min="16137" max="16137" width="33.7109375" style="983" customWidth="1"/>
    <col min="16138" max="16138" width="27" style="983" customWidth="1"/>
    <col min="16139" max="16139" width="28.7109375" style="983" customWidth="1"/>
    <col min="16140" max="16140" width="34.85546875" style="983" customWidth="1"/>
    <col min="16141" max="16141" width="37" style="983" customWidth="1"/>
    <col min="16142" max="16142" width="34.85546875" style="983" customWidth="1"/>
    <col min="16143" max="16143" width="27.5703125" style="983" customWidth="1"/>
    <col min="16144" max="16144" width="36.85546875" style="983" customWidth="1"/>
    <col min="16145" max="16145" width="38.7109375" style="983" customWidth="1"/>
    <col min="16146" max="16148" width="14.7109375" style="983" customWidth="1"/>
    <col min="16149" max="16149" width="18.7109375" style="983" customWidth="1"/>
    <col min="16150" max="16150" width="25.42578125" style="983" customWidth="1"/>
    <col min="16151" max="16151" width="34.85546875" style="983" customWidth="1"/>
    <col min="16152" max="16152" width="28" style="983" customWidth="1"/>
    <col min="16153" max="16153" width="34.140625" style="983" customWidth="1"/>
    <col min="16154" max="16154" width="34" style="983" customWidth="1"/>
    <col min="16155" max="16384" width="11.42578125" style="983"/>
  </cols>
  <sheetData>
    <row r="1" spans="1:27" s="1052" customFormat="1" ht="24.75" customHeight="1">
      <c r="A1" s="1051"/>
      <c r="B1" s="33" t="s">
        <v>57</v>
      </c>
      <c r="C1" s="1613">
        <v>15</v>
      </c>
      <c r="L1" s="1649" t="s">
        <v>3248</v>
      </c>
      <c r="M1" s="1649"/>
      <c r="N1" s="1649"/>
      <c r="O1" s="1649"/>
      <c r="P1" s="1649"/>
      <c r="Q1" s="1649"/>
      <c r="R1" s="1649"/>
      <c r="S1" s="1649"/>
      <c r="T1" s="1649"/>
      <c r="U1" s="1649"/>
      <c r="X1" s="1053"/>
      <c r="Y1" s="1053"/>
      <c r="Z1" s="1053"/>
      <c r="AA1" s="1053"/>
    </row>
    <row r="2" spans="1:27" s="1054" customFormat="1">
      <c r="B2" s="33" t="s">
        <v>58</v>
      </c>
      <c r="C2" s="33" t="s">
        <v>3304</v>
      </c>
      <c r="L2" s="1055" t="s">
        <v>3250</v>
      </c>
      <c r="M2" s="1056"/>
      <c r="N2" s="2672"/>
      <c r="O2" s="1057"/>
      <c r="P2" s="1058"/>
      <c r="Q2" s="1057"/>
      <c r="R2" s="1057"/>
      <c r="S2" s="1057"/>
      <c r="T2" s="1057"/>
      <c r="U2" s="1053"/>
      <c r="V2" s="1053"/>
      <c r="W2" s="1053"/>
      <c r="X2" s="1053"/>
      <c r="Y2" s="1053"/>
      <c r="Z2" s="1053"/>
      <c r="AA2" s="1053"/>
    </row>
    <row r="3" spans="1:27" s="1054" customFormat="1">
      <c r="B3" s="33" t="s">
        <v>56</v>
      </c>
      <c r="C3" s="1613" t="s">
        <v>1366</v>
      </c>
      <c r="M3" s="1055"/>
      <c r="N3" s="3296"/>
      <c r="O3" s="3296"/>
      <c r="P3" s="3296"/>
      <c r="Q3" s="3296"/>
      <c r="R3" s="3296"/>
      <c r="S3" s="3296"/>
      <c r="T3" s="3296"/>
      <c r="U3" s="3296"/>
      <c r="V3" s="3296"/>
      <c r="W3" s="1053"/>
      <c r="X3" s="1059"/>
      <c r="Y3" s="1059"/>
      <c r="Z3" s="1059"/>
    </row>
    <row r="4" spans="1:27" s="1054" customFormat="1">
      <c r="B4" s="33" t="s">
        <v>59</v>
      </c>
      <c r="C4" s="1613" t="s">
        <v>62</v>
      </c>
      <c r="M4" s="1051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9"/>
      <c r="Y4" s="1059"/>
      <c r="Z4" s="1059"/>
    </row>
    <row r="5" spans="1:27" s="1054" customFormat="1">
      <c r="B5" s="33" t="s">
        <v>1349</v>
      </c>
      <c r="C5" s="1613" t="s">
        <v>80</v>
      </c>
      <c r="O5" s="1053"/>
      <c r="P5" s="1053"/>
      <c r="Q5" s="1053"/>
      <c r="R5" s="1053"/>
      <c r="S5" s="1053"/>
      <c r="T5" s="1053"/>
      <c r="U5" s="1053"/>
      <c r="V5" s="1053"/>
      <c r="W5" s="1053"/>
      <c r="X5" s="1060"/>
      <c r="Y5" s="1060"/>
      <c r="Z5" s="1060"/>
    </row>
    <row r="6" spans="1:27" s="1052" customFormat="1" ht="24.75" customHeight="1" thickBot="1">
      <c r="A6" s="1051"/>
      <c r="B6" s="1055"/>
      <c r="C6" s="1055"/>
      <c r="D6" s="1055"/>
      <c r="E6" s="1055"/>
      <c r="F6" s="1055"/>
      <c r="G6" s="1055"/>
      <c r="H6" s="1055"/>
      <c r="I6" s="1055"/>
      <c r="J6" s="1051"/>
      <c r="K6" s="1051"/>
      <c r="L6" s="1051"/>
      <c r="M6" s="1053"/>
      <c r="N6" s="1053"/>
      <c r="O6" s="1053"/>
      <c r="P6" s="1053"/>
      <c r="Q6" s="1053"/>
      <c r="R6" s="1053"/>
      <c r="S6" s="1053"/>
      <c r="T6" s="1053"/>
      <c r="U6" s="1053"/>
      <c r="V6" s="1053"/>
      <c r="W6" s="1053"/>
      <c r="X6" s="1053"/>
      <c r="Y6" s="1053"/>
      <c r="Z6" s="1053"/>
      <c r="AA6" s="1053"/>
    </row>
    <row r="7" spans="1:27" s="1054" customFormat="1" ht="36" customHeight="1">
      <c r="A7" s="1063"/>
      <c r="B7" s="1064"/>
      <c r="C7" s="3297" t="s">
        <v>3251</v>
      </c>
      <c r="D7" s="3298"/>
      <c r="E7" s="3299" t="s">
        <v>3252</v>
      </c>
      <c r="F7" s="3299" t="s">
        <v>3253</v>
      </c>
      <c r="G7" s="3301" t="s">
        <v>3254</v>
      </c>
      <c r="H7" s="3302"/>
      <c r="I7" s="3302"/>
      <c r="J7" s="3302"/>
      <c r="K7" s="3302"/>
      <c r="L7" s="3303"/>
      <c r="M7" s="3299" t="s">
        <v>3255</v>
      </c>
      <c r="N7" s="3297" t="s">
        <v>3256</v>
      </c>
      <c r="O7" s="3304"/>
      <c r="P7" s="3304"/>
      <c r="Q7" s="3305" t="s">
        <v>3257</v>
      </c>
      <c r="R7" s="3304" t="s">
        <v>3258</v>
      </c>
      <c r="S7" s="3304"/>
      <c r="T7" s="3304"/>
      <c r="U7" s="3298"/>
      <c r="V7" s="3308" t="s">
        <v>3259</v>
      </c>
      <c r="W7" s="3311"/>
      <c r="X7" s="3312"/>
      <c r="Y7" s="3312"/>
      <c r="Z7" s="3313"/>
    </row>
    <row r="8" spans="1:27" s="1054" customFormat="1" ht="44.25" customHeight="1">
      <c r="A8" s="1065"/>
      <c r="B8" s="1066"/>
      <c r="C8" s="3314"/>
      <c r="D8" s="3300"/>
      <c r="E8" s="3300"/>
      <c r="F8" s="3300"/>
      <c r="G8" s="3316" t="s">
        <v>3260</v>
      </c>
      <c r="H8" s="3317"/>
      <c r="I8" s="3316" t="s">
        <v>2936</v>
      </c>
      <c r="J8" s="3317"/>
      <c r="K8" s="3316" t="s">
        <v>3261</v>
      </c>
      <c r="L8" s="3317"/>
      <c r="M8" s="3300"/>
      <c r="N8" s="3300" t="s">
        <v>3262</v>
      </c>
      <c r="O8" s="3318" t="s">
        <v>3263</v>
      </c>
      <c r="P8" s="2673"/>
      <c r="Q8" s="3306"/>
      <c r="R8" s="3319">
        <v>0</v>
      </c>
      <c r="S8" s="3310">
        <v>0.2</v>
      </c>
      <c r="T8" s="3310">
        <v>0.5</v>
      </c>
      <c r="U8" s="3310">
        <v>1</v>
      </c>
      <c r="V8" s="3309"/>
      <c r="W8" s="3332" t="s">
        <v>3264</v>
      </c>
      <c r="X8" s="3334" t="s">
        <v>3265</v>
      </c>
      <c r="Y8" s="3334" t="s">
        <v>3266</v>
      </c>
      <c r="Z8" s="3336" t="s">
        <v>3267</v>
      </c>
    </row>
    <row r="9" spans="1:27" s="1054" customFormat="1" ht="15" customHeight="1">
      <c r="A9" s="1065"/>
      <c r="B9" s="1066"/>
      <c r="C9" s="3315"/>
      <c r="D9" s="3300"/>
      <c r="E9" s="3300"/>
      <c r="F9" s="3300"/>
      <c r="G9" s="3330" t="s">
        <v>3268</v>
      </c>
      <c r="H9" s="3330" t="s">
        <v>3269</v>
      </c>
      <c r="I9" s="3331" t="s">
        <v>3270</v>
      </c>
      <c r="J9" s="3331" t="s">
        <v>3271</v>
      </c>
      <c r="K9" s="3330" t="s">
        <v>3272</v>
      </c>
      <c r="L9" s="3330" t="s">
        <v>3273</v>
      </c>
      <c r="M9" s="3300"/>
      <c r="N9" s="3300"/>
      <c r="O9" s="3300"/>
      <c r="P9" s="3318" t="s">
        <v>3274</v>
      </c>
      <c r="Q9" s="3306"/>
      <c r="R9" s="3320"/>
      <c r="S9" s="3321"/>
      <c r="T9" s="3321"/>
      <c r="U9" s="3321"/>
      <c r="V9" s="3309"/>
      <c r="W9" s="3333"/>
      <c r="X9" s="3335"/>
      <c r="Y9" s="3335"/>
      <c r="Z9" s="3337"/>
    </row>
    <row r="10" spans="1:27" s="1054" customFormat="1" ht="63.75" customHeight="1">
      <c r="A10" s="1065"/>
      <c r="B10" s="1066"/>
      <c r="C10" s="3315"/>
      <c r="D10" s="3300"/>
      <c r="E10" s="3300"/>
      <c r="F10" s="3300"/>
      <c r="G10" s="3318"/>
      <c r="H10" s="3318"/>
      <c r="I10" s="3300"/>
      <c r="J10" s="3300"/>
      <c r="K10" s="3318"/>
      <c r="L10" s="3318"/>
      <c r="M10" s="3300"/>
      <c r="N10" s="3300"/>
      <c r="O10" s="3300"/>
      <c r="P10" s="3318"/>
      <c r="Q10" s="3307"/>
      <c r="R10" s="3320"/>
      <c r="S10" s="3321"/>
      <c r="T10" s="3321"/>
      <c r="U10" s="3321"/>
      <c r="V10" s="3310"/>
      <c r="W10" s="3333" t="s">
        <v>3275</v>
      </c>
      <c r="X10" s="3335"/>
      <c r="Y10" s="3335"/>
      <c r="Z10" s="3337"/>
    </row>
    <row r="11" spans="1:27" s="1054" customFormat="1" ht="25.5" customHeight="1">
      <c r="A11" s="1067"/>
      <c r="B11" s="2674"/>
      <c r="C11" s="2675" t="s">
        <v>1806</v>
      </c>
      <c r="D11" s="2676" t="s">
        <v>1801</v>
      </c>
      <c r="E11" s="2675" t="s">
        <v>1798</v>
      </c>
      <c r="F11" s="2676" t="s">
        <v>1795</v>
      </c>
      <c r="G11" s="2675" t="s">
        <v>1792</v>
      </c>
      <c r="H11" s="2675" t="s">
        <v>1789</v>
      </c>
      <c r="I11" s="2675" t="s">
        <v>1787</v>
      </c>
      <c r="J11" s="2675" t="s">
        <v>1784</v>
      </c>
      <c r="K11" s="2675" t="s">
        <v>1781</v>
      </c>
      <c r="L11" s="2675" t="s">
        <v>3004</v>
      </c>
      <c r="M11" s="2675" t="s">
        <v>3276</v>
      </c>
      <c r="N11" s="2677" t="s">
        <v>3008</v>
      </c>
      <c r="O11" s="2678" t="s">
        <v>1772</v>
      </c>
      <c r="P11" s="2677" t="s">
        <v>1769</v>
      </c>
      <c r="Q11" s="2679" t="s">
        <v>3277</v>
      </c>
      <c r="R11" s="2679" t="s">
        <v>1763</v>
      </c>
      <c r="S11" s="2679" t="s">
        <v>3014</v>
      </c>
      <c r="T11" s="2679" t="s">
        <v>3016</v>
      </c>
      <c r="U11" s="2679" t="s">
        <v>3018</v>
      </c>
      <c r="V11" s="2679" t="s">
        <v>3278</v>
      </c>
      <c r="W11" s="2676" t="s">
        <v>3021</v>
      </c>
      <c r="X11" s="2680" t="s">
        <v>3023</v>
      </c>
      <c r="Y11" s="2681" t="s">
        <v>3024</v>
      </c>
      <c r="Z11" s="1068" t="s">
        <v>3025</v>
      </c>
    </row>
    <row r="12" spans="1:27" s="1054" customFormat="1" ht="18.75" customHeight="1">
      <c r="A12" s="1069" t="s">
        <v>1806</v>
      </c>
      <c r="B12" s="2682" t="s">
        <v>3176</v>
      </c>
      <c r="C12" s="1070"/>
      <c r="D12" s="1070"/>
      <c r="E12" s="1070"/>
      <c r="F12" s="1071"/>
      <c r="G12" s="1071"/>
      <c r="H12" s="1071"/>
      <c r="I12" s="1071"/>
      <c r="J12" s="1071"/>
      <c r="K12" s="1072">
        <f>G12+H12+I12+J12</f>
        <v>0</v>
      </c>
      <c r="L12" s="1071"/>
      <c r="M12" s="1073">
        <f>F12-K12+L12</f>
        <v>0</v>
      </c>
      <c r="N12" s="1071"/>
      <c r="O12" s="1071"/>
      <c r="P12" s="1071"/>
      <c r="Q12" s="1074">
        <f>M12+N12-O12</f>
        <v>0</v>
      </c>
      <c r="R12" s="1071"/>
      <c r="S12" s="1071"/>
      <c r="T12" s="1071"/>
      <c r="U12" s="1071"/>
      <c r="V12" s="1073">
        <f>Q12-R12-0.8*S12-0.5*T12</f>
        <v>0</v>
      </c>
      <c r="W12" s="1075"/>
      <c r="X12" s="1076"/>
      <c r="Y12" s="1076"/>
      <c r="Z12" s="1077"/>
    </row>
    <row r="13" spans="1:27" s="1082" customFormat="1" ht="17.25" customHeight="1">
      <c r="A13" s="1078" t="s">
        <v>2990</v>
      </c>
      <c r="B13" s="2683" t="s">
        <v>3279</v>
      </c>
      <c r="C13" s="1070"/>
      <c r="D13" s="1070"/>
      <c r="E13" s="1070"/>
      <c r="F13" s="1079"/>
      <c r="G13" s="1079"/>
      <c r="H13" s="1079"/>
      <c r="I13" s="1079"/>
      <c r="J13" s="1079"/>
      <c r="K13" s="1079"/>
      <c r="L13" s="1079"/>
      <c r="M13" s="1079"/>
      <c r="N13" s="1079"/>
      <c r="O13" s="1079"/>
      <c r="P13" s="1079"/>
      <c r="Q13" s="1080"/>
      <c r="R13" s="1079"/>
      <c r="S13" s="1079"/>
      <c r="T13" s="1079"/>
      <c r="U13" s="1079"/>
      <c r="V13" s="1079"/>
      <c r="W13" s="1079"/>
      <c r="X13" s="1079"/>
      <c r="Y13" s="1079"/>
      <c r="Z13" s="1081"/>
    </row>
    <row r="14" spans="1:27" s="1082" customFormat="1" ht="18" customHeight="1">
      <c r="A14" s="1069" t="s">
        <v>2992</v>
      </c>
      <c r="B14" s="1083"/>
      <c r="C14" s="1070"/>
      <c r="D14" s="1070"/>
      <c r="E14" s="1070"/>
      <c r="F14" s="1079"/>
      <c r="G14" s="1079"/>
      <c r="H14" s="1079"/>
      <c r="I14" s="1079"/>
      <c r="J14" s="1079"/>
      <c r="K14" s="1079"/>
      <c r="L14" s="1079"/>
      <c r="M14" s="1079"/>
      <c r="N14" s="1079"/>
      <c r="O14" s="1079"/>
      <c r="P14" s="1079"/>
      <c r="Q14" s="1080"/>
      <c r="R14" s="1079"/>
      <c r="S14" s="1079"/>
      <c r="T14" s="1079"/>
      <c r="U14" s="1079"/>
      <c r="V14" s="1070"/>
      <c r="W14" s="1079"/>
      <c r="X14" s="1079"/>
      <c r="Y14" s="1079"/>
      <c r="Z14" s="1081"/>
    </row>
    <row r="15" spans="1:27" s="1054" customFormat="1" ht="15.75" customHeight="1">
      <c r="A15" s="1078" t="s">
        <v>2994</v>
      </c>
      <c r="B15" s="1083"/>
      <c r="C15" s="1070"/>
      <c r="D15" s="1070"/>
      <c r="E15" s="1070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80"/>
      <c r="R15" s="1079"/>
      <c r="S15" s="1079"/>
      <c r="T15" s="1079"/>
      <c r="U15" s="1079"/>
      <c r="V15" s="1070"/>
      <c r="W15" s="1079"/>
      <c r="X15" s="1079"/>
      <c r="Y15" s="1079"/>
      <c r="Z15" s="1081"/>
    </row>
    <row r="16" spans="1:27" s="1054" customFormat="1" ht="16.899999999999999" customHeight="1">
      <c r="A16" s="1084" t="s">
        <v>3280</v>
      </c>
      <c r="B16" s="1083"/>
      <c r="C16" s="1070"/>
      <c r="D16" s="1070"/>
      <c r="E16" s="1070"/>
      <c r="F16" s="1079"/>
      <c r="G16" s="1079"/>
      <c r="H16" s="1079"/>
      <c r="I16" s="1079"/>
      <c r="J16" s="1079"/>
      <c r="K16" s="1079"/>
      <c r="L16" s="1079"/>
      <c r="M16" s="1079"/>
      <c r="N16" s="1079"/>
      <c r="O16" s="1079"/>
      <c r="P16" s="1079"/>
      <c r="Q16" s="1080"/>
      <c r="R16" s="1079"/>
      <c r="S16" s="1079"/>
      <c r="T16" s="1079"/>
      <c r="U16" s="1079"/>
      <c r="V16" s="1070"/>
      <c r="W16" s="1079"/>
      <c r="X16" s="1079"/>
      <c r="Y16" s="1079"/>
      <c r="Z16" s="2684"/>
    </row>
    <row r="17" spans="1:26" s="1054" customFormat="1" ht="15" customHeight="1">
      <c r="A17" s="1085"/>
      <c r="B17" s="3322" t="s">
        <v>3281</v>
      </c>
      <c r="C17" s="3323"/>
      <c r="D17" s="3323"/>
      <c r="E17" s="3323"/>
      <c r="F17" s="3323"/>
      <c r="G17" s="3323"/>
      <c r="H17" s="3323"/>
      <c r="I17" s="3323"/>
      <c r="J17" s="3323"/>
      <c r="K17" s="3323"/>
      <c r="L17" s="3323"/>
      <c r="M17" s="3323"/>
      <c r="N17" s="3323"/>
      <c r="O17" s="3323"/>
      <c r="P17" s="3323"/>
      <c r="Q17" s="3323"/>
      <c r="R17" s="3323"/>
      <c r="S17" s="3323"/>
      <c r="T17" s="3323"/>
      <c r="U17" s="3323"/>
      <c r="V17" s="3323"/>
      <c r="W17" s="3323"/>
      <c r="X17" s="3323"/>
      <c r="Y17" s="3323"/>
      <c r="Z17" s="3324"/>
    </row>
    <row r="18" spans="1:26" s="1054" customFormat="1" ht="22.5" customHeight="1">
      <c r="A18" s="1069" t="s">
        <v>1801</v>
      </c>
      <c r="B18" s="2685" t="s">
        <v>3282</v>
      </c>
      <c r="C18" s="1086"/>
      <c r="D18" s="1087"/>
      <c r="E18" s="1088"/>
      <c r="F18" s="1089"/>
      <c r="G18" s="1090"/>
      <c r="H18" s="1090"/>
      <c r="I18" s="1090"/>
      <c r="J18" s="1090"/>
      <c r="K18" s="1091">
        <f>G18+H18+I18+J18</f>
        <v>0</v>
      </c>
      <c r="L18" s="1090"/>
      <c r="M18" s="1073">
        <f>F18-K18+L18</f>
        <v>0</v>
      </c>
      <c r="N18" s="1090"/>
      <c r="O18" s="1090"/>
      <c r="P18" s="2686"/>
      <c r="Q18" s="1074">
        <f>M18+N18-O18</f>
        <v>0</v>
      </c>
      <c r="R18" s="1092"/>
      <c r="S18" s="2687"/>
      <c r="T18" s="2687"/>
      <c r="U18" s="2688"/>
      <c r="V18" s="2689"/>
      <c r="W18" s="2690"/>
      <c r="X18" s="2691"/>
      <c r="Y18" s="1093"/>
      <c r="Z18" s="1094"/>
    </row>
    <row r="19" spans="1:26" s="1054" customFormat="1" ht="21" customHeight="1">
      <c r="A19" s="1095" t="s">
        <v>1798</v>
      </c>
      <c r="B19" s="2692" t="s">
        <v>3283</v>
      </c>
      <c r="C19" s="1086"/>
      <c r="D19" s="1087"/>
      <c r="E19" s="1088"/>
      <c r="F19" s="2693"/>
      <c r="G19" s="2694"/>
      <c r="H19" s="2694"/>
      <c r="I19" s="2694"/>
      <c r="J19" s="2694"/>
      <c r="K19" s="1091">
        <f>G19+H19+I19+J19</f>
        <v>0</v>
      </c>
      <c r="L19" s="2694"/>
      <c r="M19" s="1073">
        <f>F19-K19+L19</f>
        <v>0</v>
      </c>
      <c r="N19" s="2694"/>
      <c r="O19" s="2694"/>
      <c r="P19" s="2695"/>
      <c r="Q19" s="1074">
        <f>M19+N19-O19</f>
        <v>0</v>
      </c>
      <c r="R19" s="2696">
        <f>R12</f>
        <v>0</v>
      </c>
      <c r="S19" s="2696">
        <f t="shared" ref="S19:U19" si="0">S12</f>
        <v>0</v>
      </c>
      <c r="T19" s="2696">
        <f t="shared" si="0"/>
        <v>0</v>
      </c>
      <c r="U19" s="2696">
        <f t="shared" si="0"/>
        <v>0</v>
      </c>
      <c r="V19" s="2697">
        <f>Q19-R19-0.8*S19-0.5*T19</f>
        <v>0</v>
      </c>
      <c r="W19" s="2691"/>
      <c r="X19" s="2691"/>
      <c r="Y19" s="2698"/>
      <c r="Z19" s="1096"/>
    </row>
    <row r="20" spans="1:26" s="1054" customFormat="1" ht="22.5" customHeight="1">
      <c r="A20" s="1078"/>
      <c r="B20" s="2692" t="s">
        <v>3284</v>
      </c>
      <c r="C20" s="1086"/>
      <c r="D20" s="1087"/>
      <c r="E20" s="1088"/>
      <c r="F20" s="1079"/>
      <c r="G20" s="1097"/>
      <c r="H20" s="1087"/>
      <c r="I20" s="1087"/>
      <c r="J20" s="1087"/>
      <c r="K20" s="1087"/>
      <c r="L20" s="1098"/>
      <c r="M20" s="1099"/>
      <c r="N20" s="1087"/>
      <c r="O20" s="1087"/>
      <c r="P20" s="1087"/>
      <c r="Q20" s="1100"/>
      <c r="R20" s="1086"/>
      <c r="S20" s="1080"/>
      <c r="T20" s="1080"/>
      <c r="U20" s="1101"/>
      <c r="V20" s="1086"/>
      <c r="W20" s="1102"/>
      <c r="X20" s="1103"/>
      <c r="Y20" s="1100"/>
      <c r="Z20" s="1104"/>
    </row>
    <row r="21" spans="1:26" s="1105" customFormat="1" ht="20.25" customHeight="1">
      <c r="A21" s="1078" t="s">
        <v>1795</v>
      </c>
      <c r="B21" s="2692" t="s">
        <v>3285</v>
      </c>
      <c r="C21" s="1086"/>
      <c r="D21" s="1080"/>
      <c r="E21" s="1088"/>
      <c r="F21" s="2699"/>
      <c r="G21" s="2694"/>
      <c r="H21" s="2694"/>
      <c r="I21" s="2694"/>
      <c r="J21" s="2694"/>
      <c r="K21" s="1091">
        <f>G21+H21+I21+J21</f>
        <v>0</v>
      </c>
      <c r="L21" s="2694"/>
      <c r="M21" s="1073">
        <f>F21-K21+L21</f>
        <v>0</v>
      </c>
      <c r="N21" s="2694"/>
      <c r="O21" s="2694"/>
      <c r="P21" s="2694"/>
      <c r="Q21" s="1074">
        <f>M21+N21-O21</f>
        <v>0</v>
      </c>
      <c r="R21" s="1097"/>
      <c r="S21" s="1087"/>
      <c r="T21" s="1087"/>
      <c r="U21" s="1098"/>
      <c r="V21" s="2689"/>
      <c r="W21" s="2690"/>
      <c r="X21" s="2690"/>
      <c r="Y21" s="1100"/>
      <c r="Z21" s="1104"/>
    </row>
    <row r="22" spans="1:26" s="1105" customFormat="1" ht="21.75" customHeight="1">
      <c r="A22" s="1106" t="s">
        <v>1792</v>
      </c>
      <c r="B22" s="2692"/>
      <c r="C22" s="1086"/>
      <c r="D22" s="1080"/>
      <c r="E22" s="1088"/>
      <c r="F22" s="1088"/>
      <c r="G22" s="1097"/>
      <c r="H22" s="1087"/>
      <c r="I22" s="1087"/>
      <c r="J22" s="1087"/>
      <c r="K22" s="1087"/>
      <c r="L22" s="1098"/>
      <c r="M22" s="1107"/>
      <c r="N22" s="1087"/>
      <c r="O22" s="1087"/>
      <c r="P22" s="1087"/>
      <c r="Q22" s="1100"/>
      <c r="R22" s="1097"/>
      <c r="S22" s="1087"/>
      <c r="T22" s="1087"/>
      <c r="U22" s="1098"/>
      <c r="V22" s="1086"/>
      <c r="W22" s="1101"/>
      <c r="X22" s="1100"/>
      <c r="Y22" s="1100"/>
      <c r="Z22" s="1104"/>
    </row>
    <row r="23" spans="1:26" s="1105" customFormat="1" ht="24" customHeight="1">
      <c r="A23" s="1106" t="s">
        <v>1789</v>
      </c>
      <c r="B23" s="2692" t="s">
        <v>3286</v>
      </c>
      <c r="C23" s="1086"/>
      <c r="D23" s="1080"/>
      <c r="E23" s="1088"/>
      <c r="F23" s="2699"/>
      <c r="G23" s="2694"/>
      <c r="H23" s="2694"/>
      <c r="I23" s="2694"/>
      <c r="J23" s="2694"/>
      <c r="K23" s="1091">
        <f>G23+H23+I23+J23</f>
        <v>0</v>
      </c>
      <c r="L23" s="2694"/>
      <c r="M23" s="1073">
        <f>F23-K23+L23</f>
        <v>0</v>
      </c>
      <c r="N23" s="2694"/>
      <c r="O23" s="2694"/>
      <c r="P23" s="2694"/>
      <c r="Q23" s="1074">
        <f>M23+N23-O23</f>
        <v>0</v>
      </c>
      <c r="R23" s="1097"/>
      <c r="S23" s="1087"/>
      <c r="T23" s="1087"/>
      <c r="U23" s="1098"/>
      <c r="V23" s="2689"/>
      <c r="W23" s="2690"/>
      <c r="X23" s="2690"/>
      <c r="Y23" s="1100"/>
      <c r="Z23" s="1104"/>
    </row>
    <row r="24" spans="1:26" s="1105" customFormat="1" ht="12">
      <c r="A24" s="1106" t="s">
        <v>1787</v>
      </c>
      <c r="B24" s="1108"/>
      <c r="C24" s="1086"/>
      <c r="D24" s="1080"/>
      <c r="E24" s="1088"/>
      <c r="F24" s="1088"/>
      <c r="G24" s="1097"/>
      <c r="H24" s="1087"/>
      <c r="I24" s="1087"/>
      <c r="J24" s="1087"/>
      <c r="K24" s="1087"/>
      <c r="L24" s="1098"/>
      <c r="M24" s="1107"/>
      <c r="N24" s="1087"/>
      <c r="O24" s="1087"/>
      <c r="P24" s="1087"/>
      <c r="Q24" s="1100"/>
      <c r="R24" s="1097"/>
      <c r="S24" s="1087"/>
      <c r="T24" s="1087"/>
      <c r="U24" s="1098"/>
      <c r="V24" s="1086"/>
      <c r="W24" s="1101"/>
      <c r="X24" s="1100"/>
      <c r="Y24" s="1100"/>
      <c r="Z24" s="1104"/>
    </row>
    <row r="25" spans="1:26" s="1105" customFormat="1" ht="12">
      <c r="A25" s="1106" t="s">
        <v>1784</v>
      </c>
      <c r="B25" s="2700"/>
      <c r="C25" s="1109"/>
      <c r="D25" s="2701"/>
      <c r="E25" s="2702"/>
      <c r="F25" s="2702"/>
      <c r="G25" s="1092"/>
      <c r="H25" s="2687"/>
      <c r="I25" s="2687"/>
      <c r="J25" s="2687"/>
      <c r="K25" s="2687"/>
      <c r="L25" s="2688"/>
      <c r="M25" s="1110"/>
      <c r="N25" s="2687"/>
      <c r="O25" s="2687"/>
      <c r="P25" s="2687"/>
      <c r="Q25" s="1093"/>
      <c r="R25" s="1092"/>
      <c r="S25" s="2687"/>
      <c r="T25" s="2687"/>
      <c r="U25" s="2688"/>
      <c r="V25" s="1109"/>
      <c r="W25" s="2703"/>
      <c r="X25" s="1093"/>
      <c r="Y25" s="1100"/>
      <c r="Z25" s="1104"/>
    </row>
    <row r="26" spans="1:26" s="1054" customFormat="1" ht="12">
      <c r="A26" s="1095"/>
      <c r="B26" s="3325" t="s">
        <v>3287</v>
      </c>
      <c r="C26" s="3326"/>
      <c r="D26" s="3326"/>
      <c r="E26" s="3326"/>
      <c r="F26" s="3325"/>
      <c r="G26" s="3325"/>
      <c r="H26" s="3325"/>
      <c r="I26" s="3325"/>
      <c r="J26" s="3325"/>
      <c r="K26" s="3325"/>
      <c r="L26" s="3325"/>
      <c r="M26" s="3325"/>
      <c r="N26" s="3325"/>
      <c r="O26" s="3325"/>
      <c r="P26" s="3325"/>
      <c r="Q26" s="3325"/>
      <c r="R26" s="3325"/>
      <c r="S26" s="3325"/>
      <c r="T26" s="3325"/>
      <c r="U26" s="3325"/>
      <c r="V26" s="3325"/>
      <c r="W26" s="3325"/>
      <c r="X26" s="3325"/>
      <c r="Y26" s="3325"/>
      <c r="Z26" s="3327"/>
    </row>
    <row r="27" spans="1:26" s="1054" customFormat="1" ht="21" customHeight="1">
      <c r="A27" s="1095" t="s">
        <v>1781</v>
      </c>
      <c r="B27" s="1111" t="s">
        <v>3288</v>
      </c>
      <c r="C27" s="2704"/>
      <c r="D27" s="2705"/>
      <c r="E27" s="2706"/>
      <c r="F27" s="2707"/>
      <c r="G27" s="1112"/>
      <c r="H27" s="1113"/>
      <c r="I27" s="1114"/>
      <c r="J27" s="1114"/>
      <c r="K27" s="1114"/>
      <c r="L27" s="1115"/>
      <c r="M27" s="1116"/>
      <c r="N27" s="1117"/>
      <c r="O27" s="1114"/>
      <c r="P27" s="1115"/>
      <c r="Q27" s="1118"/>
      <c r="R27" s="2708"/>
      <c r="S27" s="2708"/>
      <c r="T27" s="2708"/>
      <c r="U27" s="2708"/>
      <c r="V27" s="2697">
        <f>Q27-R27-0.8*S27-0.5*T27</f>
        <v>0</v>
      </c>
      <c r="W27" s="2708"/>
      <c r="X27" s="2709">
        <f>V27*0%</f>
        <v>0</v>
      </c>
      <c r="Y27" s="2708"/>
      <c r="Z27" s="1119"/>
    </row>
    <row r="28" spans="1:26" s="1054" customFormat="1" ht="12">
      <c r="A28" s="1078">
        <v>100</v>
      </c>
      <c r="B28" s="1111">
        <v>0.1</v>
      </c>
      <c r="C28" s="1112"/>
      <c r="D28" s="1113"/>
      <c r="E28" s="1120"/>
      <c r="F28" s="2707"/>
      <c r="G28" s="1112"/>
      <c r="H28" s="1113"/>
      <c r="I28" s="1114"/>
      <c r="J28" s="1114"/>
      <c r="K28" s="1114"/>
      <c r="L28" s="1115"/>
      <c r="M28" s="1116"/>
      <c r="N28" s="1117"/>
      <c r="O28" s="1114"/>
      <c r="P28" s="1115"/>
      <c r="Q28" s="2708"/>
      <c r="R28" s="2708"/>
      <c r="S28" s="2708"/>
      <c r="T28" s="2708"/>
      <c r="U28" s="2708"/>
      <c r="V28" s="2697">
        <f t="shared" ref="V28:V38" si="1">Q28-R28-0.8*S28-0.5*T28</f>
        <v>0</v>
      </c>
      <c r="W28" s="2708"/>
      <c r="X28" s="2709">
        <f>V28*10%</f>
        <v>0</v>
      </c>
      <c r="Y28" s="2708"/>
      <c r="Z28" s="1119"/>
    </row>
    <row r="29" spans="1:26" s="1054" customFormat="1" ht="12">
      <c r="A29" s="1078">
        <v>110</v>
      </c>
      <c r="B29" s="1111">
        <v>0.2</v>
      </c>
      <c r="C29" s="1121"/>
      <c r="D29" s="1070"/>
      <c r="E29" s="1122"/>
      <c r="F29" s="2707"/>
      <c r="G29" s="1121"/>
      <c r="H29" s="1070"/>
      <c r="I29" s="1114"/>
      <c r="J29" s="1114"/>
      <c r="K29" s="1114"/>
      <c r="L29" s="1115"/>
      <c r="M29" s="1116"/>
      <c r="N29" s="1117"/>
      <c r="O29" s="1114"/>
      <c r="P29" s="1115"/>
      <c r="Q29" s="2708"/>
      <c r="R29" s="2708"/>
      <c r="S29" s="2708"/>
      <c r="T29" s="2708"/>
      <c r="U29" s="2708"/>
      <c r="V29" s="2697">
        <f t="shared" si="1"/>
        <v>0</v>
      </c>
      <c r="W29" s="2708"/>
      <c r="X29" s="2709">
        <f>V29*20%</f>
        <v>0</v>
      </c>
      <c r="Y29" s="2708"/>
      <c r="Z29" s="1119"/>
    </row>
    <row r="30" spans="1:26" s="1054" customFormat="1" ht="12">
      <c r="A30" s="1078">
        <v>120</v>
      </c>
      <c r="B30" s="1111">
        <v>0.35</v>
      </c>
      <c r="C30" s="1112"/>
      <c r="D30" s="1113"/>
      <c r="E30" s="1120"/>
      <c r="F30" s="2707"/>
      <c r="G30" s="1112"/>
      <c r="H30" s="1113"/>
      <c r="I30" s="1114"/>
      <c r="J30" s="1114"/>
      <c r="K30" s="1114"/>
      <c r="L30" s="1115"/>
      <c r="M30" s="1116"/>
      <c r="N30" s="1117"/>
      <c r="O30" s="1114"/>
      <c r="P30" s="1115"/>
      <c r="Q30" s="2708"/>
      <c r="R30" s="2708"/>
      <c r="S30" s="2708"/>
      <c r="T30" s="2708"/>
      <c r="U30" s="2708"/>
      <c r="V30" s="2697">
        <f t="shared" si="1"/>
        <v>0</v>
      </c>
      <c r="W30" s="2708"/>
      <c r="X30" s="2709">
        <f>V30*35%</f>
        <v>0</v>
      </c>
      <c r="Y30" s="2708"/>
      <c r="Z30" s="1119"/>
    </row>
    <row r="31" spans="1:26" s="1054" customFormat="1" ht="12">
      <c r="A31" s="1078">
        <v>130</v>
      </c>
      <c r="B31" s="1111">
        <v>0.5</v>
      </c>
      <c r="C31" s="1097"/>
      <c r="D31" s="1087"/>
      <c r="E31" s="1098"/>
      <c r="F31" s="2707"/>
      <c r="G31" s="1112"/>
      <c r="H31" s="1113"/>
      <c r="I31" s="1114"/>
      <c r="J31" s="1114"/>
      <c r="K31" s="1114"/>
      <c r="L31" s="1115"/>
      <c r="M31" s="1116"/>
      <c r="N31" s="1117"/>
      <c r="O31" s="1114"/>
      <c r="P31" s="1115"/>
      <c r="Q31" s="2708"/>
      <c r="R31" s="2708"/>
      <c r="S31" s="2708"/>
      <c r="T31" s="2708"/>
      <c r="U31" s="2708"/>
      <c r="V31" s="2697">
        <f t="shared" si="1"/>
        <v>0</v>
      </c>
      <c r="W31" s="2708"/>
      <c r="X31" s="2709">
        <f>V31*50%</f>
        <v>0</v>
      </c>
      <c r="Y31" s="2708"/>
      <c r="Z31" s="1119"/>
    </row>
    <row r="32" spans="1:26" s="1054" customFormat="1" ht="12">
      <c r="A32" s="1078">
        <v>140</v>
      </c>
      <c r="B32" s="1111">
        <v>0.75</v>
      </c>
      <c r="C32" s="1097"/>
      <c r="D32" s="1087"/>
      <c r="E32" s="1098"/>
      <c r="F32" s="2707"/>
      <c r="G32" s="1112"/>
      <c r="H32" s="1113"/>
      <c r="I32" s="1114"/>
      <c r="J32" s="1114"/>
      <c r="K32" s="1114"/>
      <c r="L32" s="1115"/>
      <c r="M32" s="1116"/>
      <c r="N32" s="1117"/>
      <c r="O32" s="1114"/>
      <c r="P32" s="1115"/>
      <c r="Q32" s="2708"/>
      <c r="R32" s="2708"/>
      <c r="S32" s="2708"/>
      <c r="T32" s="2708"/>
      <c r="U32" s="2708"/>
      <c r="V32" s="2697">
        <f t="shared" si="1"/>
        <v>0</v>
      </c>
      <c r="W32" s="2708"/>
      <c r="X32" s="2709">
        <f>V32*75%</f>
        <v>0</v>
      </c>
      <c r="Y32" s="2708"/>
      <c r="Z32" s="1119"/>
    </row>
    <row r="33" spans="1:26" s="1054" customFormat="1" ht="12">
      <c r="A33" s="1078">
        <v>150</v>
      </c>
      <c r="B33" s="1111">
        <v>0.85</v>
      </c>
      <c r="C33" s="1123"/>
      <c r="D33" s="1124"/>
      <c r="E33" s="1125"/>
      <c r="F33" s="2707"/>
      <c r="G33" s="1126"/>
      <c r="H33" s="1127"/>
      <c r="I33" s="1128"/>
      <c r="J33" s="1128"/>
      <c r="K33" s="1128"/>
      <c r="L33" s="1129"/>
      <c r="M33" s="1130"/>
      <c r="N33" s="1131"/>
      <c r="O33" s="1128"/>
      <c r="P33" s="1129"/>
      <c r="Q33" s="2708"/>
      <c r="R33" s="2708"/>
      <c r="S33" s="2708"/>
      <c r="T33" s="2708"/>
      <c r="U33" s="2708"/>
      <c r="V33" s="2697">
        <f t="shared" si="1"/>
        <v>0</v>
      </c>
      <c r="W33" s="2708"/>
      <c r="X33" s="2709">
        <f>V33*85%</f>
        <v>0</v>
      </c>
      <c r="Y33" s="2708"/>
      <c r="Z33" s="1119"/>
    </row>
    <row r="34" spans="1:26" s="1054" customFormat="1" ht="12">
      <c r="A34" s="1078">
        <v>160</v>
      </c>
      <c r="B34" s="1111">
        <v>1</v>
      </c>
      <c r="C34" s="1097"/>
      <c r="D34" s="1087"/>
      <c r="E34" s="1098"/>
      <c r="F34" s="2707"/>
      <c r="G34" s="1112"/>
      <c r="H34" s="1113"/>
      <c r="I34" s="1114"/>
      <c r="J34" s="1114"/>
      <c r="K34" s="1114"/>
      <c r="L34" s="1115"/>
      <c r="M34" s="1116"/>
      <c r="N34" s="1117"/>
      <c r="O34" s="1114"/>
      <c r="P34" s="1115"/>
      <c r="Q34" s="2708"/>
      <c r="R34" s="2708"/>
      <c r="S34" s="2708"/>
      <c r="T34" s="2708"/>
      <c r="U34" s="2708"/>
      <c r="V34" s="2697">
        <f t="shared" si="1"/>
        <v>0</v>
      </c>
      <c r="W34" s="2708"/>
      <c r="X34" s="2709">
        <f>V34*100%</f>
        <v>0</v>
      </c>
      <c r="Y34" s="2708"/>
      <c r="Z34" s="1119"/>
    </row>
    <row r="35" spans="1:26" s="1054" customFormat="1" ht="12">
      <c r="A35" s="1078">
        <v>170</v>
      </c>
      <c r="B35" s="1111">
        <v>1.25</v>
      </c>
      <c r="C35" s="1097"/>
      <c r="D35" s="1087"/>
      <c r="E35" s="1098"/>
      <c r="F35" s="2707"/>
      <c r="G35" s="1112"/>
      <c r="H35" s="1113"/>
      <c r="I35" s="1114"/>
      <c r="J35" s="1114"/>
      <c r="K35" s="1114"/>
      <c r="L35" s="1115"/>
      <c r="M35" s="1116"/>
      <c r="N35" s="1117"/>
      <c r="O35" s="1114"/>
      <c r="P35" s="1115"/>
      <c r="Q35" s="2708"/>
      <c r="R35" s="2708"/>
      <c r="S35" s="2708"/>
      <c r="T35" s="2708"/>
      <c r="U35" s="2708"/>
      <c r="V35" s="2697">
        <f t="shared" si="1"/>
        <v>0</v>
      </c>
      <c r="W35" s="2708"/>
      <c r="X35" s="2709">
        <f>V35*125%</f>
        <v>0</v>
      </c>
      <c r="Y35" s="2708"/>
      <c r="Z35" s="1119"/>
    </row>
    <row r="36" spans="1:26" s="1054" customFormat="1" ht="12">
      <c r="A36" s="1078">
        <v>180</v>
      </c>
      <c r="B36" s="1111">
        <v>1.5</v>
      </c>
      <c r="C36" s="1123"/>
      <c r="D36" s="1124"/>
      <c r="E36" s="1098"/>
      <c r="F36" s="2707"/>
      <c r="G36" s="1112"/>
      <c r="H36" s="1113"/>
      <c r="I36" s="1114"/>
      <c r="J36" s="1114"/>
      <c r="K36" s="1114"/>
      <c r="L36" s="1115"/>
      <c r="M36" s="1116"/>
      <c r="N36" s="1117"/>
      <c r="O36" s="1114"/>
      <c r="P36" s="1115"/>
      <c r="Q36" s="2708"/>
      <c r="R36" s="2708"/>
      <c r="S36" s="2708"/>
      <c r="T36" s="2708"/>
      <c r="U36" s="2708"/>
      <c r="V36" s="2697">
        <f t="shared" si="1"/>
        <v>0</v>
      </c>
      <c r="W36" s="2708"/>
      <c r="X36" s="2709">
        <f>V36*150%</f>
        <v>0</v>
      </c>
      <c r="Y36" s="2708"/>
      <c r="Z36" s="1119"/>
    </row>
    <row r="37" spans="1:26" s="1054" customFormat="1" ht="12">
      <c r="A37" s="1078">
        <v>190</v>
      </c>
      <c r="B37" s="1111">
        <v>2</v>
      </c>
      <c r="C37" s="1123"/>
      <c r="D37" s="1124"/>
      <c r="E37" s="1125"/>
      <c r="F37" s="2707"/>
      <c r="G37" s="1126"/>
      <c r="H37" s="1127"/>
      <c r="I37" s="1128"/>
      <c r="J37" s="1128"/>
      <c r="K37" s="1128"/>
      <c r="L37" s="1129"/>
      <c r="M37" s="1130"/>
      <c r="N37" s="1131"/>
      <c r="O37" s="1128"/>
      <c r="P37" s="1129"/>
      <c r="Q37" s="2708"/>
      <c r="R37" s="2708"/>
      <c r="S37" s="2708"/>
      <c r="T37" s="2708"/>
      <c r="U37" s="2708"/>
      <c r="V37" s="2697">
        <f t="shared" si="1"/>
        <v>0</v>
      </c>
      <c r="W37" s="2708"/>
      <c r="X37" s="2709">
        <f>V37*200%</f>
        <v>0</v>
      </c>
      <c r="Y37" s="2708"/>
      <c r="Z37" s="1119"/>
    </row>
    <row r="38" spans="1:26" s="1054" customFormat="1" ht="12">
      <c r="A38" s="1078">
        <v>200</v>
      </c>
      <c r="B38" s="1111">
        <v>12.5</v>
      </c>
      <c r="C38" s="1123"/>
      <c r="D38" s="1124"/>
      <c r="E38" s="1125"/>
      <c r="F38" s="2707"/>
      <c r="G38" s="1126"/>
      <c r="H38" s="1127"/>
      <c r="I38" s="1128"/>
      <c r="J38" s="1128"/>
      <c r="K38" s="1128"/>
      <c r="L38" s="1129"/>
      <c r="M38" s="1130"/>
      <c r="N38" s="1131"/>
      <c r="O38" s="1128"/>
      <c r="P38" s="1129"/>
      <c r="Q38" s="2708"/>
      <c r="R38" s="2708"/>
      <c r="S38" s="2708"/>
      <c r="T38" s="2708"/>
      <c r="U38" s="2708"/>
      <c r="V38" s="2697">
        <f t="shared" si="1"/>
        <v>0</v>
      </c>
      <c r="W38" s="2708"/>
      <c r="X38" s="2709">
        <f>V38*1250%</f>
        <v>0</v>
      </c>
      <c r="Y38" s="2708"/>
      <c r="Z38" s="1119"/>
    </row>
    <row r="39" spans="1:26" s="1054" customFormat="1" ht="12">
      <c r="A39" s="2710">
        <v>210</v>
      </c>
      <c r="B39" s="1111" t="s">
        <v>3289</v>
      </c>
      <c r="C39" s="1123"/>
      <c r="D39" s="1124"/>
      <c r="E39" s="1125"/>
      <c r="F39" s="2711"/>
      <c r="G39" s="1128"/>
      <c r="H39" s="1128"/>
      <c r="I39" s="1128"/>
      <c r="J39" s="1128"/>
      <c r="K39" s="1128"/>
      <c r="L39" s="1129"/>
      <c r="M39" s="1130"/>
      <c r="N39" s="1131"/>
      <c r="O39" s="1128"/>
      <c r="P39" s="1129"/>
      <c r="Q39" s="2712"/>
      <c r="R39" s="2712"/>
      <c r="S39" s="2712"/>
      <c r="T39" s="2712"/>
      <c r="U39" s="2712"/>
      <c r="V39" s="2697">
        <f>Q39-R39-0.8*S39-0.5*T39</f>
        <v>0</v>
      </c>
      <c r="W39" s="2712"/>
      <c r="X39" s="2708"/>
      <c r="Y39" s="2712"/>
      <c r="Z39" s="2713"/>
    </row>
    <row r="40" spans="1:26" s="1054" customFormat="1" ht="15" customHeight="1">
      <c r="A40" s="3328" t="s">
        <v>3290</v>
      </c>
      <c r="B40" s="3329"/>
      <c r="C40" s="3329"/>
      <c r="D40" s="3329"/>
      <c r="E40" s="3329"/>
      <c r="F40" s="3329"/>
      <c r="G40" s="3329"/>
      <c r="H40" s="3329"/>
      <c r="I40" s="3329"/>
      <c r="J40" s="3329"/>
      <c r="K40" s="3329"/>
      <c r="L40" s="3329"/>
      <c r="M40" s="3329"/>
      <c r="N40" s="3329"/>
      <c r="O40" s="3329"/>
      <c r="P40" s="3329"/>
      <c r="Q40" s="3329"/>
      <c r="R40" s="3329"/>
      <c r="S40" s="3329"/>
      <c r="T40" s="3329"/>
      <c r="U40" s="3329"/>
      <c r="V40" s="3329"/>
      <c r="W40" s="3329"/>
      <c r="X40" s="3329"/>
      <c r="Y40" s="3329"/>
      <c r="Z40" s="2714"/>
    </row>
    <row r="41" spans="1:26" s="1054" customFormat="1" ht="12">
      <c r="A41" s="2715">
        <v>220</v>
      </c>
      <c r="B41" s="2716"/>
      <c r="C41" s="2717"/>
      <c r="D41" s="2718"/>
      <c r="E41" s="2719"/>
      <c r="F41" s="2717"/>
      <c r="G41" s="2718"/>
      <c r="H41" s="2718"/>
      <c r="I41" s="2718"/>
      <c r="J41" s="2718"/>
      <c r="K41" s="2718"/>
      <c r="L41" s="2718"/>
      <c r="M41" s="2720"/>
      <c r="N41" s="2718"/>
      <c r="O41" s="2718"/>
      <c r="P41" s="2718"/>
      <c r="Q41" s="2718"/>
      <c r="R41" s="2718"/>
      <c r="S41" s="2718"/>
      <c r="T41" s="2718"/>
      <c r="U41" s="2718"/>
      <c r="V41" s="2718"/>
      <c r="W41" s="2718"/>
      <c r="X41" s="2718"/>
      <c r="Y41" s="2721"/>
      <c r="Z41" s="2722"/>
    </row>
    <row r="42" spans="1:26" s="1054" customFormat="1" ht="12">
      <c r="A42" s="1132">
        <v>230</v>
      </c>
      <c r="B42" s="1133"/>
      <c r="C42" s="1097"/>
      <c r="D42" s="1128"/>
      <c r="E42" s="1098"/>
      <c r="F42" s="1097"/>
      <c r="G42" s="1128"/>
      <c r="H42" s="1128"/>
      <c r="I42" s="1128"/>
      <c r="J42" s="1128"/>
      <c r="K42" s="1128"/>
      <c r="L42" s="1128"/>
      <c r="M42" s="1130"/>
      <c r="N42" s="1128"/>
      <c r="O42" s="1128"/>
      <c r="P42" s="1128"/>
      <c r="Q42" s="1128"/>
      <c r="R42" s="1128"/>
      <c r="S42" s="1128"/>
      <c r="T42" s="1128"/>
      <c r="U42" s="1128"/>
      <c r="V42" s="1128"/>
      <c r="W42" s="1128"/>
      <c r="X42" s="1128"/>
      <c r="Y42" s="1129"/>
      <c r="Z42" s="1134"/>
    </row>
    <row r="43" spans="1:26" s="1054" customFormat="1" ht="12">
      <c r="A43" s="1132">
        <v>240</v>
      </c>
      <c r="B43" s="1133"/>
      <c r="C43" s="1097"/>
      <c r="D43" s="1128"/>
      <c r="E43" s="1098"/>
      <c r="F43" s="1097"/>
      <c r="G43" s="1128"/>
      <c r="H43" s="1128"/>
      <c r="I43" s="1128"/>
      <c r="J43" s="1128"/>
      <c r="K43" s="1128"/>
      <c r="L43" s="1128"/>
      <c r="M43" s="1130"/>
      <c r="N43" s="1128"/>
      <c r="O43" s="1128"/>
      <c r="P43" s="1128"/>
      <c r="Q43" s="1128"/>
      <c r="R43" s="1128"/>
      <c r="S43" s="1128"/>
      <c r="T43" s="1128"/>
      <c r="U43" s="1128"/>
      <c r="V43" s="1128"/>
      <c r="W43" s="1128"/>
      <c r="X43" s="1128"/>
      <c r="Y43" s="1129"/>
      <c r="Z43" s="1134"/>
    </row>
    <row r="44" spans="1:26" s="1054" customFormat="1" ht="12.75" thickBot="1">
      <c r="A44" s="1135">
        <v>250</v>
      </c>
      <c r="B44" s="1136"/>
      <c r="C44" s="1137"/>
      <c r="D44" s="2723"/>
      <c r="E44" s="1138"/>
      <c r="F44" s="1137"/>
      <c r="G44" s="2723"/>
      <c r="H44" s="2723"/>
      <c r="I44" s="2723"/>
      <c r="J44" s="2723"/>
      <c r="K44" s="2723"/>
      <c r="L44" s="2723"/>
      <c r="M44" s="1139"/>
      <c r="N44" s="2723"/>
      <c r="O44" s="2723"/>
      <c r="P44" s="2723"/>
      <c r="Q44" s="2723"/>
      <c r="R44" s="2723"/>
      <c r="S44" s="2723"/>
      <c r="T44" s="2723"/>
      <c r="U44" s="2723"/>
      <c r="V44" s="2723"/>
      <c r="W44" s="2723"/>
      <c r="X44" s="2723"/>
      <c r="Y44" s="1140"/>
      <c r="Z44" s="1141"/>
    </row>
    <row r="46" spans="1:26">
      <c r="A46" s="1142"/>
      <c r="B46" s="983" t="s">
        <v>3043</v>
      </c>
      <c r="G46" s="1143"/>
      <c r="H46" s="1143"/>
      <c r="I46" s="1143"/>
      <c r="J46" s="1143"/>
      <c r="K46" s="1143"/>
      <c r="L46" s="1143"/>
      <c r="M46" s="1143"/>
      <c r="N46" s="1143"/>
      <c r="O46" s="1143"/>
      <c r="P46" s="1143"/>
      <c r="Q46" s="1143"/>
      <c r="R46" s="1143"/>
      <c r="S46" s="1143"/>
      <c r="T46" s="1143"/>
      <c r="U46" s="1143"/>
      <c r="V46" s="1143"/>
      <c r="W46" s="1143"/>
      <c r="X46" s="1143"/>
      <c r="Y46" s="1143"/>
    </row>
    <row r="47" spans="1:26">
      <c r="A47" s="1142"/>
      <c r="B47" s="2672"/>
      <c r="J47" s="1143"/>
      <c r="K47" s="1143"/>
      <c r="L47" s="1143"/>
      <c r="M47" s="1143"/>
      <c r="N47" s="1143"/>
      <c r="O47" s="1143"/>
      <c r="P47" s="1143"/>
      <c r="Q47" s="1143"/>
      <c r="R47" s="1143"/>
      <c r="S47" s="1143"/>
      <c r="T47" s="1143"/>
      <c r="U47" s="1143"/>
      <c r="V47" s="1143"/>
      <c r="W47" s="1143"/>
      <c r="X47" s="1143"/>
      <c r="Y47" s="1143"/>
    </row>
  </sheetData>
  <mergeCells count="36">
    <mergeCell ref="B17:Z17"/>
    <mergeCell ref="B26:Z26"/>
    <mergeCell ref="A40:Y40"/>
    <mergeCell ref="G9:G10"/>
    <mergeCell ref="H9:H10"/>
    <mergeCell ref="I9:I10"/>
    <mergeCell ref="J9:J10"/>
    <mergeCell ref="K9:K10"/>
    <mergeCell ref="L9:L10"/>
    <mergeCell ref="T8:T10"/>
    <mergeCell ref="U8:U10"/>
    <mergeCell ref="W8:W10"/>
    <mergeCell ref="X8:X10"/>
    <mergeCell ref="Y8:Y10"/>
    <mergeCell ref="Z8:Z10"/>
    <mergeCell ref="W7:Z7"/>
    <mergeCell ref="C8:C10"/>
    <mergeCell ref="D8:D10"/>
    <mergeCell ref="G8:H8"/>
    <mergeCell ref="I8:J8"/>
    <mergeCell ref="K8:L8"/>
    <mergeCell ref="N8:N10"/>
    <mergeCell ref="O8:O10"/>
    <mergeCell ref="R8:R10"/>
    <mergeCell ref="S8:S10"/>
    <mergeCell ref="P9:P10"/>
    <mergeCell ref="N3:V3"/>
    <mergeCell ref="C7:D7"/>
    <mergeCell ref="E7:E10"/>
    <mergeCell ref="F7:F10"/>
    <mergeCell ref="G7:L7"/>
    <mergeCell ref="M7:M10"/>
    <mergeCell ref="N7:P7"/>
    <mergeCell ref="Q7:Q10"/>
    <mergeCell ref="R7:U7"/>
    <mergeCell ref="V7:V10"/>
  </mergeCells>
  <conditionalFormatting sqref="D37:E39 B17 B24:B26">
    <cfRule type="cellIs" dxfId="4" priority="5" stopIfTrue="1" operator="equal">
      <formula>#REF!</formula>
    </cfRule>
  </conditionalFormatting>
  <conditionalFormatting sqref="B18:B23">
    <cfRule type="cellIs" dxfId="3" priority="4" stopIfTrue="1" operator="equal">
      <formula>#REF!</formula>
    </cfRule>
  </conditionalFormatting>
  <conditionalFormatting sqref="B27:B39">
    <cfRule type="cellIs" dxfId="2" priority="3" stopIfTrue="1" operator="equal">
      <formula>#REF!</formula>
    </cfRule>
  </conditionalFormatting>
  <conditionalFormatting sqref="C37:C39">
    <cfRule type="cellIs" dxfId="1" priority="2" stopIfTrue="1" operator="equal">
      <formula>#REF!</formula>
    </cfRule>
  </conditionalFormatting>
  <conditionalFormatting sqref="F37:F39">
    <cfRule type="cellIs" dxfId="0" priority="1" stopIfTrue="1" operator="equal">
      <formula>#REF!</formula>
    </cfRule>
  </conditionalFormatting>
  <pageMargins left="0.70866141732283472" right="0.70866141732283472" top="0.15748031496062992" bottom="0" header="0.31496062992125984" footer="0.31496062992125984"/>
  <pageSetup paperSize="9" scale="14" fitToHeight="3" orientation="landscape" cellComments="asDisplayed" r:id="rId1"/>
  <headerFooter alignWithMargins="0">
    <oddFooter>&amp;C&amp;60&amp;U&amp;A&amp;R&amp;40&amp;P of &amp;N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30"/>
  <sheetViews>
    <sheetView zoomScale="55" zoomScaleNormal="55" zoomScaleSheetLayoutView="30" workbookViewId="0"/>
  </sheetViews>
  <sheetFormatPr defaultColWidth="11.42578125" defaultRowHeight="14.25"/>
  <cols>
    <col min="1" max="1" width="5.7109375" style="1147" customWidth="1"/>
    <col min="2" max="2" width="37.7109375" style="1148" customWidth="1"/>
    <col min="3" max="3" width="14.85546875" style="1148" customWidth="1"/>
    <col min="4" max="4" width="14.28515625" style="1148" customWidth="1"/>
    <col min="5" max="5" width="13.42578125" style="1148" customWidth="1"/>
    <col min="6" max="6" width="14.7109375" style="1148" customWidth="1"/>
    <col min="7" max="7" width="13.5703125" style="1148" customWidth="1"/>
    <col min="8" max="8" width="14.5703125" style="1148" customWidth="1"/>
    <col min="9" max="9" width="18.28515625" style="1148" customWidth="1"/>
    <col min="10" max="10" width="14.28515625" style="1148" customWidth="1"/>
    <col min="11" max="11" width="11" style="1148" customWidth="1"/>
    <col min="12" max="12" width="13.42578125" style="1148" customWidth="1"/>
    <col min="13" max="13" width="10.42578125" style="1148" customWidth="1"/>
    <col min="14" max="14" width="14.140625" style="1148" customWidth="1"/>
    <col min="15" max="15" width="15.85546875" style="1148" customWidth="1"/>
    <col min="16" max="16" width="15.140625" style="1148" customWidth="1"/>
    <col min="17" max="17" width="11.140625" style="1148" customWidth="1"/>
    <col min="18" max="18" width="12.28515625" style="1148" customWidth="1"/>
    <col min="19" max="19" width="12.42578125" style="1148" customWidth="1"/>
    <col min="20" max="20" width="13.7109375" style="1148" customWidth="1"/>
    <col min="21" max="21" width="11.42578125" style="1151" customWidth="1"/>
    <col min="22" max="22" width="12.5703125" style="1152" customWidth="1"/>
    <col min="23" max="23" width="14.85546875" style="1152" customWidth="1"/>
    <col min="24" max="24" width="11" style="1151" customWidth="1"/>
    <col min="25" max="25" width="9.42578125" style="1147" customWidth="1"/>
    <col min="26" max="26" width="9.85546875" style="1147" customWidth="1"/>
    <col min="27" max="27" width="10.42578125" style="1147" customWidth="1"/>
    <col min="28" max="28" width="10" style="1147" customWidth="1"/>
    <col min="29" max="29" width="11.5703125" style="1147" customWidth="1"/>
    <col min="30" max="30" width="8.5703125" style="1147" customWidth="1"/>
    <col min="31" max="31" width="12.28515625" style="1147" customWidth="1"/>
    <col min="32" max="32" width="12.5703125" style="1147" customWidth="1"/>
    <col min="33" max="33" width="13.42578125" style="1147" customWidth="1"/>
    <col min="34" max="34" width="13.85546875" style="1147" customWidth="1"/>
    <col min="35" max="35" width="15.7109375" style="1147" customWidth="1"/>
    <col min="36" max="36" width="14.140625" style="1147" customWidth="1"/>
    <col min="37" max="37" width="56.140625" style="1147" customWidth="1"/>
    <col min="38" max="38" width="48.140625" style="1147" customWidth="1"/>
    <col min="39" max="256" width="11.42578125" style="1147"/>
    <col min="257" max="257" width="10.7109375" style="1147" customWidth="1"/>
    <col min="258" max="258" width="60.5703125" style="1147" customWidth="1"/>
    <col min="259" max="259" width="73.140625" style="1147" customWidth="1"/>
    <col min="260" max="260" width="47" style="1147" customWidth="1"/>
    <col min="261" max="261" width="39.7109375" style="1147" customWidth="1"/>
    <col min="262" max="262" width="41.42578125" style="1147" customWidth="1"/>
    <col min="263" max="263" width="42.7109375" style="1147" customWidth="1"/>
    <col min="264" max="264" width="42.140625" style="1147" customWidth="1"/>
    <col min="265" max="265" width="44.5703125" style="1147" customWidth="1"/>
    <col min="266" max="266" width="26" style="1147" customWidth="1"/>
    <col min="267" max="267" width="33.140625" style="1147" customWidth="1"/>
    <col min="268" max="269" width="26" style="1147" customWidth="1"/>
    <col min="270" max="270" width="36" style="1147" customWidth="1"/>
    <col min="271" max="271" width="41.140625" style="1147" customWidth="1"/>
    <col min="272" max="272" width="34.85546875" style="1147" customWidth="1"/>
    <col min="273" max="273" width="27.7109375" style="1147" customWidth="1"/>
    <col min="274" max="274" width="43.85546875" style="1147" customWidth="1"/>
    <col min="275" max="275" width="50" style="1147" customWidth="1"/>
    <col min="276" max="276" width="51.5703125" style="1147" customWidth="1"/>
    <col min="277" max="277" width="28" style="1147" customWidth="1"/>
    <col min="278" max="278" width="30" style="1147" customWidth="1"/>
    <col min="279" max="279" width="25.140625" style="1147" customWidth="1"/>
    <col min="280" max="280" width="26.28515625" style="1147" customWidth="1"/>
    <col min="281" max="281" width="30" style="1147" customWidth="1"/>
    <col min="282" max="282" width="32.140625" style="1147" customWidth="1"/>
    <col min="283" max="283" width="33.5703125" style="1147" customWidth="1"/>
    <col min="284" max="284" width="35.7109375" style="1147" customWidth="1"/>
    <col min="285" max="285" width="33.28515625" style="1147" customWidth="1"/>
    <col min="286" max="286" width="29.140625" style="1147" customWidth="1"/>
    <col min="287" max="287" width="34.28515625" style="1147" customWidth="1"/>
    <col min="288" max="288" width="40.85546875" style="1147" customWidth="1"/>
    <col min="289" max="289" width="55.5703125" style="1147" customWidth="1"/>
    <col min="290" max="290" width="42" style="1147" customWidth="1"/>
    <col min="291" max="291" width="56.85546875" style="1147" customWidth="1"/>
    <col min="292" max="292" width="48" style="1147" customWidth="1"/>
    <col min="293" max="293" width="56.140625" style="1147" customWidth="1"/>
    <col min="294" max="294" width="48.140625" style="1147" customWidth="1"/>
    <col min="295" max="512" width="11.42578125" style="1147"/>
    <col min="513" max="513" width="10.7109375" style="1147" customWidth="1"/>
    <col min="514" max="514" width="60.5703125" style="1147" customWidth="1"/>
    <col min="515" max="515" width="73.140625" style="1147" customWidth="1"/>
    <col min="516" max="516" width="47" style="1147" customWidth="1"/>
    <col min="517" max="517" width="39.7109375" style="1147" customWidth="1"/>
    <col min="518" max="518" width="41.42578125" style="1147" customWidth="1"/>
    <col min="519" max="519" width="42.7109375" style="1147" customWidth="1"/>
    <col min="520" max="520" width="42.140625" style="1147" customWidth="1"/>
    <col min="521" max="521" width="44.5703125" style="1147" customWidth="1"/>
    <col min="522" max="522" width="26" style="1147" customWidth="1"/>
    <col min="523" max="523" width="33.140625" style="1147" customWidth="1"/>
    <col min="524" max="525" width="26" style="1147" customWidth="1"/>
    <col min="526" max="526" width="36" style="1147" customWidth="1"/>
    <col min="527" max="527" width="41.140625" style="1147" customWidth="1"/>
    <col min="528" max="528" width="34.85546875" style="1147" customWidth="1"/>
    <col min="529" max="529" width="27.7109375" style="1147" customWidth="1"/>
    <col min="530" max="530" width="43.85546875" style="1147" customWidth="1"/>
    <col min="531" max="531" width="50" style="1147" customWidth="1"/>
    <col min="532" max="532" width="51.5703125" style="1147" customWidth="1"/>
    <col min="533" max="533" width="28" style="1147" customWidth="1"/>
    <col min="534" max="534" width="30" style="1147" customWidth="1"/>
    <col min="535" max="535" width="25.140625" style="1147" customWidth="1"/>
    <col min="536" max="536" width="26.28515625" style="1147" customWidth="1"/>
    <col min="537" max="537" width="30" style="1147" customWidth="1"/>
    <col min="538" max="538" width="32.140625" style="1147" customWidth="1"/>
    <col min="539" max="539" width="33.5703125" style="1147" customWidth="1"/>
    <col min="540" max="540" width="35.7109375" style="1147" customWidth="1"/>
    <col min="541" max="541" width="33.28515625" style="1147" customWidth="1"/>
    <col min="542" max="542" width="29.140625" style="1147" customWidth="1"/>
    <col min="543" max="543" width="34.28515625" style="1147" customWidth="1"/>
    <col min="544" max="544" width="40.85546875" style="1147" customWidth="1"/>
    <col min="545" max="545" width="55.5703125" style="1147" customWidth="1"/>
    <col min="546" max="546" width="42" style="1147" customWidth="1"/>
    <col min="547" max="547" width="56.85546875" style="1147" customWidth="1"/>
    <col min="548" max="548" width="48" style="1147" customWidth="1"/>
    <col min="549" max="549" width="56.140625" style="1147" customWidth="1"/>
    <col min="550" max="550" width="48.140625" style="1147" customWidth="1"/>
    <col min="551" max="768" width="11.42578125" style="1147"/>
    <col min="769" max="769" width="10.7109375" style="1147" customWidth="1"/>
    <col min="770" max="770" width="60.5703125" style="1147" customWidth="1"/>
    <col min="771" max="771" width="73.140625" style="1147" customWidth="1"/>
    <col min="772" max="772" width="47" style="1147" customWidth="1"/>
    <col min="773" max="773" width="39.7109375" style="1147" customWidth="1"/>
    <col min="774" max="774" width="41.42578125" style="1147" customWidth="1"/>
    <col min="775" max="775" width="42.7109375" style="1147" customWidth="1"/>
    <col min="776" max="776" width="42.140625" style="1147" customWidth="1"/>
    <col min="777" max="777" width="44.5703125" style="1147" customWidth="1"/>
    <col min="778" max="778" width="26" style="1147" customWidth="1"/>
    <col min="779" max="779" width="33.140625" style="1147" customWidth="1"/>
    <col min="780" max="781" width="26" style="1147" customWidth="1"/>
    <col min="782" max="782" width="36" style="1147" customWidth="1"/>
    <col min="783" max="783" width="41.140625" style="1147" customWidth="1"/>
    <col min="784" max="784" width="34.85546875" style="1147" customWidth="1"/>
    <col min="785" max="785" width="27.7109375" style="1147" customWidth="1"/>
    <col min="786" max="786" width="43.85546875" style="1147" customWidth="1"/>
    <col min="787" max="787" width="50" style="1147" customWidth="1"/>
    <col min="788" max="788" width="51.5703125" style="1147" customWidth="1"/>
    <col min="789" max="789" width="28" style="1147" customWidth="1"/>
    <col min="790" max="790" width="30" style="1147" customWidth="1"/>
    <col min="791" max="791" width="25.140625" style="1147" customWidth="1"/>
    <col min="792" max="792" width="26.28515625" style="1147" customWidth="1"/>
    <col min="793" max="793" width="30" style="1147" customWidth="1"/>
    <col min="794" max="794" width="32.140625" style="1147" customWidth="1"/>
    <col min="795" max="795" width="33.5703125" style="1147" customWidth="1"/>
    <col min="796" max="796" width="35.7109375" style="1147" customWidth="1"/>
    <col min="797" max="797" width="33.28515625" style="1147" customWidth="1"/>
    <col min="798" max="798" width="29.140625" style="1147" customWidth="1"/>
    <col min="799" max="799" width="34.28515625" style="1147" customWidth="1"/>
    <col min="800" max="800" width="40.85546875" style="1147" customWidth="1"/>
    <col min="801" max="801" width="55.5703125" style="1147" customWidth="1"/>
    <col min="802" max="802" width="42" style="1147" customWidth="1"/>
    <col min="803" max="803" width="56.85546875" style="1147" customWidth="1"/>
    <col min="804" max="804" width="48" style="1147" customWidth="1"/>
    <col min="805" max="805" width="56.140625" style="1147" customWidth="1"/>
    <col min="806" max="806" width="48.140625" style="1147" customWidth="1"/>
    <col min="807" max="1024" width="11.42578125" style="1147"/>
    <col min="1025" max="1025" width="10.7109375" style="1147" customWidth="1"/>
    <col min="1026" max="1026" width="60.5703125" style="1147" customWidth="1"/>
    <col min="1027" max="1027" width="73.140625" style="1147" customWidth="1"/>
    <col min="1028" max="1028" width="47" style="1147" customWidth="1"/>
    <col min="1029" max="1029" width="39.7109375" style="1147" customWidth="1"/>
    <col min="1030" max="1030" width="41.42578125" style="1147" customWidth="1"/>
    <col min="1031" max="1031" width="42.7109375" style="1147" customWidth="1"/>
    <col min="1032" max="1032" width="42.140625" style="1147" customWidth="1"/>
    <col min="1033" max="1033" width="44.5703125" style="1147" customWidth="1"/>
    <col min="1034" max="1034" width="26" style="1147" customWidth="1"/>
    <col min="1035" max="1035" width="33.140625" style="1147" customWidth="1"/>
    <col min="1036" max="1037" width="26" style="1147" customWidth="1"/>
    <col min="1038" max="1038" width="36" style="1147" customWidth="1"/>
    <col min="1039" max="1039" width="41.140625" style="1147" customWidth="1"/>
    <col min="1040" max="1040" width="34.85546875" style="1147" customWidth="1"/>
    <col min="1041" max="1041" width="27.7109375" style="1147" customWidth="1"/>
    <col min="1042" max="1042" width="43.85546875" style="1147" customWidth="1"/>
    <col min="1043" max="1043" width="50" style="1147" customWidth="1"/>
    <col min="1044" max="1044" width="51.5703125" style="1147" customWidth="1"/>
    <col min="1045" max="1045" width="28" style="1147" customWidth="1"/>
    <col min="1046" max="1046" width="30" style="1147" customWidth="1"/>
    <col min="1047" max="1047" width="25.140625" style="1147" customWidth="1"/>
    <col min="1048" max="1048" width="26.28515625" style="1147" customWidth="1"/>
    <col min="1049" max="1049" width="30" style="1147" customWidth="1"/>
    <col min="1050" max="1050" width="32.140625" style="1147" customWidth="1"/>
    <col min="1051" max="1051" width="33.5703125" style="1147" customWidth="1"/>
    <col min="1052" max="1052" width="35.7109375" style="1147" customWidth="1"/>
    <col min="1053" max="1053" width="33.28515625" style="1147" customWidth="1"/>
    <col min="1054" max="1054" width="29.140625" style="1147" customWidth="1"/>
    <col min="1055" max="1055" width="34.28515625" style="1147" customWidth="1"/>
    <col min="1056" max="1056" width="40.85546875" style="1147" customWidth="1"/>
    <col min="1057" max="1057" width="55.5703125" style="1147" customWidth="1"/>
    <col min="1058" max="1058" width="42" style="1147" customWidth="1"/>
    <col min="1059" max="1059" width="56.85546875" style="1147" customWidth="1"/>
    <col min="1060" max="1060" width="48" style="1147" customWidth="1"/>
    <col min="1061" max="1061" width="56.140625" style="1147" customWidth="1"/>
    <col min="1062" max="1062" width="48.140625" style="1147" customWidth="1"/>
    <col min="1063" max="1280" width="11.42578125" style="1147"/>
    <col min="1281" max="1281" width="10.7109375" style="1147" customWidth="1"/>
    <col min="1282" max="1282" width="60.5703125" style="1147" customWidth="1"/>
    <col min="1283" max="1283" width="73.140625" style="1147" customWidth="1"/>
    <col min="1284" max="1284" width="47" style="1147" customWidth="1"/>
    <col min="1285" max="1285" width="39.7109375" style="1147" customWidth="1"/>
    <col min="1286" max="1286" width="41.42578125" style="1147" customWidth="1"/>
    <col min="1287" max="1287" width="42.7109375" style="1147" customWidth="1"/>
    <col min="1288" max="1288" width="42.140625" style="1147" customWidth="1"/>
    <col min="1289" max="1289" width="44.5703125" style="1147" customWidth="1"/>
    <col min="1290" max="1290" width="26" style="1147" customWidth="1"/>
    <col min="1291" max="1291" width="33.140625" style="1147" customWidth="1"/>
    <col min="1292" max="1293" width="26" style="1147" customWidth="1"/>
    <col min="1294" max="1294" width="36" style="1147" customWidth="1"/>
    <col min="1295" max="1295" width="41.140625" style="1147" customWidth="1"/>
    <col min="1296" max="1296" width="34.85546875" style="1147" customWidth="1"/>
    <col min="1297" max="1297" width="27.7109375" style="1147" customWidth="1"/>
    <col min="1298" max="1298" width="43.85546875" style="1147" customWidth="1"/>
    <col min="1299" max="1299" width="50" style="1147" customWidth="1"/>
    <col min="1300" max="1300" width="51.5703125" style="1147" customWidth="1"/>
    <col min="1301" max="1301" width="28" style="1147" customWidth="1"/>
    <col min="1302" max="1302" width="30" style="1147" customWidth="1"/>
    <col min="1303" max="1303" width="25.140625" style="1147" customWidth="1"/>
    <col min="1304" max="1304" width="26.28515625" style="1147" customWidth="1"/>
    <col min="1305" max="1305" width="30" style="1147" customWidth="1"/>
    <col min="1306" max="1306" width="32.140625" style="1147" customWidth="1"/>
    <col min="1307" max="1307" width="33.5703125" style="1147" customWidth="1"/>
    <col min="1308" max="1308" width="35.7109375" style="1147" customWidth="1"/>
    <col min="1309" max="1309" width="33.28515625" style="1147" customWidth="1"/>
    <col min="1310" max="1310" width="29.140625" style="1147" customWidth="1"/>
    <col min="1311" max="1311" width="34.28515625" style="1147" customWidth="1"/>
    <col min="1312" max="1312" width="40.85546875" style="1147" customWidth="1"/>
    <col min="1313" max="1313" width="55.5703125" style="1147" customWidth="1"/>
    <col min="1314" max="1314" width="42" style="1147" customWidth="1"/>
    <col min="1315" max="1315" width="56.85546875" style="1147" customWidth="1"/>
    <col min="1316" max="1316" width="48" style="1147" customWidth="1"/>
    <col min="1317" max="1317" width="56.140625" style="1147" customWidth="1"/>
    <col min="1318" max="1318" width="48.140625" style="1147" customWidth="1"/>
    <col min="1319" max="1536" width="11.42578125" style="1147"/>
    <col min="1537" max="1537" width="10.7109375" style="1147" customWidth="1"/>
    <col min="1538" max="1538" width="60.5703125" style="1147" customWidth="1"/>
    <col min="1539" max="1539" width="73.140625" style="1147" customWidth="1"/>
    <col min="1540" max="1540" width="47" style="1147" customWidth="1"/>
    <col min="1541" max="1541" width="39.7109375" style="1147" customWidth="1"/>
    <col min="1542" max="1542" width="41.42578125" style="1147" customWidth="1"/>
    <col min="1543" max="1543" width="42.7109375" style="1147" customWidth="1"/>
    <col min="1544" max="1544" width="42.140625" style="1147" customWidth="1"/>
    <col min="1545" max="1545" width="44.5703125" style="1147" customWidth="1"/>
    <col min="1546" max="1546" width="26" style="1147" customWidth="1"/>
    <col min="1547" max="1547" width="33.140625" style="1147" customWidth="1"/>
    <col min="1548" max="1549" width="26" style="1147" customWidth="1"/>
    <col min="1550" max="1550" width="36" style="1147" customWidth="1"/>
    <col min="1551" max="1551" width="41.140625" style="1147" customWidth="1"/>
    <col min="1552" max="1552" width="34.85546875" style="1147" customWidth="1"/>
    <col min="1553" max="1553" width="27.7109375" style="1147" customWidth="1"/>
    <col min="1554" max="1554" width="43.85546875" style="1147" customWidth="1"/>
    <col min="1555" max="1555" width="50" style="1147" customWidth="1"/>
    <col min="1556" max="1556" width="51.5703125" style="1147" customWidth="1"/>
    <col min="1557" max="1557" width="28" style="1147" customWidth="1"/>
    <col min="1558" max="1558" width="30" style="1147" customWidth="1"/>
    <col min="1559" max="1559" width="25.140625" style="1147" customWidth="1"/>
    <col min="1560" max="1560" width="26.28515625" style="1147" customWidth="1"/>
    <col min="1561" max="1561" width="30" style="1147" customWidth="1"/>
    <col min="1562" max="1562" width="32.140625" style="1147" customWidth="1"/>
    <col min="1563" max="1563" width="33.5703125" style="1147" customWidth="1"/>
    <col min="1564" max="1564" width="35.7109375" style="1147" customWidth="1"/>
    <col min="1565" max="1565" width="33.28515625" style="1147" customWidth="1"/>
    <col min="1566" max="1566" width="29.140625" style="1147" customWidth="1"/>
    <col min="1567" max="1567" width="34.28515625" style="1147" customWidth="1"/>
    <col min="1568" max="1568" width="40.85546875" style="1147" customWidth="1"/>
    <col min="1569" max="1569" width="55.5703125" style="1147" customWidth="1"/>
    <col min="1570" max="1570" width="42" style="1147" customWidth="1"/>
    <col min="1571" max="1571" width="56.85546875" style="1147" customWidth="1"/>
    <col min="1572" max="1572" width="48" style="1147" customWidth="1"/>
    <col min="1573" max="1573" width="56.140625" style="1147" customWidth="1"/>
    <col min="1574" max="1574" width="48.140625" style="1147" customWidth="1"/>
    <col min="1575" max="1792" width="11.42578125" style="1147"/>
    <col min="1793" max="1793" width="10.7109375" style="1147" customWidth="1"/>
    <col min="1794" max="1794" width="60.5703125" style="1147" customWidth="1"/>
    <col min="1795" max="1795" width="73.140625" style="1147" customWidth="1"/>
    <col min="1796" max="1796" width="47" style="1147" customWidth="1"/>
    <col min="1797" max="1797" width="39.7109375" style="1147" customWidth="1"/>
    <col min="1798" max="1798" width="41.42578125" style="1147" customWidth="1"/>
    <col min="1799" max="1799" width="42.7109375" style="1147" customWidth="1"/>
    <col min="1800" max="1800" width="42.140625" style="1147" customWidth="1"/>
    <col min="1801" max="1801" width="44.5703125" style="1147" customWidth="1"/>
    <col min="1802" max="1802" width="26" style="1147" customWidth="1"/>
    <col min="1803" max="1803" width="33.140625" style="1147" customWidth="1"/>
    <col min="1804" max="1805" width="26" style="1147" customWidth="1"/>
    <col min="1806" max="1806" width="36" style="1147" customWidth="1"/>
    <col min="1807" max="1807" width="41.140625" style="1147" customWidth="1"/>
    <col min="1808" max="1808" width="34.85546875" style="1147" customWidth="1"/>
    <col min="1809" max="1809" width="27.7109375" style="1147" customWidth="1"/>
    <col min="1810" max="1810" width="43.85546875" style="1147" customWidth="1"/>
    <col min="1811" max="1811" width="50" style="1147" customWidth="1"/>
    <col min="1812" max="1812" width="51.5703125" style="1147" customWidth="1"/>
    <col min="1813" max="1813" width="28" style="1147" customWidth="1"/>
    <col min="1814" max="1814" width="30" style="1147" customWidth="1"/>
    <col min="1815" max="1815" width="25.140625" style="1147" customWidth="1"/>
    <col min="1816" max="1816" width="26.28515625" style="1147" customWidth="1"/>
    <col min="1817" max="1817" width="30" style="1147" customWidth="1"/>
    <col min="1818" max="1818" width="32.140625" style="1147" customWidth="1"/>
    <col min="1819" max="1819" width="33.5703125" style="1147" customWidth="1"/>
    <col min="1820" max="1820" width="35.7109375" style="1147" customWidth="1"/>
    <col min="1821" max="1821" width="33.28515625" style="1147" customWidth="1"/>
    <col min="1822" max="1822" width="29.140625" style="1147" customWidth="1"/>
    <col min="1823" max="1823" width="34.28515625" style="1147" customWidth="1"/>
    <col min="1824" max="1824" width="40.85546875" style="1147" customWidth="1"/>
    <col min="1825" max="1825" width="55.5703125" style="1147" customWidth="1"/>
    <col min="1826" max="1826" width="42" style="1147" customWidth="1"/>
    <col min="1827" max="1827" width="56.85546875" style="1147" customWidth="1"/>
    <col min="1828" max="1828" width="48" style="1147" customWidth="1"/>
    <col min="1829" max="1829" width="56.140625" style="1147" customWidth="1"/>
    <col min="1830" max="1830" width="48.140625" style="1147" customWidth="1"/>
    <col min="1831" max="2048" width="11.42578125" style="1147"/>
    <col min="2049" max="2049" width="10.7109375" style="1147" customWidth="1"/>
    <col min="2050" max="2050" width="60.5703125" style="1147" customWidth="1"/>
    <col min="2051" max="2051" width="73.140625" style="1147" customWidth="1"/>
    <col min="2052" max="2052" width="47" style="1147" customWidth="1"/>
    <col min="2053" max="2053" width="39.7109375" style="1147" customWidth="1"/>
    <col min="2054" max="2054" width="41.42578125" style="1147" customWidth="1"/>
    <col min="2055" max="2055" width="42.7109375" style="1147" customWidth="1"/>
    <col min="2056" max="2056" width="42.140625" style="1147" customWidth="1"/>
    <col min="2057" max="2057" width="44.5703125" style="1147" customWidth="1"/>
    <col min="2058" max="2058" width="26" style="1147" customWidth="1"/>
    <col min="2059" max="2059" width="33.140625" style="1147" customWidth="1"/>
    <col min="2060" max="2061" width="26" style="1147" customWidth="1"/>
    <col min="2062" max="2062" width="36" style="1147" customWidth="1"/>
    <col min="2063" max="2063" width="41.140625" style="1147" customWidth="1"/>
    <col min="2064" max="2064" width="34.85546875" style="1147" customWidth="1"/>
    <col min="2065" max="2065" width="27.7109375" style="1147" customWidth="1"/>
    <col min="2066" max="2066" width="43.85546875" style="1147" customWidth="1"/>
    <col min="2067" max="2067" width="50" style="1147" customWidth="1"/>
    <col min="2068" max="2068" width="51.5703125" style="1147" customWidth="1"/>
    <col min="2069" max="2069" width="28" style="1147" customWidth="1"/>
    <col min="2070" max="2070" width="30" style="1147" customWidth="1"/>
    <col min="2071" max="2071" width="25.140625" style="1147" customWidth="1"/>
    <col min="2072" max="2072" width="26.28515625" style="1147" customWidth="1"/>
    <col min="2073" max="2073" width="30" style="1147" customWidth="1"/>
    <col min="2074" max="2074" width="32.140625" style="1147" customWidth="1"/>
    <col min="2075" max="2075" width="33.5703125" style="1147" customWidth="1"/>
    <col min="2076" max="2076" width="35.7109375" style="1147" customWidth="1"/>
    <col min="2077" max="2077" width="33.28515625" style="1147" customWidth="1"/>
    <col min="2078" max="2078" width="29.140625" style="1147" customWidth="1"/>
    <col min="2079" max="2079" width="34.28515625" style="1147" customWidth="1"/>
    <col min="2080" max="2080" width="40.85546875" style="1147" customWidth="1"/>
    <col min="2081" max="2081" width="55.5703125" style="1147" customWidth="1"/>
    <col min="2082" max="2082" width="42" style="1147" customWidth="1"/>
    <col min="2083" max="2083" width="56.85546875" style="1147" customWidth="1"/>
    <col min="2084" max="2084" width="48" style="1147" customWidth="1"/>
    <col min="2085" max="2085" width="56.140625" style="1147" customWidth="1"/>
    <col min="2086" max="2086" width="48.140625" style="1147" customWidth="1"/>
    <col min="2087" max="2304" width="11.42578125" style="1147"/>
    <col min="2305" max="2305" width="10.7109375" style="1147" customWidth="1"/>
    <col min="2306" max="2306" width="60.5703125" style="1147" customWidth="1"/>
    <col min="2307" max="2307" width="73.140625" style="1147" customWidth="1"/>
    <col min="2308" max="2308" width="47" style="1147" customWidth="1"/>
    <col min="2309" max="2309" width="39.7109375" style="1147" customWidth="1"/>
    <col min="2310" max="2310" width="41.42578125" style="1147" customWidth="1"/>
    <col min="2311" max="2311" width="42.7109375" style="1147" customWidth="1"/>
    <col min="2312" max="2312" width="42.140625" style="1147" customWidth="1"/>
    <col min="2313" max="2313" width="44.5703125" style="1147" customWidth="1"/>
    <col min="2314" max="2314" width="26" style="1147" customWidth="1"/>
    <col min="2315" max="2315" width="33.140625" style="1147" customWidth="1"/>
    <col min="2316" max="2317" width="26" style="1147" customWidth="1"/>
    <col min="2318" max="2318" width="36" style="1147" customWidth="1"/>
    <col min="2319" max="2319" width="41.140625" style="1147" customWidth="1"/>
    <col min="2320" max="2320" width="34.85546875" style="1147" customWidth="1"/>
    <col min="2321" max="2321" width="27.7109375" style="1147" customWidth="1"/>
    <col min="2322" max="2322" width="43.85546875" style="1147" customWidth="1"/>
    <col min="2323" max="2323" width="50" style="1147" customWidth="1"/>
    <col min="2324" max="2324" width="51.5703125" style="1147" customWidth="1"/>
    <col min="2325" max="2325" width="28" style="1147" customWidth="1"/>
    <col min="2326" max="2326" width="30" style="1147" customWidth="1"/>
    <col min="2327" max="2327" width="25.140625" style="1147" customWidth="1"/>
    <col min="2328" max="2328" width="26.28515625" style="1147" customWidth="1"/>
    <col min="2329" max="2329" width="30" style="1147" customWidth="1"/>
    <col min="2330" max="2330" width="32.140625" style="1147" customWidth="1"/>
    <col min="2331" max="2331" width="33.5703125" style="1147" customWidth="1"/>
    <col min="2332" max="2332" width="35.7109375" style="1147" customWidth="1"/>
    <col min="2333" max="2333" width="33.28515625" style="1147" customWidth="1"/>
    <col min="2334" max="2334" width="29.140625" style="1147" customWidth="1"/>
    <col min="2335" max="2335" width="34.28515625" style="1147" customWidth="1"/>
    <col min="2336" max="2336" width="40.85546875" style="1147" customWidth="1"/>
    <col min="2337" max="2337" width="55.5703125" style="1147" customWidth="1"/>
    <col min="2338" max="2338" width="42" style="1147" customWidth="1"/>
    <col min="2339" max="2339" width="56.85546875" style="1147" customWidth="1"/>
    <col min="2340" max="2340" width="48" style="1147" customWidth="1"/>
    <col min="2341" max="2341" width="56.140625" style="1147" customWidth="1"/>
    <col min="2342" max="2342" width="48.140625" style="1147" customWidth="1"/>
    <col min="2343" max="2560" width="11.42578125" style="1147"/>
    <col min="2561" max="2561" width="10.7109375" style="1147" customWidth="1"/>
    <col min="2562" max="2562" width="60.5703125" style="1147" customWidth="1"/>
    <col min="2563" max="2563" width="73.140625" style="1147" customWidth="1"/>
    <col min="2564" max="2564" width="47" style="1147" customWidth="1"/>
    <col min="2565" max="2565" width="39.7109375" style="1147" customWidth="1"/>
    <col min="2566" max="2566" width="41.42578125" style="1147" customWidth="1"/>
    <col min="2567" max="2567" width="42.7109375" style="1147" customWidth="1"/>
    <col min="2568" max="2568" width="42.140625" style="1147" customWidth="1"/>
    <col min="2569" max="2569" width="44.5703125" style="1147" customWidth="1"/>
    <col min="2570" max="2570" width="26" style="1147" customWidth="1"/>
    <col min="2571" max="2571" width="33.140625" style="1147" customWidth="1"/>
    <col min="2572" max="2573" width="26" style="1147" customWidth="1"/>
    <col min="2574" max="2574" width="36" style="1147" customWidth="1"/>
    <col min="2575" max="2575" width="41.140625" style="1147" customWidth="1"/>
    <col min="2576" max="2576" width="34.85546875" style="1147" customWidth="1"/>
    <col min="2577" max="2577" width="27.7109375" style="1147" customWidth="1"/>
    <col min="2578" max="2578" width="43.85546875" style="1147" customWidth="1"/>
    <col min="2579" max="2579" width="50" style="1147" customWidth="1"/>
    <col min="2580" max="2580" width="51.5703125" style="1147" customWidth="1"/>
    <col min="2581" max="2581" width="28" style="1147" customWidth="1"/>
    <col min="2582" max="2582" width="30" style="1147" customWidth="1"/>
    <col min="2583" max="2583" width="25.140625" style="1147" customWidth="1"/>
    <col min="2584" max="2584" width="26.28515625" style="1147" customWidth="1"/>
    <col min="2585" max="2585" width="30" style="1147" customWidth="1"/>
    <col min="2586" max="2586" width="32.140625" style="1147" customWidth="1"/>
    <col min="2587" max="2587" width="33.5703125" style="1147" customWidth="1"/>
    <col min="2588" max="2588" width="35.7109375" style="1147" customWidth="1"/>
    <col min="2589" max="2589" width="33.28515625" style="1147" customWidth="1"/>
    <col min="2590" max="2590" width="29.140625" style="1147" customWidth="1"/>
    <col min="2591" max="2591" width="34.28515625" style="1147" customWidth="1"/>
    <col min="2592" max="2592" width="40.85546875" style="1147" customWidth="1"/>
    <col min="2593" max="2593" width="55.5703125" style="1147" customWidth="1"/>
    <col min="2594" max="2594" width="42" style="1147" customWidth="1"/>
    <col min="2595" max="2595" width="56.85546875" style="1147" customWidth="1"/>
    <col min="2596" max="2596" width="48" style="1147" customWidth="1"/>
    <col min="2597" max="2597" width="56.140625" style="1147" customWidth="1"/>
    <col min="2598" max="2598" width="48.140625" style="1147" customWidth="1"/>
    <col min="2599" max="2816" width="11.42578125" style="1147"/>
    <col min="2817" max="2817" width="10.7109375" style="1147" customWidth="1"/>
    <col min="2818" max="2818" width="60.5703125" style="1147" customWidth="1"/>
    <col min="2819" max="2819" width="73.140625" style="1147" customWidth="1"/>
    <col min="2820" max="2820" width="47" style="1147" customWidth="1"/>
    <col min="2821" max="2821" width="39.7109375" style="1147" customWidth="1"/>
    <col min="2822" max="2822" width="41.42578125" style="1147" customWidth="1"/>
    <col min="2823" max="2823" width="42.7109375" style="1147" customWidth="1"/>
    <col min="2824" max="2824" width="42.140625" style="1147" customWidth="1"/>
    <col min="2825" max="2825" width="44.5703125" style="1147" customWidth="1"/>
    <col min="2826" max="2826" width="26" style="1147" customWidth="1"/>
    <col min="2827" max="2827" width="33.140625" style="1147" customWidth="1"/>
    <col min="2828" max="2829" width="26" style="1147" customWidth="1"/>
    <col min="2830" max="2830" width="36" style="1147" customWidth="1"/>
    <col min="2831" max="2831" width="41.140625" style="1147" customWidth="1"/>
    <col min="2832" max="2832" width="34.85546875" style="1147" customWidth="1"/>
    <col min="2833" max="2833" width="27.7109375" style="1147" customWidth="1"/>
    <col min="2834" max="2834" width="43.85546875" style="1147" customWidth="1"/>
    <col min="2835" max="2835" width="50" style="1147" customWidth="1"/>
    <col min="2836" max="2836" width="51.5703125" style="1147" customWidth="1"/>
    <col min="2837" max="2837" width="28" style="1147" customWidth="1"/>
    <col min="2838" max="2838" width="30" style="1147" customWidth="1"/>
    <col min="2839" max="2839" width="25.140625" style="1147" customWidth="1"/>
    <col min="2840" max="2840" width="26.28515625" style="1147" customWidth="1"/>
    <col min="2841" max="2841" width="30" style="1147" customWidth="1"/>
    <col min="2842" max="2842" width="32.140625" style="1147" customWidth="1"/>
    <col min="2843" max="2843" width="33.5703125" style="1147" customWidth="1"/>
    <col min="2844" max="2844" width="35.7109375" style="1147" customWidth="1"/>
    <col min="2845" max="2845" width="33.28515625" style="1147" customWidth="1"/>
    <col min="2846" max="2846" width="29.140625" style="1147" customWidth="1"/>
    <col min="2847" max="2847" width="34.28515625" style="1147" customWidth="1"/>
    <col min="2848" max="2848" width="40.85546875" style="1147" customWidth="1"/>
    <col min="2849" max="2849" width="55.5703125" style="1147" customWidth="1"/>
    <col min="2850" max="2850" width="42" style="1147" customWidth="1"/>
    <col min="2851" max="2851" width="56.85546875" style="1147" customWidth="1"/>
    <col min="2852" max="2852" width="48" style="1147" customWidth="1"/>
    <col min="2853" max="2853" width="56.140625" style="1147" customWidth="1"/>
    <col min="2854" max="2854" width="48.140625" style="1147" customWidth="1"/>
    <col min="2855" max="3072" width="11.42578125" style="1147"/>
    <col min="3073" max="3073" width="10.7109375" style="1147" customWidth="1"/>
    <col min="3074" max="3074" width="60.5703125" style="1147" customWidth="1"/>
    <col min="3075" max="3075" width="73.140625" style="1147" customWidth="1"/>
    <col min="3076" max="3076" width="47" style="1147" customWidth="1"/>
    <col min="3077" max="3077" width="39.7109375" style="1147" customWidth="1"/>
    <col min="3078" max="3078" width="41.42578125" style="1147" customWidth="1"/>
    <col min="3079" max="3079" width="42.7109375" style="1147" customWidth="1"/>
    <col min="3080" max="3080" width="42.140625" style="1147" customWidth="1"/>
    <col min="3081" max="3081" width="44.5703125" style="1147" customWidth="1"/>
    <col min="3082" max="3082" width="26" style="1147" customWidth="1"/>
    <col min="3083" max="3083" width="33.140625" style="1147" customWidth="1"/>
    <col min="3084" max="3085" width="26" style="1147" customWidth="1"/>
    <col min="3086" max="3086" width="36" style="1147" customWidth="1"/>
    <col min="3087" max="3087" width="41.140625" style="1147" customWidth="1"/>
    <col min="3088" max="3088" width="34.85546875" style="1147" customWidth="1"/>
    <col min="3089" max="3089" width="27.7109375" style="1147" customWidth="1"/>
    <col min="3090" max="3090" width="43.85546875" style="1147" customWidth="1"/>
    <col min="3091" max="3091" width="50" style="1147" customWidth="1"/>
    <col min="3092" max="3092" width="51.5703125" style="1147" customWidth="1"/>
    <col min="3093" max="3093" width="28" style="1147" customWidth="1"/>
    <col min="3094" max="3094" width="30" style="1147" customWidth="1"/>
    <col min="3095" max="3095" width="25.140625" style="1147" customWidth="1"/>
    <col min="3096" max="3096" width="26.28515625" style="1147" customWidth="1"/>
    <col min="3097" max="3097" width="30" style="1147" customWidth="1"/>
    <col min="3098" max="3098" width="32.140625" style="1147" customWidth="1"/>
    <col min="3099" max="3099" width="33.5703125" style="1147" customWidth="1"/>
    <col min="3100" max="3100" width="35.7109375" style="1147" customWidth="1"/>
    <col min="3101" max="3101" width="33.28515625" style="1147" customWidth="1"/>
    <col min="3102" max="3102" width="29.140625" style="1147" customWidth="1"/>
    <col min="3103" max="3103" width="34.28515625" style="1147" customWidth="1"/>
    <col min="3104" max="3104" width="40.85546875" style="1147" customWidth="1"/>
    <col min="3105" max="3105" width="55.5703125" style="1147" customWidth="1"/>
    <col min="3106" max="3106" width="42" style="1147" customWidth="1"/>
    <col min="3107" max="3107" width="56.85546875" style="1147" customWidth="1"/>
    <col min="3108" max="3108" width="48" style="1147" customWidth="1"/>
    <col min="3109" max="3109" width="56.140625" style="1147" customWidth="1"/>
    <col min="3110" max="3110" width="48.140625" style="1147" customWidth="1"/>
    <col min="3111" max="3328" width="11.42578125" style="1147"/>
    <col min="3329" max="3329" width="10.7109375" style="1147" customWidth="1"/>
    <col min="3330" max="3330" width="60.5703125" style="1147" customWidth="1"/>
    <col min="3331" max="3331" width="73.140625" style="1147" customWidth="1"/>
    <col min="3332" max="3332" width="47" style="1147" customWidth="1"/>
    <col min="3333" max="3333" width="39.7109375" style="1147" customWidth="1"/>
    <col min="3334" max="3334" width="41.42578125" style="1147" customWidth="1"/>
    <col min="3335" max="3335" width="42.7109375" style="1147" customWidth="1"/>
    <col min="3336" max="3336" width="42.140625" style="1147" customWidth="1"/>
    <col min="3337" max="3337" width="44.5703125" style="1147" customWidth="1"/>
    <col min="3338" max="3338" width="26" style="1147" customWidth="1"/>
    <col min="3339" max="3339" width="33.140625" style="1147" customWidth="1"/>
    <col min="3340" max="3341" width="26" style="1147" customWidth="1"/>
    <col min="3342" max="3342" width="36" style="1147" customWidth="1"/>
    <col min="3343" max="3343" width="41.140625" style="1147" customWidth="1"/>
    <col min="3344" max="3344" width="34.85546875" style="1147" customWidth="1"/>
    <col min="3345" max="3345" width="27.7109375" style="1147" customWidth="1"/>
    <col min="3346" max="3346" width="43.85546875" style="1147" customWidth="1"/>
    <col min="3347" max="3347" width="50" style="1147" customWidth="1"/>
    <col min="3348" max="3348" width="51.5703125" style="1147" customWidth="1"/>
    <col min="3349" max="3349" width="28" style="1147" customWidth="1"/>
    <col min="3350" max="3350" width="30" style="1147" customWidth="1"/>
    <col min="3351" max="3351" width="25.140625" style="1147" customWidth="1"/>
    <col min="3352" max="3352" width="26.28515625" style="1147" customWidth="1"/>
    <col min="3353" max="3353" width="30" style="1147" customWidth="1"/>
    <col min="3354" max="3354" width="32.140625" style="1147" customWidth="1"/>
    <col min="3355" max="3355" width="33.5703125" style="1147" customWidth="1"/>
    <col min="3356" max="3356" width="35.7109375" style="1147" customWidth="1"/>
    <col min="3357" max="3357" width="33.28515625" style="1147" customWidth="1"/>
    <col min="3358" max="3358" width="29.140625" style="1147" customWidth="1"/>
    <col min="3359" max="3359" width="34.28515625" style="1147" customWidth="1"/>
    <col min="3360" max="3360" width="40.85546875" style="1147" customWidth="1"/>
    <col min="3361" max="3361" width="55.5703125" style="1147" customWidth="1"/>
    <col min="3362" max="3362" width="42" style="1147" customWidth="1"/>
    <col min="3363" max="3363" width="56.85546875" style="1147" customWidth="1"/>
    <col min="3364" max="3364" width="48" style="1147" customWidth="1"/>
    <col min="3365" max="3365" width="56.140625" style="1147" customWidth="1"/>
    <col min="3366" max="3366" width="48.140625" style="1147" customWidth="1"/>
    <col min="3367" max="3584" width="11.42578125" style="1147"/>
    <col min="3585" max="3585" width="10.7109375" style="1147" customWidth="1"/>
    <col min="3586" max="3586" width="60.5703125" style="1147" customWidth="1"/>
    <col min="3587" max="3587" width="73.140625" style="1147" customWidth="1"/>
    <col min="3588" max="3588" width="47" style="1147" customWidth="1"/>
    <col min="3589" max="3589" width="39.7109375" style="1147" customWidth="1"/>
    <col min="3590" max="3590" width="41.42578125" style="1147" customWidth="1"/>
    <col min="3591" max="3591" width="42.7109375" style="1147" customWidth="1"/>
    <col min="3592" max="3592" width="42.140625" style="1147" customWidth="1"/>
    <col min="3593" max="3593" width="44.5703125" style="1147" customWidth="1"/>
    <col min="3594" max="3594" width="26" style="1147" customWidth="1"/>
    <col min="3595" max="3595" width="33.140625" style="1147" customWidth="1"/>
    <col min="3596" max="3597" width="26" style="1147" customWidth="1"/>
    <col min="3598" max="3598" width="36" style="1147" customWidth="1"/>
    <col min="3599" max="3599" width="41.140625" style="1147" customWidth="1"/>
    <col min="3600" max="3600" width="34.85546875" style="1147" customWidth="1"/>
    <col min="3601" max="3601" width="27.7109375" style="1147" customWidth="1"/>
    <col min="3602" max="3602" width="43.85546875" style="1147" customWidth="1"/>
    <col min="3603" max="3603" width="50" style="1147" customWidth="1"/>
    <col min="3604" max="3604" width="51.5703125" style="1147" customWidth="1"/>
    <col min="3605" max="3605" width="28" style="1147" customWidth="1"/>
    <col min="3606" max="3606" width="30" style="1147" customWidth="1"/>
    <col min="3607" max="3607" width="25.140625" style="1147" customWidth="1"/>
    <col min="3608" max="3608" width="26.28515625" style="1147" customWidth="1"/>
    <col min="3609" max="3609" width="30" style="1147" customWidth="1"/>
    <col min="3610" max="3610" width="32.140625" style="1147" customWidth="1"/>
    <col min="3611" max="3611" width="33.5703125" style="1147" customWidth="1"/>
    <col min="3612" max="3612" width="35.7109375" style="1147" customWidth="1"/>
    <col min="3613" max="3613" width="33.28515625" style="1147" customWidth="1"/>
    <col min="3614" max="3614" width="29.140625" style="1147" customWidth="1"/>
    <col min="3615" max="3615" width="34.28515625" style="1147" customWidth="1"/>
    <col min="3616" max="3616" width="40.85546875" style="1147" customWidth="1"/>
    <col min="3617" max="3617" width="55.5703125" style="1147" customWidth="1"/>
    <col min="3618" max="3618" width="42" style="1147" customWidth="1"/>
    <col min="3619" max="3619" width="56.85546875" style="1147" customWidth="1"/>
    <col min="3620" max="3620" width="48" style="1147" customWidth="1"/>
    <col min="3621" max="3621" width="56.140625" style="1147" customWidth="1"/>
    <col min="3622" max="3622" width="48.140625" style="1147" customWidth="1"/>
    <col min="3623" max="3840" width="11.42578125" style="1147"/>
    <col min="3841" max="3841" width="10.7109375" style="1147" customWidth="1"/>
    <col min="3842" max="3842" width="60.5703125" style="1147" customWidth="1"/>
    <col min="3843" max="3843" width="73.140625" style="1147" customWidth="1"/>
    <col min="3844" max="3844" width="47" style="1147" customWidth="1"/>
    <col min="3845" max="3845" width="39.7109375" style="1147" customWidth="1"/>
    <col min="3846" max="3846" width="41.42578125" style="1147" customWidth="1"/>
    <col min="3847" max="3847" width="42.7109375" style="1147" customWidth="1"/>
    <col min="3848" max="3848" width="42.140625" style="1147" customWidth="1"/>
    <col min="3849" max="3849" width="44.5703125" style="1147" customWidth="1"/>
    <col min="3850" max="3850" width="26" style="1147" customWidth="1"/>
    <col min="3851" max="3851" width="33.140625" style="1147" customWidth="1"/>
    <col min="3852" max="3853" width="26" style="1147" customWidth="1"/>
    <col min="3854" max="3854" width="36" style="1147" customWidth="1"/>
    <col min="3855" max="3855" width="41.140625" style="1147" customWidth="1"/>
    <col min="3856" max="3856" width="34.85546875" style="1147" customWidth="1"/>
    <col min="3857" max="3857" width="27.7109375" style="1147" customWidth="1"/>
    <col min="3858" max="3858" width="43.85546875" style="1147" customWidth="1"/>
    <col min="3859" max="3859" width="50" style="1147" customWidth="1"/>
    <col min="3860" max="3860" width="51.5703125" style="1147" customWidth="1"/>
    <col min="3861" max="3861" width="28" style="1147" customWidth="1"/>
    <col min="3862" max="3862" width="30" style="1147" customWidth="1"/>
    <col min="3863" max="3863" width="25.140625" style="1147" customWidth="1"/>
    <col min="3864" max="3864" width="26.28515625" style="1147" customWidth="1"/>
    <col min="3865" max="3865" width="30" style="1147" customWidth="1"/>
    <col min="3866" max="3866" width="32.140625" style="1147" customWidth="1"/>
    <col min="3867" max="3867" width="33.5703125" style="1147" customWidth="1"/>
    <col min="3868" max="3868" width="35.7109375" style="1147" customWidth="1"/>
    <col min="3869" max="3869" width="33.28515625" style="1147" customWidth="1"/>
    <col min="3870" max="3870" width="29.140625" style="1147" customWidth="1"/>
    <col min="3871" max="3871" width="34.28515625" style="1147" customWidth="1"/>
    <col min="3872" max="3872" width="40.85546875" style="1147" customWidth="1"/>
    <col min="3873" max="3873" width="55.5703125" style="1147" customWidth="1"/>
    <col min="3874" max="3874" width="42" style="1147" customWidth="1"/>
    <col min="3875" max="3875" width="56.85546875" style="1147" customWidth="1"/>
    <col min="3876" max="3876" width="48" style="1147" customWidth="1"/>
    <col min="3877" max="3877" width="56.140625" style="1147" customWidth="1"/>
    <col min="3878" max="3878" width="48.140625" style="1147" customWidth="1"/>
    <col min="3879" max="4096" width="11.42578125" style="1147"/>
    <col min="4097" max="4097" width="10.7109375" style="1147" customWidth="1"/>
    <col min="4098" max="4098" width="60.5703125" style="1147" customWidth="1"/>
    <col min="4099" max="4099" width="73.140625" style="1147" customWidth="1"/>
    <col min="4100" max="4100" width="47" style="1147" customWidth="1"/>
    <col min="4101" max="4101" width="39.7109375" style="1147" customWidth="1"/>
    <col min="4102" max="4102" width="41.42578125" style="1147" customWidth="1"/>
    <col min="4103" max="4103" width="42.7109375" style="1147" customWidth="1"/>
    <col min="4104" max="4104" width="42.140625" style="1147" customWidth="1"/>
    <col min="4105" max="4105" width="44.5703125" style="1147" customWidth="1"/>
    <col min="4106" max="4106" width="26" style="1147" customWidth="1"/>
    <col min="4107" max="4107" width="33.140625" style="1147" customWidth="1"/>
    <col min="4108" max="4109" width="26" style="1147" customWidth="1"/>
    <col min="4110" max="4110" width="36" style="1147" customWidth="1"/>
    <col min="4111" max="4111" width="41.140625" style="1147" customWidth="1"/>
    <col min="4112" max="4112" width="34.85546875" style="1147" customWidth="1"/>
    <col min="4113" max="4113" width="27.7109375" style="1147" customWidth="1"/>
    <col min="4114" max="4114" width="43.85546875" style="1147" customWidth="1"/>
    <col min="4115" max="4115" width="50" style="1147" customWidth="1"/>
    <col min="4116" max="4116" width="51.5703125" style="1147" customWidth="1"/>
    <col min="4117" max="4117" width="28" style="1147" customWidth="1"/>
    <col min="4118" max="4118" width="30" style="1147" customWidth="1"/>
    <col min="4119" max="4119" width="25.140625" style="1147" customWidth="1"/>
    <col min="4120" max="4120" width="26.28515625" style="1147" customWidth="1"/>
    <col min="4121" max="4121" width="30" style="1147" customWidth="1"/>
    <col min="4122" max="4122" width="32.140625" style="1147" customWidth="1"/>
    <col min="4123" max="4123" width="33.5703125" style="1147" customWidth="1"/>
    <col min="4124" max="4124" width="35.7109375" style="1147" customWidth="1"/>
    <col min="4125" max="4125" width="33.28515625" style="1147" customWidth="1"/>
    <col min="4126" max="4126" width="29.140625" style="1147" customWidth="1"/>
    <col min="4127" max="4127" width="34.28515625" style="1147" customWidth="1"/>
    <col min="4128" max="4128" width="40.85546875" style="1147" customWidth="1"/>
    <col min="4129" max="4129" width="55.5703125" style="1147" customWidth="1"/>
    <col min="4130" max="4130" width="42" style="1147" customWidth="1"/>
    <col min="4131" max="4131" width="56.85546875" style="1147" customWidth="1"/>
    <col min="4132" max="4132" width="48" style="1147" customWidth="1"/>
    <col min="4133" max="4133" width="56.140625" style="1147" customWidth="1"/>
    <col min="4134" max="4134" width="48.140625" style="1147" customWidth="1"/>
    <col min="4135" max="4352" width="11.42578125" style="1147"/>
    <col min="4353" max="4353" width="10.7109375" style="1147" customWidth="1"/>
    <col min="4354" max="4354" width="60.5703125" style="1147" customWidth="1"/>
    <col min="4355" max="4355" width="73.140625" style="1147" customWidth="1"/>
    <col min="4356" max="4356" width="47" style="1147" customWidth="1"/>
    <col min="4357" max="4357" width="39.7109375" style="1147" customWidth="1"/>
    <col min="4358" max="4358" width="41.42578125" style="1147" customWidth="1"/>
    <col min="4359" max="4359" width="42.7109375" style="1147" customWidth="1"/>
    <col min="4360" max="4360" width="42.140625" style="1147" customWidth="1"/>
    <col min="4361" max="4361" width="44.5703125" style="1147" customWidth="1"/>
    <col min="4362" max="4362" width="26" style="1147" customWidth="1"/>
    <col min="4363" max="4363" width="33.140625" style="1147" customWidth="1"/>
    <col min="4364" max="4365" width="26" style="1147" customWidth="1"/>
    <col min="4366" max="4366" width="36" style="1147" customWidth="1"/>
    <col min="4367" max="4367" width="41.140625" style="1147" customWidth="1"/>
    <col min="4368" max="4368" width="34.85546875" style="1147" customWidth="1"/>
    <col min="4369" max="4369" width="27.7109375" style="1147" customWidth="1"/>
    <col min="4370" max="4370" width="43.85546875" style="1147" customWidth="1"/>
    <col min="4371" max="4371" width="50" style="1147" customWidth="1"/>
    <col min="4372" max="4372" width="51.5703125" style="1147" customWidth="1"/>
    <col min="4373" max="4373" width="28" style="1147" customWidth="1"/>
    <col min="4374" max="4374" width="30" style="1147" customWidth="1"/>
    <col min="4375" max="4375" width="25.140625" style="1147" customWidth="1"/>
    <col min="4376" max="4376" width="26.28515625" style="1147" customWidth="1"/>
    <col min="4377" max="4377" width="30" style="1147" customWidth="1"/>
    <col min="4378" max="4378" width="32.140625" style="1147" customWidth="1"/>
    <col min="4379" max="4379" width="33.5703125" style="1147" customWidth="1"/>
    <col min="4380" max="4380" width="35.7109375" style="1147" customWidth="1"/>
    <col min="4381" max="4381" width="33.28515625" style="1147" customWidth="1"/>
    <col min="4382" max="4382" width="29.140625" style="1147" customWidth="1"/>
    <col min="4383" max="4383" width="34.28515625" style="1147" customWidth="1"/>
    <col min="4384" max="4384" width="40.85546875" style="1147" customWidth="1"/>
    <col min="4385" max="4385" width="55.5703125" style="1147" customWidth="1"/>
    <col min="4386" max="4386" width="42" style="1147" customWidth="1"/>
    <col min="4387" max="4387" width="56.85546875" style="1147" customWidth="1"/>
    <col min="4388" max="4388" width="48" style="1147" customWidth="1"/>
    <col min="4389" max="4389" width="56.140625" style="1147" customWidth="1"/>
    <col min="4390" max="4390" width="48.140625" style="1147" customWidth="1"/>
    <col min="4391" max="4608" width="11.42578125" style="1147"/>
    <col min="4609" max="4609" width="10.7109375" style="1147" customWidth="1"/>
    <col min="4610" max="4610" width="60.5703125" style="1147" customWidth="1"/>
    <col min="4611" max="4611" width="73.140625" style="1147" customWidth="1"/>
    <col min="4612" max="4612" width="47" style="1147" customWidth="1"/>
    <col min="4613" max="4613" width="39.7109375" style="1147" customWidth="1"/>
    <col min="4614" max="4614" width="41.42578125" style="1147" customWidth="1"/>
    <col min="4615" max="4615" width="42.7109375" style="1147" customWidth="1"/>
    <col min="4616" max="4616" width="42.140625" style="1147" customWidth="1"/>
    <col min="4617" max="4617" width="44.5703125" style="1147" customWidth="1"/>
    <col min="4618" max="4618" width="26" style="1147" customWidth="1"/>
    <col min="4619" max="4619" width="33.140625" style="1147" customWidth="1"/>
    <col min="4620" max="4621" width="26" style="1147" customWidth="1"/>
    <col min="4622" max="4622" width="36" style="1147" customWidth="1"/>
    <col min="4623" max="4623" width="41.140625" style="1147" customWidth="1"/>
    <col min="4624" max="4624" width="34.85546875" style="1147" customWidth="1"/>
    <col min="4625" max="4625" width="27.7109375" style="1147" customWidth="1"/>
    <col min="4626" max="4626" width="43.85546875" style="1147" customWidth="1"/>
    <col min="4627" max="4627" width="50" style="1147" customWidth="1"/>
    <col min="4628" max="4628" width="51.5703125" style="1147" customWidth="1"/>
    <col min="4629" max="4629" width="28" style="1147" customWidth="1"/>
    <col min="4630" max="4630" width="30" style="1147" customWidth="1"/>
    <col min="4631" max="4631" width="25.140625" style="1147" customWidth="1"/>
    <col min="4632" max="4632" width="26.28515625" style="1147" customWidth="1"/>
    <col min="4633" max="4633" width="30" style="1147" customWidth="1"/>
    <col min="4634" max="4634" width="32.140625" style="1147" customWidth="1"/>
    <col min="4635" max="4635" width="33.5703125" style="1147" customWidth="1"/>
    <col min="4636" max="4636" width="35.7109375" style="1147" customWidth="1"/>
    <col min="4637" max="4637" width="33.28515625" style="1147" customWidth="1"/>
    <col min="4638" max="4638" width="29.140625" style="1147" customWidth="1"/>
    <col min="4639" max="4639" width="34.28515625" style="1147" customWidth="1"/>
    <col min="4640" max="4640" width="40.85546875" style="1147" customWidth="1"/>
    <col min="4641" max="4641" width="55.5703125" style="1147" customWidth="1"/>
    <col min="4642" max="4642" width="42" style="1147" customWidth="1"/>
    <col min="4643" max="4643" width="56.85546875" style="1147" customWidth="1"/>
    <col min="4644" max="4644" width="48" style="1147" customWidth="1"/>
    <col min="4645" max="4645" width="56.140625" style="1147" customWidth="1"/>
    <col min="4646" max="4646" width="48.140625" style="1147" customWidth="1"/>
    <col min="4647" max="4864" width="11.42578125" style="1147"/>
    <col min="4865" max="4865" width="10.7109375" style="1147" customWidth="1"/>
    <col min="4866" max="4866" width="60.5703125" style="1147" customWidth="1"/>
    <col min="4867" max="4867" width="73.140625" style="1147" customWidth="1"/>
    <col min="4868" max="4868" width="47" style="1147" customWidth="1"/>
    <col min="4869" max="4869" width="39.7109375" style="1147" customWidth="1"/>
    <col min="4870" max="4870" width="41.42578125" style="1147" customWidth="1"/>
    <col min="4871" max="4871" width="42.7109375" style="1147" customWidth="1"/>
    <col min="4872" max="4872" width="42.140625" style="1147" customWidth="1"/>
    <col min="4873" max="4873" width="44.5703125" style="1147" customWidth="1"/>
    <col min="4874" max="4874" width="26" style="1147" customWidth="1"/>
    <col min="4875" max="4875" width="33.140625" style="1147" customWidth="1"/>
    <col min="4876" max="4877" width="26" style="1147" customWidth="1"/>
    <col min="4878" max="4878" width="36" style="1147" customWidth="1"/>
    <col min="4879" max="4879" width="41.140625" style="1147" customWidth="1"/>
    <col min="4880" max="4880" width="34.85546875" style="1147" customWidth="1"/>
    <col min="4881" max="4881" width="27.7109375" style="1147" customWidth="1"/>
    <col min="4882" max="4882" width="43.85546875" style="1147" customWidth="1"/>
    <col min="4883" max="4883" width="50" style="1147" customWidth="1"/>
    <col min="4884" max="4884" width="51.5703125" style="1147" customWidth="1"/>
    <col min="4885" max="4885" width="28" style="1147" customWidth="1"/>
    <col min="4886" max="4886" width="30" style="1147" customWidth="1"/>
    <col min="4887" max="4887" width="25.140625" style="1147" customWidth="1"/>
    <col min="4888" max="4888" width="26.28515625" style="1147" customWidth="1"/>
    <col min="4889" max="4889" width="30" style="1147" customWidth="1"/>
    <col min="4890" max="4890" width="32.140625" style="1147" customWidth="1"/>
    <col min="4891" max="4891" width="33.5703125" style="1147" customWidth="1"/>
    <col min="4892" max="4892" width="35.7109375" style="1147" customWidth="1"/>
    <col min="4893" max="4893" width="33.28515625" style="1147" customWidth="1"/>
    <col min="4894" max="4894" width="29.140625" style="1147" customWidth="1"/>
    <col min="4895" max="4895" width="34.28515625" style="1147" customWidth="1"/>
    <col min="4896" max="4896" width="40.85546875" style="1147" customWidth="1"/>
    <col min="4897" max="4897" width="55.5703125" style="1147" customWidth="1"/>
    <col min="4898" max="4898" width="42" style="1147" customWidth="1"/>
    <col min="4899" max="4899" width="56.85546875" style="1147" customWidth="1"/>
    <col min="4900" max="4900" width="48" style="1147" customWidth="1"/>
    <col min="4901" max="4901" width="56.140625" style="1147" customWidth="1"/>
    <col min="4902" max="4902" width="48.140625" style="1147" customWidth="1"/>
    <col min="4903" max="5120" width="11.42578125" style="1147"/>
    <col min="5121" max="5121" width="10.7109375" style="1147" customWidth="1"/>
    <col min="5122" max="5122" width="60.5703125" style="1147" customWidth="1"/>
    <col min="5123" max="5123" width="73.140625" style="1147" customWidth="1"/>
    <col min="5124" max="5124" width="47" style="1147" customWidth="1"/>
    <col min="5125" max="5125" width="39.7109375" style="1147" customWidth="1"/>
    <col min="5126" max="5126" width="41.42578125" style="1147" customWidth="1"/>
    <col min="5127" max="5127" width="42.7109375" style="1147" customWidth="1"/>
    <col min="5128" max="5128" width="42.140625" style="1147" customWidth="1"/>
    <col min="5129" max="5129" width="44.5703125" style="1147" customWidth="1"/>
    <col min="5130" max="5130" width="26" style="1147" customWidth="1"/>
    <col min="5131" max="5131" width="33.140625" style="1147" customWidth="1"/>
    <col min="5132" max="5133" width="26" style="1147" customWidth="1"/>
    <col min="5134" max="5134" width="36" style="1147" customWidth="1"/>
    <col min="5135" max="5135" width="41.140625" style="1147" customWidth="1"/>
    <col min="5136" max="5136" width="34.85546875" style="1147" customWidth="1"/>
    <col min="5137" max="5137" width="27.7109375" style="1147" customWidth="1"/>
    <col min="5138" max="5138" width="43.85546875" style="1147" customWidth="1"/>
    <col min="5139" max="5139" width="50" style="1147" customWidth="1"/>
    <col min="5140" max="5140" width="51.5703125" style="1147" customWidth="1"/>
    <col min="5141" max="5141" width="28" style="1147" customWidth="1"/>
    <col min="5142" max="5142" width="30" style="1147" customWidth="1"/>
    <col min="5143" max="5143" width="25.140625" style="1147" customWidth="1"/>
    <col min="5144" max="5144" width="26.28515625" style="1147" customWidth="1"/>
    <col min="5145" max="5145" width="30" style="1147" customWidth="1"/>
    <col min="5146" max="5146" width="32.140625" style="1147" customWidth="1"/>
    <col min="5147" max="5147" width="33.5703125" style="1147" customWidth="1"/>
    <col min="5148" max="5148" width="35.7109375" style="1147" customWidth="1"/>
    <col min="5149" max="5149" width="33.28515625" style="1147" customWidth="1"/>
    <col min="5150" max="5150" width="29.140625" style="1147" customWidth="1"/>
    <col min="5151" max="5151" width="34.28515625" style="1147" customWidth="1"/>
    <col min="5152" max="5152" width="40.85546875" style="1147" customWidth="1"/>
    <col min="5153" max="5153" width="55.5703125" style="1147" customWidth="1"/>
    <col min="5154" max="5154" width="42" style="1147" customWidth="1"/>
    <col min="5155" max="5155" width="56.85546875" style="1147" customWidth="1"/>
    <col min="5156" max="5156" width="48" style="1147" customWidth="1"/>
    <col min="5157" max="5157" width="56.140625" style="1147" customWidth="1"/>
    <col min="5158" max="5158" width="48.140625" style="1147" customWidth="1"/>
    <col min="5159" max="5376" width="11.42578125" style="1147"/>
    <col min="5377" max="5377" width="10.7109375" style="1147" customWidth="1"/>
    <col min="5378" max="5378" width="60.5703125" style="1147" customWidth="1"/>
    <col min="5379" max="5379" width="73.140625" style="1147" customWidth="1"/>
    <col min="5380" max="5380" width="47" style="1147" customWidth="1"/>
    <col min="5381" max="5381" width="39.7109375" style="1147" customWidth="1"/>
    <col min="5382" max="5382" width="41.42578125" style="1147" customWidth="1"/>
    <col min="5383" max="5383" width="42.7109375" style="1147" customWidth="1"/>
    <col min="5384" max="5384" width="42.140625" style="1147" customWidth="1"/>
    <col min="5385" max="5385" width="44.5703125" style="1147" customWidth="1"/>
    <col min="5386" max="5386" width="26" style="1147" customWidth="1"/>
    <col min="5387" max="5387" width="33.140625" style="1147" customWidth="1"/>
    <col min="5388" max="5389" width="26" style="1147" customWidth="1"/>
    <col min="5390" max="5390" width="36" style="1147" customWidth="1"/>
    <col min="5391" max="5391" width="41.140625" style="1147" customWidth="1"/>
    <col min="5392" max="5392" width="34.85546875" style="1147" customWidth="1"/>
    <col min="5393" max="5393" width="27.7109375" style="1147" customWidth="1"/>
    <col min="5394" max="5394" width="43.85546875" style="1147" customWidth="1"/>
    <col min="5395" max="5395" width="50" style="1147" customWidth="1"/>
    <col min="5396" max="5396" width="51.5703125" style="1147" customWidth="1"/>
    <col min="5397" max="5397" width="28" style="1147" customWidth="1"/>
    <col min="5398" max="5398" width="30" style="1147" customWidth="1"/>
    <col min="5399" max="5399" width="25.140625" style="1147" customWidth="1"/>
    <col min="5400" max="5400" width="26.28515625" style="1147" customWidth="1"/>
    <col min="5401" max="5401" width="30" style="1147" customWidth="1"/>
    <col min="5402" max="5402" width="32.140625" style="1147" customWidth="1"/>
    <col min="5403" max="5403" width="33.5703125" style="1147" customWidth="1"/>
    <col min="5404" max="5404" width="35.7109375" style="1147" customWidth="1"/>
    <col min="5405" max="5405" width="33.28515625" style="1147" customWidth="1"/>
    <col min="5406" max="5406" width="29.140625" style="1147" customWidth="1"/>
    <col min="5407" max="5407" width="34.28515625" style="1147" customWidth="1"/>
    <col min="5408" max="5408" width="40.85546875" style="1147" customWidth="1"/>
    <col min="5409" max="5409" width="55.5703125" style="1147" customWidth="1"/>
    <col min="5410" max="5410" width="42" style="1147" customWidth="1"/>
    <col min="5411" max="5411" width="56.85546875" style="1147" customWidth="1"/>
    <col min="5412" max="5412" width="48" style="1147" customWidth="1"/>
    <col min="5413" max="5413" width="56.140625" style="1147" customWidth="1"/>
    <col min="5414" max="5414" width="48.140625" style="1147" customWidth="1"/>
    <col min="5415" max="5632" width="11.42578125" style="1147"/>
    <col min="5633" max="5633" width="10.7109375" style="1147" customWidth="1"/>
    <col min="5634" max="5634" width="60.5703125" style="1147" customWidth="1"/>
    <col min="5635" max="5635" width="73.140625" style="1147" customWidth="1"/>
    <col min="5636" max="5636" width="47" style="1147" customWidth="1"/>
    <col min="5637" max="5637" width="39.7109375" style="1147" customWidth="1"/>
    <col min="5638" max="5638" width="41.42578125" style="1147" customWidth="1"/>
    <col min="5639" max="5639" width="42.7109375" style="1147" customWidth="1"/>
    <col min="5640" max="5640" width="42.140625" style="1147" customWidth="1"/>
    <col min="5641" max="5641" width="44.5703125" style="1147" customWidth="1"/>
    <col min="5642" max="5642" width="26" style="1147" customWidth="1"/>
    <col min="5643" max="5643" width="33.140625" style="1147" customWidth="1"/>
    <col min="5644" max="5645" width="26" style="1147" customWidth="1"/>
    <col min="5646" max="5646" width="36" style="1147" customWidth="1"/>
    <col min="5647" max="5647" width="41.140625" style="1147" customWidth="1"/>
    <col min="5648" max="5648" width="34.85546875" style="1147" customWidth="1"/>
    <col min="5649" max="5649" width="27.7109375" style="1147" customWidth="1"/>
    <col min="5650" max="5650" width="43.85546875" style="1147" customWidth="1"/>
    <col min="5651" max="5651" width="50" style="1147" customWidth="1"/>
    <col min="5652" max="5652" width="51.5703125" style="1147" customWidth="1"/>
    <col min="5653" max="5653" width="28" style="1147" customWidth="1"/>
    <col min="5654" max="5654" width="30" style="1147" customWidth="1"/>
    <col min="5655" max="5655" width="25.140625" style="1147" customWidth="1"/>
    <col min="5656" max="5656" width="26.28515625" style="1147" customWidth="1"/>
    <col min="5657" max="5657" width="30" style="1147" customWidth="1"/>
    <col min="5658" max="5658" width="32.140625" style="1147" customWidth="1"/>
    <col min="5659" max="5659" width="33.5703125" style="1147" customWidth="1"/>
    <col min="5660" max="5660" width="35.7109375" style="1147" customWidth="1"/>
    <col min="5661" max="5661" width="33.28515625" style="1147" customWidth="1"/>
    <col min="5662" max="5662" width="29.140625" style="1147" customWidth="1"/>
    <col min="5663" max="5663" width="34.28515625" style="1147" customWidth="1"/>
    <col min="5664" max="5664" width="40.85546875" style="1147" customWidth="1"/>
    <col min="5665" max="5665" width="55.5703125" style="1147" customWidth="1"/>
    <col min="5666" max="5666" width="42" style="1147" customWidth="1"/>
    <col min="5667" max="5667" width="56.85546875" style="1147" customWidth="1"/>
    <col min="5668" max="5668" width="48" style="1147" customWidth="1"/>
    <col min="5669" max="5669" width="56.140625" style="1147" customWidth="1"/>
    <col min="5670" max="5670" width="48.140625" style="1147" customWidth="1"/>
    <col min="5671" max="5888" width="11.42578125" style="1147"/>
    <col min="5889" max="5889" width="10.7109375" style="1147" customWidth="1"/>
    <col min="5890" max="5890" width="60.5703125" style="1147" customWidth="1"/>
    <col min="5891" max="5891" width="73.140625" style="1147" customWidth="1"/>
    <col min="5892" max="5892" width="47" style="1147" customWidth="1"/>
    <col min="5893" max="5893" width="39.7109375" style="1147" customWidth="1"/>
    <col min="5894" max="5894" width="41.42578125" style="1147" customWidth="1"/>
    <col min="5895" max="5895" width="42.7109375" style="1147" customWidth="1"/>
    <col min="5896" max="5896" width="42.140625" style="1147" customWidth="1"/>
    <col min="5897" max="5897" width="44.5703125" style="1147" customWidth="1"/>
    <col min="5898" max="5898" width="26" style="1147" customWidth="1"/>
    <col min="5899" max="5899" width="33.140625" style="1147" customWidth="1"/>
    <col min="5900" max="5901" width="26" style="1147" customWidth="1"/>
    <col min="5902" max="5902" width="36" style="1147" customWidth="1"/>
    <col min="5903" max="5903" width="41.140625" style="1147" customWidth="1"/>
    <col min="5904" max="5904" width="34.85546875" style="1147" customWidth="1"/>
    <col min="5905" max="5905" width="27.7109375" style="1147" customWidth="1"/>
    <col min="5906" max="5906" width="43.85546875" style="1147" customWidth="1"/>
    <col min="5907" max="5907" width="50" style="1147" customWidth="1"/>
    <col min="5908" max="5908" width="51.5703125" style="1147" customWidth="1"/>
    <col min="5909" max="5909" width="28" style="1147" customWidth="1"/>
    <col min="5910" max="5910" width="30" style="1147" customWidth="1"/>
    <col min="5911" max="5911" width="25.140625" style="1147" customWidth="1"/>
    <col min="5912" max="5912" width="26.28515625" style="1147" customWidth="1"/>
    <col min="5913" max="5913" width="30" style="1147" customWidth="1"/>
    <col min="5914" max="5914" width="32.140625" style="1147" customWidth="1"/>
    <col min="5915" max="5915" width="33.5703125" style="1147" customWidth="1"/>
    <col min="5916" max="5916" width="35.7109375" style="1147" customWidth="1"/>
    <col min="5917" max="5917" width="33.28515625" style="1147" customWidth="1"/>
    <col min="5918" max="5918" width="29.140625" style="1147" customWidth="1"/>
    <col min="5919" max="5919" width="34.28515625" style="1147" customWidth="1"/>
    <col min="5920" max="5920" width="40.85546875" style="1147" customWidth="1"/>
    <col min="5921" max="5921" width="55.5703125" style="1147" customWidth="1"/>
    <col min="5922" max="5922" width="42" style="1147" customWidth="1"/>
    <col min="5923" max="5923" width="56.85546875" style="1147" customWidth="1"/>
    <col min="5924" max="5924" width="48" style="1147" customWidth="1"/>
    <col min="5925" max="5925" width="56.140625" style="1147" customWidth="1"/>
    <col min="5926" max="5926" width="48.140625" style="1147" customWidth="1"/>
    <col min="5927" max="6144" width="11.42578125" style="1147"/>
    <col min="6145" max="6145" width="10.7109375" style="1147" customWidth="1"/>
    <col min="6146" max="6146" width="60.5703125" style="1147" customWidth="1"/>
    <col min="6147" max="6147" width="73.140625" style="1147" customWidth="1"/>
    <col min="6148" max="6148" width="47" style="1147" customWidth="1"/>
    <col min="6149" max="6149" width="39.7109375" style="1147" customWidth="1"/>
    <col min="6150" max="6150" width="41.42578125" style="1147" customWidth="1"/>
    <col min="6151" max="6151" width="42.7109375" style="1147" customWidth="1"/>
    <col min="6152" max="6152" width="42.140625" style="1147" customWidth="1"/>
    <col min="6153" max="6153" width="44.5703125" style="1147" customWidth="1"/>
    <col min="6154" max="6154" width="26" style="1147" customWidth="1"/>
    <col min="6155" max="6155" width="33.140625" style="1147" customWidth="1"/>
    <col min="6156" max="6157" width="26" style="1147" customWidth="1"/>
    <col min="6158" max="6158" width="36" style="1147" customWidth="1"/>
    <col min="6159" max="6159" width="41.140625" style="1147" customWidth="1"/>
    <col min="6160" max="6160" width="34.85546875" style="1147" customWidth="1"/>
    <col min="6161" max="6161" width="27.7109375" style="1147" customWidth="1"/>
    <col min="6162" max="6162" width="43.85546875" style="1147" customWidth="1"/>
    <col min="6163" max="6163" width="50" style="1147" customWidth="1"/>
    <col min="6164" max="6164" width="51.5703125" style="1147" customWidth="1"/>
    <col min="6165" max="6165" width="28" style="1147" customWidth="1"/>
    <col min="6166" max="6166" width="30" style="1147" customWidth="1"/>
    <col min="6167" max="6167" width="25.140625" style="1147" customWidth="1"/>
    <col min="6168" max="6168" width="26.28515625" style="1147" customWidth="1"/>
    <col min="6169" max="6169" width="30" style="1147" customWidth="1"/>
    <col min="6170" max="6170" width="32.140625" style="1147" customWidth="1"/>
    <col min="6171" max="6171" width="33.5703125" style="1147" customWidth="1"/>
    <col min="6172" max="6172" width="35.7109375" style="1147" customWidth="1"/>
    <col min="6173" max="6173" width="33.28515625" style="1147" customWidth="1"/>
    <col min="6174" max="6174" width="29.140625" style="1147" customWidth="1"/>
    <col min="6175" max="6175" width="34.28515625" style="1147" customWidth="1"/>
    <col min="6176" max="6176" width="40.85546875" style="1147" customWidth="1"/>
    <col min="6177" max="6177" width="55.5703125" style="1147" customWidth="1"/>
    <col min="6178" max="6178" width="42" style="1147" customWidth="1"/>
    <col min="6179" max="6179" width="56.85546875" style="1147" customWidth="1"/>
    <col min="6180" max="6180" width="48" style="1147" customWidth="1"/>
    <col min="6181" max="6181" width="56.140625" style="1147" customWidth="1"/>
    <col min="6182" max="6182" width="48.140625" style="1147" customWidth="1"/>
    <col min="6183" max="6400" width="11.42578125" style="1147"/>
    <col min="6401" max="6401" width="10.7109375" style="1147" customWidth="1"/>
    <col min="6402" max="6402" width="60.5703125" style="1147" customWidth="1"/>
    <col min="6403" max="6403" width="73.140625" style="1147" customWidth="1"/>
    <col min="6404" max="6404" width="47" style="1147" customWidth="1"/>
    <col min="6405" max="6405" width="39.7109375" style="1147" customWidth="1"/>
    <col min="6406" max="6406" width="41.42578125" style="1147" customWidth="1"/>
    <col min="6407" max="6407" width="42.7109375" style="1147" customWidth="1"/>
    <col min="6408" max="6408" width="42.140625" style="1147" customWidth="1"/>
    <col min="6409" max="6409" width="44.5703125" style="1147" customWidth="1"/>
    <col min="6410" max="6410" width="26" style="1147" customWidth="1"/>
    <col min="6411" max="6411" width="33.140625" style="1147" customWidth="1"/>
    <col min="6412" max="6413" width="26" style="1147" customWidth="1"/>
    <col min="6414" max="6414" width="36" style="1147" customWidth="1"/>
    <col min="6415" max="6415" width="41.140625" style="1147" customWidth="1"/>
    <col min="6416" max="6416" width="34.85546875" style="1147" customWidth="1"/>
    <col min="6417" max="6417" width="27.7109375" style="1147" customWidth="1"/>
    <col min="6418" max="6418" width="43.85546875" style="1147" customWidth="1"/>
    <col min="6419" max="6419" width="50" style="1147" customWidth="1"/>
    <col min="6420" max="6420" width="51.5703125" style="1147" customWidth="1"/>
    <col min="6421" max="6421" width="28" style="1147" customWidth="1"/>
    <col min="6422" max="6422" width="30" style="1147" customWidth="1"/>
    <col min="6423" max="6423" width="25.140625" style="1147" customWidth="1"/>
    <col min="6424" max="6424" width="26.28515625" style="1147" customWidth="1"/>
    <col min="6425" max="6425" width="30" style="1147" customWidth="1"/>
    <col min="6426" max="6426" width="32.140625" style="1147" customWidth="1"/>
    <col min="6427" max="6427" width="33.5703125" style="1147" customWidth="1"/>
    <col min="6428" max="6428" width="35.7109375" style="1147" customWidth="1"/>
    <col min="6429" max="6429" width="33.28515625" style="1147" customWidth="1"/>
    <col min="6430" max="6430" width="29.140625" style="1147" customWidth="1"/>
    <col min="6431" max="6431" width="34.28515625" style="1147" customWidth="1"/>
    <col min="6432" max="6432" width="40.85546875" style="1147" customWidth="1"/>
    <col min="6433" max="6433" width="55.5703125" style="1147" customWidth="1"/>
    <col min="6434" max="6434" width="42" style="1147" customWidth="1"/>
    <col min="6435" max="6435" width="56.85546875" style="1147" customWidth="1"/>
    <col min="6436" max="6436" width="48" style="1147" customWidth="1"/>
    <col min="6437" max="6437" width="56.140625" style="1147" customWidth="1"/>
    <col min="6438" max="6438" width="48.140625" style="1147" customWidth="1"/>
    <col min="6439" max="6656" width="11.42578125" style="1147"/>
    <col min="6657" max="6657" width="10.7109375" style="1147" customWidth="1"/>
    <col min="6658" max="6658" width="60.5703125" style="1147" customWidth="1"/>
    <col min="6659" max="6659" width="73.140625" style="1147" customWidth="1"/>
    <col min="6660" max="6660" width="47" style="1147" customWidth="1"/>
    <col min="6661" max="6661" width="39.7109375" style="1147" customWidth="1"/>
    <col min="6662" max="6662" width="41.42578125" style="1147" customWidth="1"/>
    <col min="6663" max="6663" width="42.7109375" style="1147" customWidth="1"/>
    <col min="6664" max="6664" width="42.140625" style="1147" customWidth="1"/>
    <col min="6665" max="6665" width="44.5703125" style="1147" customWidth="1"/>
    <col min="6666" max="6666" width="26" style="1147" customWidth="1"/>
    <col min="6667" max="6667" width="33.140625" style="1147" customWidth="1"/>
    <col min="6668" max="6669" width="26" style="1147" customWidth="1"/>
    <col min="6670" max="6670" width="36" style="1147" customWidth="1"/>
    <col min="6671" max="6671" width="41.140625" style="1147" customWidth="1"/>
    <col min="6672" max="6672" width="34.85546875" style="1147" customWidth="1"/>
    <col min="6673" max="6673" width="27.7109375" style="1147" customWidth="1"/>
    <col min="6674" max="6674" width="43.85546875" style="1147" customWidth="1"/>
    <col min="6675" max="6675" width="50" style="1147" customWidth="1"/>
    <col min="6676" max="6676" width="51.5703125" style="1147" customWidth="1"/>
    <col min="6677" max="6677" width="28" style="1147" customWidth="1"/>
    <col min="6678" max="6678" width="30" style="1147" customWidth="1"/>
    <col min="6679" max="6679" width="25.140625" style="1147" customWidth="1"/>
    <col min="6680" max="6680" width="26.28515625" style="1147" customWidth="1"/>
    <col min="6681" max="6681" width="30" style="1147" customWidth="1"/>
    <col min="6682" max="6682" width="32.140625" style="1147" customWidth="1"/>
    <col min="6683" max="6683" width="33.5703125" style="1147" customWidth="1"/>
    <col min="6684" max="6684" width="35.7109375" style="1147" customWidth="1"/>
    <col min="6685" max="6685" width="33.28515625" style="1147" customWidth="1"/>
    <col min="6686" max="6686" width="29.140625" style="1147" customWidth="1"/>
    <col min="6687" max="6687" width="34.28515625" style="1147" customWidth="1"/>
    <col min="6688" max="6688" width="40.85546875" style="1147" customWidth="1"/>
    <col min="6689" max="6689" width="55.5703125" style="1147" customWidth="1"/>
    <col min="6690" max="6690" width="42" style="1147" customWidth="1"/>
    <col min="6691" max="6691" width="56.85546875" style="1147" customWidth="1"/>
    <col min="6692" max="6692" width="48" style="1147" customWidth="1"/>
    <col min="6693" max="6693" width="56.140625" style="1147" customWidth="1"/>
    <col min="6694" max="6694" width="48.140625" style="1147" customWidth="1"/>
    <col min="6695" max="6912" width="11.42578125" style="1147"/>
    <col min="6913" max="6913" width="10.7109375" style="1147" customWidth="1"/>
    <col min="6914" max="6914" width="60.5703125" style="1147" customWidth="1"/>
    <col min="6915" max="6915" width="73.140625" style="1147" customWidth="1"/>
    <col min="6916" max="6916" width="47" style="1147" customWidth="1"/>
    <col min="6917" max="6917" width="39.7109375" style="1147" customWidth="1"/>
    <col min="6918" max="6918" width="41.42578125" style="1147" customWidth="1"/>
    <col min="6919" max="6919" width="42.7109375" style="1147" customWidth="1"/>
    <col min="6920" max="6920" width="42.140625" style="1147" customWidth="1"/>
    <col min="6921" max="6921" width="44.5703125" style="1147" customWidth="1"/>
    <col min="6922" max="6922" width="26" style="1147" customWidth="1"/>
    <col min="6923" max="6923" width="33.140625" style="1147" customWidth="1"/>
    <col min="6924" max="6925" width="26" style="1147" customWidth="1"/>
    <col min="6926" max="6926" width="36" style="1147" customWidth="1"/>
    <col min="6927" max="6927" width="41.140625" style="1147" customWidth="1"/>
    <col min="6928" max="6928" width="34.85546875" style="1147" customWidth="1"/>
    <col min="6929" max="6929" width="27.7109375" style="1147" customWidth="1"/>
    <col min="6930" max="6930" width="43.85546875" style="1147" customWidth="1"/>
    <col min="6931" max="6931" width="50" style="1147" customWidth="1"/>
    <col min="6932" max="6932" width="51.5703125" style="1147" customWidth="1"/>
    <col min="6933" max="6933" width="28" style="1147" customWidth="1"/>
    <col min="6934" max="6934" width="30" style="1147" customWidth="1"/>
    <col min="6935" max="6935" width="25.140625" style="1147" customWidth="1"/>
    <col min="6936" max="6936" width="26.28515625" style="1147" customWidth="1"/>
    <col min="6937" max="6937" width="30" style="1147" customWidth="1"/>
    <col min="6938" max="6938" width="32.140625" style="1147" customWidth="1"/>
    <col min="6939" max="6939" width="33.5703125" style="1147" customWidth="1"/>
    <col min="6940" max="6940" width="35.7109375" style="1147" customWidth="1"/>
    <col min="6941" max="6941" width="33.28515625" style="1147" customWidth="1"/>
    <col min="6942" max="6942" width="29.140625" style="1147" customWidth="1"/>
    <col min="6943" max="6943" width="34.28515625" style="1147" customWidth="1"/>
    <col min="6944" max="6944" width="40.85546875" style="1147" customWidth="1"/>
    <col min="6945" max="6945" width="55.5703125" style="1147" customWidth="1"/>
    <col min="6946" max="6946" width="42" style="1147" customWidth="1"/>
    <col min="6947" max="6947" width="56.85546875" style="1147" customWidth="1"/>
    <col min="6948" max="6948" width="48" style="1147" customWidth="1"/>
    <col min="6949" max="6949" width="56.140625" style="1147" customWidth="1"/>
    <col min="6950" max="6950" width="48.140625" style="1147" customWidth="1"/>
    <col min="6951" max="7168" width="11.42578125" style="1147"/>
    <col min="7169" max="7169" width="10.7109375" style="1147" customWidth="1"/>
    <col min="7170" max="7170" width="60.5703125" style="1147" customWidth="1"/>
    <col min="7171" max="7171" width="73.140625" style="1147" customWidth="1"/>
    <col min="7172" max="7172" width="47" style="1147" customWidth="1"/>
    <col min="7173" max="7173" width="39.7109375" style="1147" customWidth="1"/>
    <col min="7174" max="7174" width="41.42578125" style="1147" customWidth="1"/>
    <col min="7175" max="7175" width="42.7109375" style="1147" customWidth="1"/>
    <col min="7176" max="7176" width="42.140625" style="1147" customWidth="1"/>
    <col min="7177" max="7177" width="44.5703125" style="1147" customWidth="1"/>
    <col min="7178" max="7178" width="26" style="1147" customWidth="1"/>
    <col min="7179" max="7179" width="33.140625" style="1147" customWidth="1"/>
    <col min="7180" max="7181" width="26" style="1147" customWidth="1"/>
    <col min="7182" max="7182" width="36" style="1147" customWidth="1"/>
    <col min="7183" max="7183" width="41.140625" style="1147" customWidth="1"/>
    <col min="7184" max="7184" width="34.85546875" style="1147" customWidth="1"/>
    <col min="7185" max="7185" width="27.7109375" style="1147" customWidth="1"/>
    <col min="7186" max="7186" width="43.85546875" style="1147" customWidth="1"/>
    <col min="7187" max="7187" width="50" style="1147" customWidth="1"/>
    <col min="7188" max="7188" width="51.5703125" style="1147" customWidth="1"/>
    <col min="7189" max="7189" width="28" style="1147" customWidth="1"/>
    <col min="7190" max="7190" width="30" style="1147" customWidth="1"/>
    <col min="7191" max="7191" width="25.140625" style="1147" customWidth="1"/>
    <col min="7192" max="7192" width="26.28515625" style="1147" customWidth="1"/>
    <col min="7193" max="7193" width="30" style="1147" customWidth="1"/>
    <col min="7194" max="7194" width="32.140625" style="1147" customWidth="1"/>
    <col min="7195" max="7195" width="33.5703125" style="1147" customWidth="1"/>
    <col min="7196" max="7196" width="35.7109375" style="1147" customWidth="1"/>
    <col min="7197" max="7197" width="33.28515625" style="1147" customWidth="1"/>
    <col min="7198" max="7198" width="29.140625" style="1147" customWidth="1"/>
    <col min="7199" max="7199" width="34.28515625" style="1147" customWidth="1"/>
    <col min="7200" max="7200" width="40.85546875" style="1147" customWidth="1"/>
    <col min="7201" max="7201" width="55.5703125" style="1147" customWidth="1"/>
    <col min="7202" max="7202" width="42" style="1147" customWidth="1"/>
    <col min="7203" max="7203" width="56.85546875" style="1147" customWidth="1"/>
    <col min="7204" max="7204" width="48" style="1147" customWidth="1"/>
    <col min="7205" max="7205" width="56.140625" style="1147" customWidth="1"/>
    <col min="7206" max="7206" width="48.140625" style="1147" customWidth="1"/>
    <col min="7207" max="7424" width="11.42578125" style="1147"/>
    <col min="7425" max="7425" width="10.7109375" style="1147" customWidth="1"/>
    <col min="7426" max="7426" width="60.5703125" style="1147" customWidth="1"/>
    <col min="7427" max="7427" width="73.140625" style="1147" customWidth="1"/>
    <col min="7428" max="7428" width="47" style="1147" customWidth="1"/>
    <col min="7429" max="7429" width="39.7109375" style="1147" customWidth="1"/>
    <col min="7430" max="7430" width="41.42578125" style="1147" customWidth="1"/>
    <col min="7431" max="7431" width="42.7109375" style="1147" customWidth="1"/>
    <col min="7432" max="7432" width="42.140625" style="1147" customWidth="1"/>
    <col min="7433" max="7433" width="44.5703125" style="1147" customWidth="1"/>
    <col min="7434" max="7434" width="26" style="1147" customWidth="1"/>
    <col min="7435" max="7435" width="33.140625" style="1147" customWidth="1"/>
    <col min="7436" max="7437" width="26" style="1147" customWidth="1"/>
    <col min="7438" max="7438" width="36" style="1147" customWidth="1"/>
    <col min="7439" max="7439" width="41.140625" style="1147" customWidth="1"/>
    <col min="7440" max="7440" width="34.85546875" style="1147" customWidth="1"/>
    <col min="7441" max="7441" width="27.7109375" style="1147" customWidth="1"/>
    <col min="7442" max="7442" width="43.85546875" style="1147" customWidth="1"/>
    <col min="7443" max="7443" width="50" style="1147" customWidth="1"/>
    <col min="7444" max="7444" width="51.5703125" style="1147" customWidth="1"/>
    <col min="7445" max="7445" width="28" style="1147" customWidth="1"/>
    <col min="7446" max="7446" width="30" style="1147" customWidth="1"/>
    <col min="7447" max="7447" width="25.140625" style="1147" customWidth="1"/>
    <col min="7448" max="7448" width="26.28515625" style="1147" customWidth="1"/>
    <col min="7449" max="7449" width="30" style="1147" customWidth="1"/>
    <col min="7450" max="7450" width="32.140625" style="1147" customWidth="1"/>
    <col min="7451" max="7451" width="33.5703125" style="1147" customWidth="1"/>
    <col min="7452" max="7452" width="35.7109375" style="1147" customWidth="1"/>
    <col min="7453" max="7453" width="33.28515625" style="1147" customWidth="1"/>
    <col min="7454" max="7454" width="29.140625" style="1147" customWidth="1"/>
    <col min="7455" max="7455" width="34.28515625" style="1147" customWidth="1"/>
    <col min="7456" max="7456" width="40.85546875" style="1147" customWidth="1"/>
    <col min="7457" max="7457" width="55.5703125" style="1147" customWidth="1"/>
    <col min="7458" max="7458" width="42" style="1147" customWidth="1"/>
    <col min="7459" max="7459" width="56.85546875" style="1147" customWidth="1"/>
    <col min="7460" max="7460" width="48" style="1147" customWidth="1"/>
    <col min="7461" max="7461" width="56.140625" style="1147" customWidth="1"/>
    <col min="7462" max="7462" width="48.140625" style="1147" customWidth="1"/>
    <col min="7463" max="7680" width="11.42578125" style="1147"/>
    <col min="7681" max="7681" width="10.7109375" style="1147" customWidth="1"/>
    <col min="7682" max="7682" width="60.5703125" style="1147" customWidth="1"/>
    <col min="7683" max="7683" width="73.140625" style="1147" customWidth="1"/>
    <col min="7684" max="7684" width="47" style="1147" customWidth="1"/>
    <col min="7685" max="7685" width="39.7109375" style="1147" customWidth="1"/>
    <col min="7686" max="7686" width="41.42578125" style="1147" customWidth="1"/>
    <col min="7687" max="7687" width="42.7109375" style="1147" customWidth="1"/>
    <col min="7688" max="7688" width="42.140625" style="1147" customWidth="1"/>
    <col min="7689" max="7689" width="44.5703125" style="1147" customWidth="1"/>
    <col min="7690" max="7690" width="26" style="1147" customWidth="1"/>
    <col min="7691" max="7691" width="33.140625" style="1147" customWidth="1"/>
    <col min="7692" max="7693" width="26" style="1147" customWidth="1"/>
    <col min="7694" max="7694" width="36" style="1147" customWidth="1"/>
    <col min="7695" max="7695" width="41.140625" style="1147" customWidth="1"/>
    <col min="7696" max="7696" width="34.85546875" style="1147" customWidth="1"/>
    <col min="7697" max="7697" width="27.7109375" style="1147" customWidth="1"/>
    <col min="7698" max="7698" width="43.85546875" style="1147" customWidth="1"/>
    <col min="7699" max="7699" width="50" style="1147" customWidth="1"/>
    <col min="7700" max="7700" width="51.5703125" style="1147" customWidth="1"/>
    <col min="7701" max="7701" width="28" style="1147" customWidth="1"/>
    <col min="7702" max="7702" width="30" style="1147" customWidth="1"/>
    <col min="7703" max="7703" width="25.140625" style="1147" customWidth="1"/>
    <col min="7704" max="7704" width="26.28515625" style="1147" customWidth="1"/>
    <col min="7705" max="7705" width="30" style="1147" customWidth="1"/>
    <col min="7706" max="7706" width="32.140625" style="1147" customWidth="1"/>
    <col min="7707" max="7707" width="33.5703125" style="1147" customWidth="1"/>
    <col min="7708" max="7708" width="35.7109375" style="1147" customWidth="1"/>
    <col min="7709" max="7709" width="33.28515625" style="1147" customWidth="1"/>
    <col min="7710" max="7710" width="29.140625" style="1147" customWidth="1"/>
    <col min="7711" max="7711" width="34.28515625" style="1147" customWidth="1"/>
    <col min="7712" max="7712" width="40.85546875" style="1147" customWidth="1"/>
    <col min="7713" max="7713" width="55.5703125" style="1147" customWidth="1"/>
    <col min="7714" max="7714" width="42" style="1147" customWidth="1"/>
    <col min="7715" max="7715" width="56.85546875" style="1147" customWidth="1"/>
    <col min="7716" max="7716" width="48" style="1147" customWidth="1"/>
    <col min="7717" max="7717" width="56.140625" style="1147" customWidth="1"/>
    <col min="7718" max="7718" width="48.140625" style="1147" customWidth="1"/>
    <col min="7719" max="7936" width="11.42578125" style="1147"/>
    <col min="7937" max="7937" width="10.7109375" style="1147" customWidth="1"/>
    <col min="7938" max="7938" width="60.5703125" style="1147" customWidth="1"/>
    <col min="7939" max="7939" width="73.140625" style="1147" customWidth="1"/>
    <col min="7940" max="7940" width="47" style="1147" customWidth="1"/>
    <col min="7941" max="7941" width="39.7109375" style="1147" customWidth="1"/>
    <col min="7942" max="7942" width="41.42578125" style="1147" customWidth="1"/>
    <col min="7943" max="7943" width="42.7109375" style="1147" customWidth="1"/>
    <col min="7944" max="7944" width="42.140625" style="1147" customWidth="1"/>
    <col min="7945" max="7945" width="44.5703125" style="1147" customWidth="1"/>
    <col min="7946" max="7946" width="26" style="1147" customWidth="1"/>
    <col min="7947" max="7947" width="33.140625" style="1147" customWidth="1"/>
    <col min="7948" max="7949" width="26" style="1147" customWidth="1"/>
    <col min="7950" max="7950" width="36" style="1147" customWidth="1"/>
    <col min="7951" max="7951" width="41.140625" style="1147" customWidth="1"/>
    <col min="7952" max="7952" width="34.85546875" style="1147" customWidth="1"/>
    <col min="7953" max="7953" width="27.7109375" style="1147" customWidth="1"/>
    <col min="7954" max="7954" width="43.85546875" style="1147" customWidth="1"/>
    <col min="7955" max="7955" width="50" style="1147" customWidth="1"/>
    <col min="7956" max="7956" width="51.5703125" style="1147" customWidth="1"/>
    <col min="7957" max="7957" width="28" style="1147" customWidth="1"/>
    <col min="7958" max="7958" width="30" style="1147" customWidth="1"/>
    <col min="7959" max="7959" width="25.140625" style="1147" customWidth="1"/>
    <col min="7960" max="7960" width="26.28515625" style="1147" customWidth="1"/>
    <col min="7961" max="7961" width="30" style="1147" customWidth="1"/>
    <col min="7962" max="7962" width="32.140625" style="1147" customWidth="1"/>
    <col min="7963" max="7963" width="33.5703125" style="1147" customWidth="1"/>
    <col min="7964" max="7964" width="35.7109375" style="1147" customWidth="1"/>
    <col min="7965" max="7965" width="33.28515625" style="1147" customWidth="1"/>
    <col min="7966" max="7966" width="29.140625" style="1147" customWidth="1"/>
    <col min="7967" max="7967" width="34.28515625" style="1147" customWidth="1"/>
    <col min="7968" max="7968" width="40.85546875" style="1147" customWidth="1"/>
    <col min="7969" max="7969" width="55.5703125" style="1147" customWidth="1"/>
    <col min="7970" max="7970" width="42" style="1147" customWidth="1"/>
    <col min="7971" max="7971" width="56.85546875" style="1147" customWidth="1"/>
    <col min="7972" max="7972" width="48" style="1147" customWidth="1"/>
    <col min="7973" max="7973" width="56.140625" style="1147" customWidth="1"/>
    <col min="7974" max="7974" width="48.140625" style="1147" customWidth="1"/>
    <col min="7975" max="8192" width="11.42578125" style="1147"/>
    <col min="8193" max="8193" width="10.7109375" style="1147" customWidth="1"/>
    <col min="8194" max="8194" width="60.5703125" style="1147" customWidth="1"/>
    <col min="8195" max="8195" width="73.140625" style="1147" customWidth="1"/>
    <col min="8196" max="8196" width="47" style="1147" customWidth="1"/>
    <col min="8197" max="8197" width="39.7109375" style="1147" customWidth="1"/>
    <col min="8198" max="8198" width="41.42578125" style="1147" customWidth="1"/>
    <col min="8199" max="8199" width="42.7109375" style="1147" customWidth="1"/>
    <col min="8200" max="8200" width="42.140625" style="1147" customWidth="1"/>
    <col min="8201" max="8201" width="44.5703125" style="1147" customWidth="1"/>
    <col min="8202" max="8202" width="26" style="1147" customWidth="1"/>
    <col min="8203" max="8203" width="33.140625" style="1147" customWidth="1"/>
    <col min="8204" max="8205" width="26" style="1147" customWidth="1"/>
    <col min="8206" max="8206" width="36" style="1147" customWidth="1"/>
    <col min="8207" max="8207" width="41.140625" style="1147" customWidth="1"/>
    <col min="8208" max="8208" width="34.85546875" style="1147" customWidth="1"/>
    <col min="8209" max="8209" width="27.7109375" style="1147" customWidth="1"/>
    <col min="8210" max="8210" width="43.85546875" style="1147" customWidth="1"/>
    <col min="8211" max="8211" width="50" style="1147" customWidth="1"/>
    <col min="8212" max="8212" width="51.5703125" style="1147" customWidth="1"/>
    <col min="8213" max="8213" width="28" style="1147" customWidth="1"/>
    <col min="8214" max="8214" width="30" style="1147" customWidth="1"/>
    <col min="8215" max="8215" width="25.140625" style="1147" customWidth="1"/>
    <col min="8216" max="8216" width="26.28515625" style="1147" customWidth="1"/>
    <col min="8217" max="8217" width="30" style="1147" customWidth="1"/>
    <col min="8218" max="8218" width="32.140625" style="1147" customWidth="1"/>
    <col min="8219" max="8219" width="33.5703125" style="1147" customWidth="1"/>
    <col min="8220" max="8220" width="35.7109375" style="1147" customWidth="1"/>
    <col min="8221" max="8221" width="33.28515625" style="1147" customWidth="1"/>
    <col min="8222" max="8222" width="29.140625" style="1147" customWidth="1"/>
    <col min="8223" max="8223" width="34.28515625" style="1147" customWidth="1"/>
    <col min="8224" max="8224" width="40.85546875" style="1147" customWidth="1"/>
    <col min="8225" max="8225" width="55.5703125" style="1147" customWidth="1"/>
    <col min="8226" max="8226" width="42" style="1147" customWidth="1"/>
    <col min="8227" max="8227" width="56.85546875" style="1147" customWidth="1"/>
    <col min="8228" max="8228" width="48" style="1147" customWidth="1"/>
    <col min="8229" max="8229" width="56.140625" style="1147" customWidth="1"/>
    <col min="8230" max="8230" width="48.140625" style="1147" customWidth="1"/>
    <col min="8231" max="8448" width="11.42578125" style="1147"/>
    <col min="8449" max="8449" width="10.7109375" style="1147" customWidth="1"/>
    <col min="8450" max="8450" width="60.5703125" style="1147" customWidth="1"/>
    <col min="8451" max="8451" width="73.140625" style="1147" customWidth="1"/>
    <col min="8452" max="8452" width="47" style="1147" customWidth="1"/>
    <col min="8453" max="8453" width="39.7109375" style="1147" customWidth="1"/>
    <col min="8454" max="8454" width="41.42578125" style="1147" customWidth="1"/>
    <col min="8455" max="8455" width="42.7109375" style="1147" customWidth="1"/>
    <col min="8456" max="8456" width="42.140625" style="1147" customWidth="1"/>
    <col min="8457" max="8457" width="44.5703125" style="1147" customWidth="1"/>
    <col min="8458" max="8458" width="26" style="1147" customWidth="1"/>
    <col min="8459" max="8459" width="33.140625" style="1147" customWidth="1"/>
    <col min="8460" max="8461" width="26" style="1147" customWidth="1"/>
    <col min="8462" max="8462" width="36" style="1147" customWidth="1"/>
    <col min="8463" max="8463" width="41.140625" style="1147" customWidth="1"/>
    <col min="8464" max="8464" width="34.85546875" style="1147" customWidth="1"/>
    <col min="8465" max="8465" width="27.7109375" style="1147" customWidth="1"/>
    <col min="8466" max="8466" width="43.85546875" style="1147" customWidth="1"/>
    <col min="8467" max="8467" width="50" style="1147" customWidth="1"/>
    <col min="8468" max="8468" width="51.5703125" style="1147" customWidth="1"/>
    <col min="8469" max="8469" width="28" style="1147" customWidth="1"/>
    <col min="8470" max="8470" width="30" style="1147" customWidth="1"/>
    <col min="8471" max="8471" width="25.140625" style="1147" customWidth="1"/>
    <col min="8472" max="8472" width="26.28515625" style="1147" customWidth="1"/>
    <col min="8473" max="8473" width="30" style="1147" customWidth="1"/>
    <col min="8474" max="8474" width="32.140625" style="1147" customWidth="1"/>
    <col min="8475" max="8475" width="33.5703125" style="1147" customWidth="1"/>
    <col min="8476" max="8476" width="35.7109375" style="1147" customWidth="1"/>
    <col min="8477" max="8477" width="33.28515625" style="1147" customWidth="1"/>
    <col min="8478" max="8478" width="29.140625" style="1147" customWidth="1"/>
    <col min="8479" max="8479" width="34.28515625" style="1147" customWidth="1"/>
    <col min="8480" max="8480" width="40.85546875" style="1147" customWidth="1"/>
    <col min="8481" max="8481" width="55.5703125" style="1147" customWidth="1"/>
    <col min="8482" max="8482" width="42" style="1147" customWidth="1"/>
    <col min="8483" max="8483" width="56.85546875" style="1147" customWidth="1"/>
    <col min="8484" max="8484" width="48" style="1147" customWidth="1"/>
    <col min="8485" max="8485" width="56.140625" style="1147" customWidth="1"/>
    <col min="8486" max="8486" width="48.140625" style="1147" customWidth="1"/>
    <col min="8487" max="8704" width="11.42578125" style="1147"/>
    <col min="8705" max="8705" width="10.7109375" style="1147" customWidth="1"/>
    <col min="8706" max="8706" width="60.5703125" style="1147" customWidth="1"/>
    <col min="8707" max="8707" width="73.140625" style="1147" customWidth="1"/>
    <col min="8708" max="8708" width="47" style="1147" customWidth="1"/>
    <col min="8709" max="8709" width="39.7109375" style="1147" customWidth="1"/>
    <col min="8710" max="8710" width="41.42578125" style="1147" customWidth="1"/>
    <col min="8711" max="8711" width="42.7109375" style="1147" customWidth="1"/>
    <col min="8712" max="8712" width="42.140625" style="1147" customWidth="1"/>
    <col min="8713" max="8713" width="44.5703125" style="1147" customWidth="1"/>
    <col min="8714" max="8714" width="26" style="1147" customWidth="1"/>
    <col min="8715" max="8715" width="33.140625" style="1147" customWidth="1"/>
    <col min="8716" max="8717" width="26" style="1147" customWidth="1"/>
    <col min="8718" max="8718" width="36" style="1147" customWidth="1"/>
    <col min="8719" max="8719" width="41.140625" style="1147" customWidth="1"/>
    <col min="8720" max="8720" width="34.85546875" style="1147" customWidth="1"/>
    <col min="8721" max="8721" width="27.7109375" style="1147" customWidth="1"/>
    <col min="8722" max="8722" width="43.85546875" style="1147" customWidth="1"/>
    <col min="8723" max="8723" width="50" style="1147" customWidth="1"/>
    <col min="8724" max="8724" width="51.5703125" style="1147" customWidth="1"/>
    <col min="8725" max="8725" width="28" style="1147" customWidth="1"/>
    <col min="8726" max="8726" width="30" style="1147" customWidth="1"/>
    <col min="8727" max="8727" width="25.140625" style="1147" customWidth="1"/>
    <col min="8728" max="8728" width="26.28515625" style="1147" customWidth="1"/>
    <col min="8729" max="8729" width="30" style="1147" customWidth="1"/>
    <col min="8730" max="8730" width="32.140625" style="1147" customWidth="1"/>
    <col min="8731" max="8731" width="33.5703125" style="1147" customWidth="1"/>
    <col min="8732" max="8732" width="35.7109375" style="1147" customWidth="1"/>
    <col min="8733" max="8733" width="33.28515625" style="1147" customWidth="1"/>
    <col min="8734" max="8734" width="29.140625" style="1147" customWidth="1"/>
    <col min="8735" max="8735" width="34.28515625" style="1147" customWidth="1"/>
    <col min="8736" max="8736" width="40.85546875" style="1147" customWidth="1"/>
    <col min="8737" max="8737" width="55.5703125" style="1147" customWidth="1"/>
    <col min="8738" max="8738" width="42" style="1147" customWidth="1"/>
    <col min="8739" max="8739" width="56.85546875" style="1147" customWidth="1"/>
    <col min="8740" max="8740" width="48" style="1147" customWidth="1"/>
    <col min="8741" max="8741" width="56.140625" style="1147" customWidth="1"/>
    <col min="8742" max="8742" width="48.140625" style="1147" customWidth="1"/>
    <col min="8743" max="8960" width="11.42578125" style="1147"/>
    <col min="8961" max="8961" width="10.7109375" style="1147" customWidth="1"/>
    <col min="8962" max="8962" width="60.5703125" style="1147" customWidth="1"/>
    <col min="8963" max="8963" width="73.140625" style="1147" customWidth="1"/>
    <col min="8964" max="8964" width="47" style="1147" customWidth="1"/>
    <col min="8965" max="8965" width="39.7109375" style="1147" customWidth="1"/>
    <col min="8966" max="8966" width="41.42578125" style="1147" customWidth="1"/>
    <col min="8967" max="8967" width="42.7109375" style="1147" customWidth="1"/>
    <col min="8968" max="8968" width="42.140625" style="1147" customWidth="1"/>
    <col min="8969" max="8969" width="44.5703125" style="1147" customWidth="1"/>
    <col min="8970" max="8970" width="26" style="1147" customWidth="1"/>
    <col min="8971" max="8971" width="33.140625" style="1147" customWidth="1"/>
    <col min="8972" max="8973" width="26" style="1147" customWidth="1"/>
    <col min="8974" max="8974" width="36" style="1147" customWidth="1"/>
    <col min="8975" max="8975" width="41.140625" style="1147" customWidth="1"/>
    <col min="8976" max="8976" width="34.85546875" style="1147" customWidth="1"/>
    <col min="8977" max="8977" width="27.7109375" style="1147" customWidth="1"/>
    <col min="8978" max="8978" width="43.85546875" style="1147" customWidth="1"/>
    <col min="8979" max="8979" width="50" style="1147" customWidth="1"/>
    <col min="8980" max="8980" width="51.5703125" style="1147" customWidth="1"/>
    <col min="8981" max="8981" width="28" style="1147" customWidth="1"/>
    <col min="8982" max="8982" width="30" style="1147" customWidth="1"/>
    <col min="8983" max="8983" width="25.140625" style="1147" customWidth="1"/>
    <col min="8984" max="8984" width="26.28515625" style="1147" customWidth="1"/>
    <col min="8985" max="8985" width="30" style="1147" customWidth="1"/>
    <col min="8986" max="8986" width="32.140625" style="1147" customWidth="1"/>
    <col min="8987" max="8987" width="33.5703125" style="1147" customWidth="1"/>
    <col min="8988" max="8988" width="35.7109375" style="1147" customWidth="1"/>
    <col min="8989" max="8989" width="33.28515625" style="1147" customWidth="1"/>
    <col min="8990" max="8990" width="29.140625" style="1147" customWidth="1"/>
    <col min="8991" max="8991" width="34.28515625" style="1147" customWidth="1"/>
    <col min="8992" max="8992" width="40.85546875" style="1147" customWidth="1"/>
    <col min="8993" max="8993" width="55.5703125" style="1147" customWidth="1"/>
    <col min="8994" max="8994" width="42" style="1147" customWidth="1"/>
    <col min="8995" max="8995" width="56.85546875" style="1147" customWidth="1"/>
    <col min="8996" max="8996" width="48" style="1147" customWidth="1"/>
    <col min="8997" max="8997" width="56.140625" style="1147" customWidth="1"/>
    <col min="8998" max="8998" width="48.140625" style="1147" customWidth="1"/>
    <col min="8999" max="9216" width="11.42578125" style="1147"/>
    <col min="9217" max="9217" width="10.7109375" style="1147" customWidth="1"/>
    <col min="9218" max="9218" width="60.5703125" style="1147" customWidth="1"/>
    <col min="9219" max="9219" width="73.140625" style="1147" customWidth="1"/>
    <col min="9220" max="9220" width="47" style="1147" customWidth="1"/>
    <col min="9221" max="9221" width="39.7109375" style="1147" customWidth="1"/>
    <col min="9222" max="9222" width="41.42578125" style="1147" customWidth="1"/>
    <col min="9223" max="9223" width="42.7109375" style="1147" customWidth="1"/>
    <col min="9224" max="9224" width="42.140625" style="1147" customWidth="1"/>
    <col min="9225" max="9225" width="44.5703125" style="1147" customWidth="1"/>
    <col min="9226" max="9226" width="26" style="1147" customWidth="1"/>
    <col min="9227" max="9227" width="33.140625" style="1147" customWidth="1"/>
    <col min="9228" max="9229" width="26" style="1147" customWidth="1"/>
    <col min="9230" max="9230" width="36" style="1147" customWidth="1"/>
    <col min="9231" max="9231" width="41.140625" style="1147" customWidth="1"/>
    <col min="9232" max="9232" width="34.85546875" style="1147" customWidth="1"/>
    <col min="9233" max="9233" width="27.7109375" style="1147" customWidth="1"/>
    <col min="9234" max="9234" width="43.85546875" style="1147" customWidth="1"/>
    <col min="9235" max="9235" width="50" style="1147" customWidth="1"/>
    <col min="9236" max="9236" width="51.5703125" style="1147" customWidth="1"/>
    <col min="9237" max="9237" width="28" style="1147" customWidth="1"/>
    <col min="9238" max="9238" width="30" style="1147" customWidth="1"/>
    <col min="9239" max="9239" width="25.140625" style="1147" customWidth="1"/>
    <col min="9240" max="9240" width="26.28515625" style="1147" customWidth="1"/>
    <col min="9241" max="9241" width="30" style="1147" customWidth="1"/>
    <col min="9242" max="9242" width="32.140625" style="1147" customWidth="1"/>
    <col min="9243" max="9243" width="33.5703125" style="1147" customWidth="1"/>
    <col min="9244" max="9244" width="35.7109375" style="1147" customWidth="1"/>
    <col min="9245" max="9245" width="33.28515625" style="1147" customWidth="1"/>
    <col min="9246" max="9246" width="29.140625" style="1147" customWidth="1"/>
    <col min="9247" max="9247" width="34.28515625" style="1147" customWidth="1"/>
    <col min="9248" max="9248" width="40.85546875" style="1147" customWidth="1"/>
    <col min="9249" max="9249" width="55.5703125" style="1147" customWidth="1"/>
    <col min="9250" max="9250" width="42" style="1147" customWidth="1"/>
    <col min="9251" max="9251" width="56.85546875" style="1147" customWidth="1"/>
    <col min="9252" max="9252" width="48" style="1147" customWidth="1"/>
    <col min="9253" max="9253" width="56.140625" style="1147" customWidth="1"/>
    <col min="9254" max="9254" width="48.140625" style="1147" customWidth="1"/>
    <col min="9255" max="9472" width="11.42578125" style="1147"/>
    <col min="9473" max="9473" width="10.7109375" style="1147" customWidth="1"/>
    <col min="9474" max="9474" width="60.5703125" style="1147" customWidth="1"/>
    <col min="9475" max="9475" width="73.140625" style="1147" customWidth="1"/>
    <col min="9476" max="9476" width="47" style="1147" customWidth="1"/>
    <col min="9477" max="9477" width="39.7109375" style="1147" customWidth="1"/>
    <col min="9478" max="9478" width="41.42578125" style="1147" customWidth="1"/>
    <col min="9479" max="9479" width="42.7109375" style="1147" customWidth="1"/>
    <col min="9480" max="9480" width="42.140625" style="1147" customWidth="1"/>
    <col min="9481" max="9481" width="44.5703125" style="1147" customWidth="1"/>
    <col min="9482" max="9482" width="26" style="1147" customWidth="1"/>
    <col min="9483" max="9483" width="33.140625" style="1147" customWidth="1"/>
    <col min="9484" max="9485" width="26" style="1147" customWidth="1"/>
    <col min="9486" max="9486" width="36" style="1147" customWidth="1"/>
    <col min="9487" max="9487" width="41.140625" style="1147" customWidth="1"/>
    <col min="9488" max="9488" width="34.85546875" style="1147" customWidth="1"/>
    <col min="9489" max="9489" width="27.7109375" style="1147" customWidth="1"/>
    <col min="9490" max="9490" width="43.85546875" style="1147" customWidth="1"/>
    <col min="9491" max="9491" width="50" style="1147" customWidth="1"/>
    <col min="9492" max="9492" width="51.5703125" style="1147" customWidth="1"/>
    <col min="9493" max="9493" width="28" style="1147" customWidth="1"/>
    <col min="9494" max="9494" width="30" style="1147" customWidth="1"/>
    <col min="9495" max="9495" width="25.140625" style="1147" customWidth="1"/>
    <col min="9496" max="9496" width="26.28515625" style="1147" customWidth="1"/>
    <col min="9497" max="9497" width="30" style="1147" customWidth="1"/>
    <col min="9498" max="9498" width="32.140625" style="1147" customWidth="1"/>
    <col min="9499" max="9499" width="33.5703125" style="1147" customWidth="1"/>
    <col min="9500" max="9500" width="35.7109375" style="1147" customWidth="1"/>
    <col min="9501" max="9501" width="33.28515625" style="1147" customWidth="1"/>
    <col min="9502" max="9502" width="29.140625" style="1147" customWidth="1"/>
    <col min="9503" max="9503" width="34.28515625" style="1147" customWidth="1"/>
    <col min="9504" max="9504" width="40.85546875" style="1147" customWidth="1"/>
    <col min="9505" max="9505" width="55.5703125" style="1147" customWidth="1"/>
    <col min="9506" max="9506" width="42" style="1147" customWidth="1"/>
    <col min="9507" max="9507" width="56.85546875" style="1147" customWidth="1"/>
    <col min="9508" max="9508" width="48" style="1147" customWidth="1"/>
    <col min="9509" max="9509" width="56.140625" style="1147" customWidth="1"/>
    <col min="9510" max="9510" width="48.140625" style="1147" customWidth="1"/>
    <col min="9511" max="9728" width="11.42578125" style="1147"/>
    <col min="9729" max="9729" width="10.7109375" style="1147" customWidth="1"/>
    <col min="9730" max="9730" width="60.5703125" style="1147" customWidth="1"/>
    <col min="9731" max="9731" width="73.140625" style="1147" customWidth="1"/>
    <col min="9732" max="9732" width="47" style="1147" customWidth="1"/>
    <col min="9733" max="9733" width="39.7109375" style="1147" customWidth="1"/>
    <col min="9734" max="9734" width="41.42578125" style="1147" customWidth="1"/>
    <col min="9735" max="9735" width="42.7109375" style="1147" customWidth="1"/>
    <col min="9736" max="9736" width="42.140625" style="1147" customWidth="1"/>
    <col min="9737" max="9737" width="44.5703125" style="1147" customWidth="1"/>
    <col min="9738" max="9738" width="26" style="1147" customWidth="1"/>
    <col min="9739" max="9739" width="33.140625" style="1147" customWidth="1"/>
    <col min="9740" max="9741" width="26" style="1147" customWidth="1"/>
    <col min="9742" max="9742" width="36" style="1147" customWidth="1"/>
    <col min="9743" max="9743" width="41.140625" style="1147" customWidth="1"/>
    <col min="9744" max="9744" width="34.85546875" style="1147" customWidth="1"/>
    <col min="9745" max="9745" width="27.7109375" style="1147" customWidth="1"/>
    <col min="9746" max="9746" width="43.85546875" style="1147" customWidth="1"/>
    <col min="9747" max="9747" width="50" style="1147" customWidth="1"/>
    <col min="9748" max="9748" width="51.5703125" style="1147" customWidth="1"/>
    <col min="9749" max="9749" width="28" style="1147" customWidth="1"/>
    <col min="9750" max="9750" width="30" style="1147" customWidth="1"/>
    <col min="9751" max="9751" width="25.140625" style="1147" customWidth="1"/>
    <col min="9752" max="9752" width="26.28515625" style="1147" customWidth="1"/>
    <col min="9753" max="9753" width="30" style="1147" customWidth="1"/>
    <col min="9754" max="9754" width="32.140625" style="1147" customWidth="1"/>
    <col min="9755" max="9755" width="33.5703125" style="1147" customWidth="1"/>
    <col min="9756" max="9756" width="35.7109375" style="1147" customWidth="1"/>
    <col min="9757" max="9757" width="33.28515625" style="1147" customWidth="1"/>
    <col min="9758" max="9758" width="29.140625" style="1147" customWidth="1"/>
    <col min="9759" max="9759" width="34.28515625" style="1147" customWidth="1"/>
    <col min="9760" max="9760" width="40.85546875" style="1147" customWidth="1"/>
    <col min="9761" max="9761" width="55.5703125" style="1147" customWidth="1"/>
    <col min="9762" max="9762" width="42" style="1147" customWidth="1"/>
    <col min="9763" max="9763" width="56.85546875" style="1147" customWidth="1"/>
    <col min="9764" max="9764" width="48" style="1147" customWidth="1"/>
    <col min="9765" max="9765" width="56.140625" style="1147" customWidth="1"/>
    <col min="9766" max="9766" width="48.140625" style="1147" customWidth="1"/>
    <col min="9767" max="9984" width="11.42578125" style="1147"/>
    <col min="9985" max="9985" width="10.7109375" style="1147" customWidth="1"/>
    <col min="9986" max="9986" width="60.5703125" style="1147" customWidth="1"/>
    <col min="9987" max="9987" width="73.140625" style="1147" customWidth="1"/>
    <col min="9988" max="9988" width="47" style="1147" customWidth="1"/>
    <col min="9989" max="9989" width="39.7109375" style="1147" customWidth="1"/>
    <col min="9990" max="9990" width="41.42578125" style="1147" customWidth="1"/>
    <col min="9991" max="9991" width="42.7109375" style="1147" customWidth="1"/>
    <col min="9992" max="9992" width="42.140625" style="1147" customWidth="1"/>
    <col min="9993" max="9993" width="44.5703125" style="1147" customWidth="1"/>
    <col min="9994" max="9994" width="26" style="1147" customWidth="1"/>
    <col min="9995" max="9995" width="33.140625" style="1147" customWidth="1"/>
    <col min="9996" max="9997" width="26" style="1147" customWidth="1"/>
    <col min="9998" max="9998" width="36" style="1147" customWidth="1"/>
    <col min="9999" max="9999" width="41.140625" style="1147" customWidth="1"/>
    <col min="10000" max="10000" width="34.85546875" style="1147" customWidth="1"/>
    <col min="10001" max="10001" width="27.7109375" style="1147" customWidth="1"/>
    <col min="10002" max="10002" width="43.85546875" style="1147" customWidth="1"/>
    <col min="10003" max="10003" width="50" style="1147" customWidth="1"/>
    <col min="10004" max="10004" width="51.5703125" style="1147" customWidth="1"/>
    <col min="10005" max="10005" width="28" style="1147" customWidth="1"/>
    <col min="10006" max="10006" width="30" style="1147" customWidth="1"/>
    <col min="10007" max="10007" width="25.140625" style="1147" customWidth="1"/>
    <col min="10008" max="10008" width="26.28515625" style="1147" customWidth="1"/>
    <col min="10009" max="10009" width="30" style="1147" customWidth="1"/>
    <col min="10010" max="10010" width="32.140625" style="1147" customWidth="1"/>
    <col min="10011" max="10011" width="33.5703125" style="1147" customWidth="1"/>
    <col min="10012" max="10012" width="35.7109375" style="1147" customWidth="1"/>
    <col min="10013" max="10013" width="33.28515625" style="1147" customWidth="1"/>
    <col min="10014" max="10014" width="29.140625" style="1147" customWidth="1"/>
    <col min="10015" max="10015" width="34.28515625" style="1147" customWidth="1"/>
    <col min="10016" max="10016" width="40.85546875" style="1147" customWidth="1"/>
    <col min="10017" max="10017" width="55.5703125" style="1147" customWidth="1"/>
    <col min="10018" max="10018" width="42" style="1147" customWidth="1"/>
    <col min="10019" max="10019" width="56.85546875" style="1147" customWidth="1"/>
    <col min="10020" max="10020" width="48" style="1147" customWidth="1"/>
    <col min="10021" max="10021" width="56.140625" style="1147" customWidth="1"/>
    <col min="10022" max="10022" width="48.140625" style="1147" customWidth="1"/>
    <col min="10023" max="10240" width="11.42578125" style="1147"/>
    <col min="10241" max="10241" width="10.7109375" style="1147" customWidth="1"/>
    <col min="10242" max="10242" width="60.5703125" style="1147" customWidth="1"/>
    <col min="10243" max="10243" width="73.140625" style="1147" customWidth="1"/>
    <col min="10244" max="10244" width="47" style="1147" customWidth="1"/>
    <col min="10245" max="10245" width="39.7109375" style="1147" customWidth="1"/>
    <col min="10246" max="10246" width="41.42578125" style="1147" customWidth="1"/>
    <col min="10247" max="10247" width="42.7109375" style="1147" customWidth="1"/>
    <col min="10248" max="10248" width="42.140625" style="1147" customWidth="1"/>
    <col min="10249" max="10249" width="44.5703125" style="1147" customWidth="1"/>
    <col min="10250" max="10250" width="26" style="1147" customWidth="1"/>
    <col min="10251" max="10251" width="33.140625" style="1147" customWidth="1"/>
    <col min="10252" max="10253" width="26" style="1147" customWidth="1"/>
    <col min="10254" max="10254" width="36" style="1147" customWidth="1"/>
    <col min="10255" max="10255" width="41.140625" style="1147" customWidth="1"/>
    <col min="10256" max="10256" width="34.85546875" style="1147" customWidth="1"/>
    <col min="10257" max="10257" width="27.7109375" style="1147" customWidth="1"/>
    <col min="10258" max="10258" width="43.85546875" style="1147" customWidth="1"/>
    <col min="10259" max="10259" width="50" style="1147" customWidth="1"/>
    <col min="10260" max="10260" width="51.5703125" style="1147" customWidth="1"/>
    <col min="10261" max="10261" width="28" style="1147" customWidth="1"/>
    <col min="10262" max="10262" width="30" style="1147" customWidth="1"/>
    <col min="10263" max="10263" width="25.140625" style="1147" customWidth="1"/>
    <col min="10264" max="10264" width="26.28515625" style="1147" customWidth="1"/>
    <col min="10265" max="10265" width="30" style="1147" customWidth="1"/>
    <col min="10266" max="10266" width="32.140625" style="1147" customWidth="1"/>
    <col min="10267" max="10267" width="33.5703125" style="1147" customWidth="1"/>
    <col min="10268" max="10268" width="35.7109375" style="1147" customWidth="1"/>
    <col min="10269" max="10269" width="33.28515625" style="1147" customWidth="1"/>
    <col min="10270" max="10270" width="29.140625" style="1147" customWidth="1"/>
    <col min="10271" max="10271" width="34.28515625" style="1147" customWidth="1"/>
    <col min="10272" max="10272" width="40.85546875" style="1147" customWidth="1"/>
    <col min="10273" max="10273" width="55.5703125" style="1147" customWidth="1"/>
    <col min="10274" max="10274" width="42" style="1147" customWidth="1"/>
    <col min="10275" max="10275" width="56.85546875" style="1147" customWidth="1"/>
    <col min="10276" max="10276" width="48" style="1147" customWidth="1"/>
    <col min="10277" max="10277" width="56.140625" style="1147" customWidth="1"/>
    <col min="10278" max="10278" width="48.140625" style="1147" customWidth="1"/>
    <col min="10279" max="10496" width="11.42578125" style="1147"/>
    <col min="10497" max="10497" width="10.7109375" style="1147" customWidth="1"/>
    <col min="10498" max="10498" width="60.5703125" style="1147" customWidth="1"/>
    <col min="10499" max="10499" width="73.140625" style="1147" customWidth="1"/>
    <col min="10500" max="10500" width="47" style="1147" customWidth="1"/>
    <col min="10501" max="10501" width="39.7109375" style="1147" customWidth="1"/>
    <col min="10502" max="10502" width="41.42578125" style="1147" customWidth="1"/>
    <col min="10503" max="10503" width="42.7109375" style="1147" customWidth="1"/>
    <col min="10504" max="10504" width="42.140625" style="1147" customWidth="1"/>
    <col min="10505" max="10505" width="44.5703125" style="1147" customWidth="1"/>
    <col min="10506" max="10506" width="26" style="1147" customWidth="1"/>
    <col min="10507" max="10507" width="33.140625" style="1147" customWidth="1"/>
    <col min="10508" max="10509" width="26" style="1147" customWidth="1"/>
    <col min="10510" max="10510" width="36" style="1147" customWidth="1"/>
    <col min="10511" max="10511" width="41.140625" style="1147" customWidth="1"/>
    <col min="10512" max="10512" width="34.85546875" style="1147" customWidth="1"/>
    <col min="10513" max="10513" width="27.7109375" style="1147" customWidth="1"/>
    <col min="10514" max="10514" width="43.85546875" style="1147" customWidth="1"/>
    <col min="10515" max="10515" width="50" style="1147" customWidth="1"/>
    <col min="10516" max="10516" width="51.5703125" style="1147" customWidth="1"/>
    <col min="10517" max="10517" width="28" style="1147" customWidth="1"/>
    <col min="10518" max="10518" width="30" style="1147" customWidth="1"/>
    <col min="10519" max="10519" width="25.140625" style="1147" customWidth="1"/>
    <col min="10520" max="10520" width="26.28515625" style="1147" customWidth="1"/>
    <col min="10521" max="10521" width="30" style="1147" customWidth="1"/>
    <col min="10522" max="10522" width="32.140625" style="1147" customWidth="1"/>
    <col min="10523" max="10523" width="33.5703125" style="1147" customWidth="1"/>
    <col min="10524" max="10524" width="35.7109375" style="1147" customWidth="1"/>
    <col min="10525" max="10525" width="33.28515625" style="1147" customWidth="1"/>
    <col min="10526" max="10526" width="29.140625" style="1147" customWidth="1"/>
    <col min="10527" max="10527" width="34.28515625" style="1147" customWidth="1"/>
    <col min="10528" max="10528" width="40.85546875" style="1147" customWidth="1"/>
    <col min="10529" max="10529" width="55.5703125" style="1147" customWidth="1"/>
    <col min="10530" max="10530" width="42" style="1147" customWidth="1"/>
    <col min="10531" max="10531" width="56.85546875" style="1147" customWidth="1"/>
    <col min="10532" max="10532" width="48" style="1147" customWidth="1"/>
    <col min="10533" max="10533" width="56.140625" style="1147" customWidth="1"/>
    <col min="10534" max="10534" width="48.140625" style="1147" customWidth="1"/>
    <col min="10535" max="10752" width="11.42578125" style="1147"/>
    <col min="10753" max="10753" width="10.7109375" style="1147" customWidth="1"/>
    <col min="10754" max="10754" width="60.5703125" style="1147" customWidth="1"/>
    <col min="10755" max="10755" width="73.140625" style="1147" customWidth="1"/>
    <col min="10756" max="10756" width="47" style="1147" customWidth="1"/>
    <col min="10757" max="10757" width="39.7109375" style="1147" customWidth="1"/>
    <col min="10758" max="10758" width="41.42578125" style="1147" customWidth="1"/>
    <col min="10759" max="10759" width="42.7109375" style="1147" customWidth="1"/>
    <col min="10760" max="10760" width="42.140625" style="1147" customWidth="1"/>
    <col min="10761" max="10761" width="44.5703125" style="1147" customWidth="1"/>
    <col min="10762" max="10762" width="26" style="1147" customWidth="1"/>
    <col min="10763" max="10763" width="33.140625" style="1147" customWidth="1"/>
    <col min="10764" max="10765" width="26" style="1147" customWidth="1"/>
    <col min="10766" max="10766" width="36" style="1147" customWidth="1"/>
    <col min="10767" max="10767" width="41.140625" style="1147" customWidth="1"/>
    <col min="10768" max="10768" width="34.85546875" style="1147" customWidth="1"/>
    <col min="10769" max="10769" width="27.7109375" style="1147" customWidth="1"/>
    <col min="10770" max="10770" width="43.85546875" style="1147" customWidth="1"/>
    <col min="10771" max="10771" width="50" style="1147" customWidth="1"/>
    <col min="10772" max="10772" width="51.5703125" style="1147" customWidth="1"/>
    <col min="10773" max="10773" width="28" style="1147" customWidth="1"/>
    <col min="10774" max="10774" width="30" style="1147" customWidth="1"/>
    <col min="10775" max="10775" width="25.140625" style="1147" customWidth="1"/>
    <col min="10776" max="10776" width="26.28515625" style="1147" customWidth="1"/>
    <col min="10777" max="10777" width="30" style="1147" customWidth="1"/>
    <col min="10778" max="10778" width="32.140625" style="1147" customWidth="1"/>
    <col min="10779" max="10779" width="33.5703125" style="1147" customWidth="1"/>
    <col min="10780" max="10780" width="35.7109375" style="1147" customWidth="1"/>
    <col min="10781" max="10781" width="33.28515625" style="1147" customWidth="1"/>
    <col min="10782" max="10782" width="29.140625" style="1147" customWidth="1"/>
    <col min="10783" max="10783" width="34.28515625" style="1147" customWidth="1"/>
    <col min="10784" max="10784" width="40.85546875" style="1147" customWidth="1"/>
    <col min="10785" max="10785" width="55.5703125" style="1147" customWidth="1"/>
    <col min="10786" max="10786" width="42" style="1147" customWidth="1"/>
    <col min="10787" max="10787" width="56.85546875" style="1147" customWidth="1"/>
    <col min="10788" max="10788" width="48" style="1147" customWidth="1"/>
    <col min="10789" max="10789" width="56.140625" style="1147" customWidth="1"/>
    <col min="10790" max="10790" width="48.140625" style="1147" customWidth="1"/>
    <col min="10791" max="11008" width="11.42578125" style="1147"/>
    <col min="11009" max="11009" width="10.7109375" style="1147" customWidth="1"/>
    <col min="11010" max="11010" width="60.5703125" style="1147" customWidth="1"/>
    <col min="11011" max="11011" width="73.140625" style="1147" customWidth="1"/>
    <col min="11012" max="11012" width="47" style="1147" customWidth="1"/>
    <col min="11013" max="11013" width="39.7109375" style="1147" customWidth="1"/>
    <col min="11014" max="11014" width="41.42578125" style="1147" customWidth="1"/>
    <col min="11015" max="11015" width="42.7109375" style="1147" customWidth="1"/>
    <col min="11016" max="11016" width="42.140625" style="1147" customWidth="1"/>
    <col min="11017" max="11017" width="44.5703125" style="1147" customWidth="1"/>
    <col min="11018" max="11018" width="26" style="1147" customWidth="1"/>
    <col min="11019" max="11019" width="33.140625" style="1147" customWidth="1"/>
    <col min="11020" max="11021" width="26" style="1147" customWidth="1"/>
    <col min="11022" max="11022" width="36" style="1147" customWidth="1"/>
    <col min="11023" max="11023" width="41.140625" style="1147" customWidth="1"/>
    <col min="11024" max="11024" width="34.85546875" style="1147" customWidth="1"/>
    <col min="11025" max="11025" width="27.7109375" style="1147" customWidth="1"/>
    <col min="11026" max="11026" width="43.85546875" style="1147" customWidth="1"/>
    <col min="11027" max="11027" width="50" style="1147" customWidth="1"/>
    <col min="11028" max="11028" width="51.5703125" style="1147" customWidth="1"/>
    <col min="11029" max="11029" width="28" style="1147" customWidth="1"/>
    <col min="11030" max="11030" width="30" style="1147" customWidth="1"/>
    <col min="11031" max="11031" width="25.140625" style="1147" customWidth="1"/>
    <col min="11032" max="11032" width="26.28515625" style="1147" customWidth="1"/>
    <col min="11033" max="11033" width="30" style="1147" customWidth="1"/>
    <col min="11034" max="11034" width="32.140625" style="1147" customWidth="1"/>
    <col min="11035" max="11035" width="33.5703125" style="1147" customWidth="1"/>
    <col min="11036" max="11036" width="35.7109375" style="1147" customWidth="1"/>
    <col min="11037" max="11037" width="33.28515625" style="1147" customWidth="1"/>
    <col min="11038" max="11038" width="29.140625" style="1147" customWidth="1"/>
    <col min="11039" max="11039" width="34.28515625" style="1147" customWidth="1"/>
    <col min="11040" max="11040" width="40.85546875" style="1147" customWidth="1"/>
    <col min="11041" max="11041" width="55.5703125" style="1147" customWidth="1"/>
    <col min="11042" max="11042" width="42" style="1147" customWidth="1"/>
    <col min="11043" max="11043" width="56.85546875" style="1147" customWidth="1"/>
    <col min="11044" max="11044" width="48" style="1147" customWidth="1"/>
    <col min="11045" max="11045" width="56.140625" style="1147" customWidth="1"/>
    <col min="11046" max="11046" width="48.140625" style="1147" customWidth="1"/>
    <col min="11047" max="11264" width="11.42578125" style="1147"/>
    <col min="11265" max="11265" width="10.7109375" style="1147" customWidth="1"/>
    <col min="11266" max="11266" width="60.5703125" style="1147" customWidth="1"/>
    <col min="11267" max="11267" width="73.140625" style="1147" customWidth="1"/>
    <col min="11268" max="11268" width="47" style="1147" customWidth="1"/>
    <col min="11269" max="11269" width="39.7109375" style="1147" customWidth="1"/>
    <col min="11270" max="11270" width="41.42578125" style="1147" customWidth="1"/>
    <col min="11271" max="11271" width="42.7109375" style="1147" customWidth="1"/>
    <col min="11272" max="11272" width="42.140625" style="1147" customWidth="1"/>
    <col min="11273" max="11273" width="44.5703125" style="1147" customWidth="1"/>
    <col min="11274" max="11274" width="26" style="1147" customWidth="1"/>
    <col min="11275" max="11275" width="33.140625" style="1147" customWidth="1"/>
    <col min="11276" max="11277" width="26" style="1147" customWidth="1"/>
    <col min="11278" max="11278" width="36" style="1147" customWidth="1"/>
    <col min="11279" max="11279" width="41.140625" style="1147" customWidth="1"/>
    <col min="11280" max="11280" width="34.85546875" style="1147" customWidth="1"/>
    <col min="11281" max="11281" width="27.7109375" style="1147" customWidth="1"/>
    <col min="11282" max="11282" width="43.85546875" style="1147" customWidth="1"/>
    <col min="11283" max="11283" width="50" style="1147" customWidth="1"/>
    <col min="11284" max="11284" width="51.5703125" style="1147" customWidth="1"/>
    <col min="11285" max="11285" width="28" style="1147" customWidth="1"/>
    <col min="11286" max="11286" width="30" style="1147" customWidth="1"/>
    <col min="11287" max="11287" width="25.140625" style="1147" customWidth="1"/>
    <col min="11288" max="11288" width="26.28515625" style="1147" customWidth="1"/>
    <col min="11289" max="11289" width="30" style="1147" customWidth="1"/>
    <col min="11290" max="11290" width="32.140625" style="1147" customWidth="1"/>
    <col min="11291" max="11291" width="33.5703125" style="1147" customWidth="1"/>
    <col min="11292" max="11292" width="35.7109375" style="1147" customWidth="1"/>
    <col min="11293" max="11293" width="33.28515625" style="1147" customWidth="1"/>
    <col min="11294" max="11294" width="29.140625" style="1147" customWidth="1"/>
    <col min="11295" max="11295" width="34.28515625" style="1147" customWidth="1"/>
    <col min="11296" max="11296" width="40.85546875" style="1147" customWidth="1"/>
    <col min="11297" max="11297" width="55.5703125" style="1147" customWidth="1"/>
    <col min="11298" max="11298" width="42" style="1147" customWidth="1"/>
    <col min="11299" max="11299" width="56.85546875" style="1147" customWidth="1"/>
    <col min="11300" max="11300" width="48" style="1147" customWidth="1"/>
    <col min="11301" max="11301" width="56.140625" style="1147" customWidth="1"/>
    <col min="11302" max="11302" width="48.140625" style="1147" customWidth="1"/>
    <col min="11303" max="11520" width="11.42578125" style="1147"/>
    <col min="11521" max="11521" width="10.7109375" style="1147" customWidth="1"/>
    <col min="11522" max="11522" width="60.5703125" style="1147" customWidth="1"/>
    <col min="11523" max="11523" width="73.140625" style="1147" customWidth="1"/>
    <col min="11524" max="11524" width="47" style="1147" customWidth="1"/>
    <col min="11525" max="11525" width="39.7109375" style="1147" customWidth="1"/>
    <col min="11526" max="11526" width="41.42578125" style="1147" customWidth="1"/>
    <col min="11527" max="11527" width="42.7109375" style="1147" customWidth="1"/>
    <col min="11528" max="11528" width="42.140625" style="1147" customWidth="1"/>
    <col min="11529" max="11529" width="44.5703125" style="1147" customWidth="1"/>
    <col min="11530" max="11530" width="26" style="1147" customWidth="1"/>
    <col min="11531" max="11531" width="33.140625" style="1147" customWidth="1"/>
    <col min="11532" max="11533" width="26" style="1147" customWidth="1"/>
    <col min="11534" max="11534" width="36" style="1147" customWidth="1"/>
    <col min="11535" max="11535" width="41.140625" style="1147" customWidth="1"/>
    <col min="11536" max="11536" width="34.85546875" style="1147" customWidth="1"/>
    <col min="11537" max="11537" width="27.7109375" style="1147" customWidth="1"/>
    <col min="11538" max="11538" width="43.85546875" style="1147" customWidth="1"/>
    <col min="11539" max="11539" width="50" style="1147" customWidth="1"/>
    <col min="11540" max="11540" width="51.5703125" style="1147" customWidth="1"/>
    <col min="11541" max="11541" width="28" style="1147" customWidth="1"/>
    <col min="11542" max="11542" width="30" style="1147" customWidth="1"/>
    <col min="11543" max="11543" width="25.140625" style="1147" customWidth="1"/>
    <col min="11544" max="11544" width="26.28515625" style="1147" customWidth="1"/>
    <col min="11545" max="11545" width="30" style="1147" customWidth="1"/>
    <col min="11546" max="11546" width="32.140625" style="1147" customWidth="1"/>
    <col min="11547" max="11547" width="33.5703125" style="1147" customWidth="1"/>
    <col min="11548" max="11548" width="35.7109375" style="1147" customWidth="1"/>
    <col min="11549" max="11549" width="33.28515625" style="1147" customWidth="1"/>
    <col min="11550" max="11550" width="29.140625" style="1147" customWidth="1"/>
    <col min="11551" max="11551" width="34.28515625" style="1147" customWidth="1"/>
    <col min="11552" max="11552" width="40.85546875" style="1147" customWidth="1"/>
    <col min="11553" max="11553" width="55.5703125" style="1147" customWidth="1"/>
    <col min="11554" max="11554" width="42" style="1147" customWidth="1"/>
    <col min="11555" max="11555" width="56.85546875" style="1147" customWidth="1"/>
    <col min="11556" max="11556" width="48" style="1147" customWidth="1"/>
    <col min="11557" max="11557" width="56.140625" style="1147" customWidth="1"/>
    <col min="11558" max="11558" width="48.140625" style="1147" customWidth="1"/>
    <col min="11559" max="11776" width="11.42578125" style="1147"/>
    <col min="11777" max="11777" width="10.7109375" style="1147" customWidth="1"/>
    <col min="11778" max="11778" width="60.5703125" style="1147" customWidth="1"/>
    <col min="11779" max="11779" width="73.140625" style="1147" customWidth="1"/>
    <col min="11780" max="11780" width="47" style="1147" customWidth="1"/>
    <col min="11781" max="11781" width="39.7109375" style="1147" customWidth="1"/>
    <col min="11782" max="11782" width="41.42578125" style="1147" customWidth="1"/>
    <col min="11783" max="11783" width="42.7109375" style="1147" customWidth="1"/>
    <col min="11784" max="11784" width="42.140625" style="1147" customWidth="1"/>
    <col min="11785" max="11785" width="44.5703125" style="1147" customWidth="1"/>
    <col min="11786" max="11786" width="26" style="1147" customWidth="1"/>
    <col min="11787" max="11787" width="33.140625" style="1147" customWidth="1"/>
    <col min="11788" max="11789" width="26" style="1147" customWidth="1"/>
    <col min="11790" max="11790" width="36" style="1147" customWidth="1"/>
    <col min="11791" max="11791" width="41.140625" style="1147" customWidth="1"/>
    <col min="11792" max="11792" width="34.85546875" style="1147" customWidth="1"/>
    <col min="11793" max="11793" width="27.7109375" style="1147" customWidth="1"/>
    <col min="11794" max="11794" width="43.85546875" style="1147" customWidth="1"/>
    <col min="11795" max="11795" width="50" style="1147" customWidth="1"/>
    <col min="11796" max="11796" width="51.5703125" style="1147" customWidth="1"/>
    <col min="11797" max="11797" width="28" style="1147" customWidth="1"/>
    <col min="11798" max="11798" width="30" style="1147" customWidth="1"/>
    <col min="11799" max="11799" width="25.140625" style="1147" customWidth="1"/>
    <col min="11800" max="11800" width="26.28515625" style="1147" customWidth="1"/>
    <col min="11801" max="11801" width="30" style="1147" customWidth="1"/>
    <col min="11802" max="11802" width="32.140625" style="1147" customWidth="1"/>
    <col min="11803" max="11803" width="33.5703125" style="1147" customWidth="1"/>
    <col min="11804" max="11804" width="35.7109375" style="1147" customWidth="1"/>
    <col min="11805" max="11805" width="33.28515625" style="1147" customWidth="1"/>
    <col min="11806" max="11806" width="29.140625" style="1147" customWidth="1"/>
    <col min="11807" max="11807" width="34.28515625" style="1147" customWidth="1"/>
    <col min="11808" max="11808" width="40.85546875" style="1147" customWidth="1"/>
    <col min="11809" max="11809" width="55.5703125" style="1147" customWidth="1"/>
    <col min="11810" max="11810" width="42" style="1147" customWidth="1"/>
    <col min="11811" max="11811" width="56.85546875" style="1147" customWidth="1"/>
    <col min="11812" max="11812" width="48" style="1147" customWidth="1"/>
    <col min="11813" max="11813" width="56.140625" style="1147" customWidth="1"/>
    <col min="11814" max="11814" width="48.140625" style="1147" customWidth="1"/>
    <col min="11815" max="12032" width="11.42578125" style="1147"/>
    <col min="12033" max="12033" width="10.7109375" style="1147" customWidth="1"/>
    <col min="12034" max="12034" width="60.5703125" style="1147" customWidth="1"/>
    <col min="12035" max="12035" width="73.140625" style="1147" customWidth="1"/>
    <col min="12036" max="12036" width="47" style="1147" customWidth="1"/>
    <col min="12037" max="12037" width="39.7109375" style="1147" customWidth="1"/>
    <col min="12038" max="12038" width="41.42578125" style="1147" customWidth="1"/>
    <col min="12039" max="12039" width="42.7109375" style="1147" customWidth="1"/>
    <col min="12040" max="12040" width="42.140625" style="1147" customWidth="1"/>
    <col min="12041" max="12041" width="44.5703125" style="1147" customWidth="1"/>
    <col min="12042" max="12042" width="26" style="1147" customWidth="1"/>
    <col min="12043" max="12043" width="33.140625" style="1147" customWidth="1"/>
    <col min="12044" max="12045" width="26" style="1147" customWidth="1"/>
    <col min="12046" max="12046" width="36" style="1147" customWidth="1"/>
    <col min="12047" max="12047" width="41.140625" style="1147" customWidth="1"/>
    <col min="12048" max="12048" width="34.85546875" style="1147" customWidth="1"/>
    <col min="12049" max="12049" width="27.7109375" style="1147" customWidth="1"/>
    <col min="12050" max="12050" width="43.85546875" style="1147" customWidth="1"/>
    <col min="12051" max="12051" width="50" style="1147" customWidth="1"/>
    <col min="12052" max="12052" width="51.5703125" style="1147" customWidth="1"/>
    <col min="12053" max="12053" width="28" style="1147" customWidth="1"/>
    <col min="12054" max="12054" width="30" style="1147" customWidth="1"/>
    <col min="12055" max="12055" width="25.140625" style="1147" customWidth="1"/>
    <col min="12056" max="12056" width="26.28515625" style="1147" customWidth="1"/>
    <col min="12057" max="12057" width="30" style="1147" customWidth="1"/>
    <col min="12058" max="12058" width="32.140625" style="1147" customWidth="1"/>
    <col min="12059" max="12059" width="33.5703125" style="1147" customWidth="1"/>
    <col min="12060" max="12060" width="35.7109375" style="1147" customWidth="1"/>
    <col min="12061" max="12061" width="33.28515625" style="1147" customWidth="1"/>
    <col min="12062" max="12062" width="29.140625" style="1147" customWidth="1"/>
    <col min="12063" max="12063" width="34.28515625" style="1147" customWidth="1"/>
    <col min="12064" max="12064" width="40.85546875" style="1147" customWidth="1"/>
    <col min="12065" max="12065" width="55.5703125" style="1147" customWidth="1"/>
    <col min="12066" max="12066" width="42" style="1147" customWidth="1"/>
    <col min="12067" max="12067" width="56.85546875" style="1147" customWidth="1"/>
    <col min="12068" max="12068" width="48" style="1147" customWidth="1"/>
    <col min="12069" max="12069" width="56.140625" style="1147" customWidth="1"/>
    <col min="12070" max="12070" width="48.140625" style="1147" customWidth="1"/>
    <col min="12071" max="12288" width="11.42578125" style="1147"/>
    <col min="12289" max="12289" width="10.7109375" style="1147" customWidth="1"/>
    <col min="12290" max="12290" width="60.5703125" style="1147" customWidth="1"/>
    <col min="12291" max="12291" width="73.140625" style="1147" customWidth="1"/>
    <col min="12292" max="12292" width="47" style="1147" customWidth="1"/>
    <col min="12293" max="12293" width="39.7109375" style="1147" customWidth="1"/>
    <col min="12294" max="12294" width="41.42578125" style="1147" customWidth="1"/>
    <col min="12295" max="12295" width="42.7109375" style="1147" customWidth="1"/>
    <col min="12296" max="12296" width="42.140625" style="1147" customWidth="1"/>
    <col min="12297" max="12297" width="44.5703125" style="1147" customWidth="1"/>
    <col min="12298" max="12298" width="26" style="1147" customWidth="1"/>
    <col min="12299" max="12299" width="33.140625" style="1147" customWidth="1"/>
    <col min="12300" max="12301" width="26" style="1147" customWidth="1"/>
    <col min="12302" max="12302" width="36" style="1147" customWidth="1"/>
    <col min="12303" max="12303" width="41.140625" style="1147" customWidth="1"/>
    <col min="12304" max="12304" width="34.85546875" style="1147" customWidth="1"/>
    <col min="12305" max="12305" width="27.7109375" style="1147" customWidth="1"/>
    <col min="12306" max="12306" width="43.85546875" style="1147" customWidth="1"/>
    <col min="12307" max="12307" width="50" style="1147" customWidth="1"/>
    <col min="12308" max="12308" width="51.5703125" style="1147" customWidth="1"/>
    <col min="12309" max="12309" width="28" style="1147" customWidth="1"/>
    <col min="12310" max="12310" width="30" style="1147" customWidth="1"/>
    <col min="12311" max="12311" width="25.140625" style="1147" customWidth="1"/>
    <col min="12312" max="12312" width="26.28515625" style="1147" customWidth="1"/>
    <col min="12313" max="12313" width="30" style="1147" customWidth="1"/>
    <col min="12314" max="12314" width="32.140625" style="1147" customWidth="1"/>
    <col min="12315" max="12315" width="33.5703125" style="1147" customWidth="1"/>
    <col min="12316" max="12316" width="35.7109375" style="1147" customWidth="1"/>
    <col min="12317" max="12317" width="33.28515625" style="1147" customWidth="1"/>
    <col min="12318" max="12318" width="29.140625" style="1147" customWidth="1"/>
    <col min="12319" max="12319" width="34.28515625" style="1147" customWidth="1"/>
    <col min="12320" max="12320" width="40.85546875" style="1147" customWidth="1"/>
    <col min="12321" max="12321" width="55.5703125" style="1147" customWidth="1"/>
    <col min="12322" max="12322" width="42" style="1147" customWidth="1"/>
    <col min="12323" max="12323" width="56.85546875" style="1147" customWidth="1"/>
    <col min="12324" max="12324" width="48" style="1147" customWidth="1"/>
    <col min="12325" max="12325" width="56.140625" style="1147" customWidth="1"/>
    <col min="12326" max="12326" width="48.140625" style="1147" customWidth="1"/>
    <col min="12327" max="12544" width="11.42578125" style="1147"/>
    <col min="12545" max="12545" width="10.7109375" style="1147" customWidth="1"/>
    <col min="12546" max="12546" width="60.5703125" style="1147" customWidth="1"/>
    <col min="12547" max="12547" width="73.140625" style="1147" customWidth="1"/>
    <col min="12548" max="12548" width="47" style="1147" customWidth="1"/>
    <col min="12549" max="12549" width="39.7109375" style="1147" customWidth="1"/>
    <col min="12550" max="12550" width="41.42578125" style="1147" customWidth="1"/>
    <col min="12551" max="12551" width="42.7109375" style="1147" customWidth="1"/>
    <col min="12552" max="12552" width="42.140625" style="1147" customWidth="1"/>
    <col min="12553" max="12553" width="44.5703125" style="1147" customWidth="1"/>
    <col min="12554" max="12554" width="26" style="1147" customWidth="1"/>
    <col min="12555" max="12555" width="33.140625" style="1147" customWidth="1"/>
    <col min="12556" max="12557" width="26" style="1147" customWidth="1"/>
    <col min="12558" max="12558" width="36" style="1147" customWidth="1"/>
    <col min="12559" max="12559" width="41.140625" style="1147" customWidth="1"/>
    <col min="12560" max="12560" width="34.85546875" style="1147" customWidth="1"/>
    <col min="12561" max="12561" width="27.7109375" style="1147" customWidth="1"/>
    <col min="12562" max="12562" width="43.85546875" style="1147" customWidth="1"/>
    <col min="12563" max="12563" width="50" style="1147" customWidth="1"/>
    <col min="12564" max="12564" width="51.5703125" style="1147" customWidth="1"/>
    <col min="12565" max="12565" width="28" style="1147" customWidth="1"/>
    <col min="12566" max="12566" width="30" style="1147" customWidth="1"/>
    <col min="12567" max="12567" width="25.140625" style="1147" customWidth="1"/>
    <col min="12568" max="12568" width="26.28515625" style="1147" customWidth="1"/>
    <col min="12569" max="12569" width="30" style="1147" customWidth="1"/>
    <col min="12570" max="12570" width="32.140625" style="1147" customWidth="1"/>
    <col min="12571" max="12571" width="33.5703125" style="1147" customWidth="1"/>
    <col min="12572" max="12572" width="35.7109375" style="1147" customWidth="1"/>
    <col min="12573" max="12573" width="33.28515625" style="1147" customWidth="1"/>
    <col min="12574" max="12574" width="29.140625" style="1147" customWidth="1"/>
    <col min="12575" max="12575" width="34.28515625" style="1147" customWidth="1"/>
    <col min="12576" max="12576" width="40.85546875" style="1147" customWidth="1"/>
    <col min="12577" max="12577" width="55.5703125" style="1147" customWidth="1"/>
    <col min="12578" max="12578" width="42" style="1147" customWidth="1"/>
    <col min="12579" max="12579" width="56.85546875" style="1147" customWidth="1"/>
    <col min="12580" max="12580" width="48" style="1147" customWidth="1"/>
    <col min="12581" max="12581" width="56.140625" style="1147" customWidth="1"/>
    <col min="12582" max="12582" width="48.140625" style="1147" customWidth="1"/>
    <col min="12583" max="12800" width="11.42578125" style="1147"/>
    <col min="12801" max="12801" width="10.7109375" style="1147" customWidth="1"/>
    <col min="12802" max="12802" width="60.5703125" style="1147" customWidth="1"/>
    <col min="12803" max="12803" width="73.140625" style="1147" customWidth="1"/>
    <col min="12804" max="12804" width="47" style="1147" customWidth="1"/>
    <col min="12805" max="12805" width="39.7109375" style="1147" customWidth="1"/>
    <col min="12806" max="12806" width="41.42578125" style="1147" customWidth="1"/>
    <col min="12807" max="12807" width="42.7109375" style="1147" customWidth="1"/>
    <col min="12808" max="12808" width="42.140625" style="1147" customWidth="1"/>
    <col min="12809" max="12809" width="44.5703125" style="1147" customWidth="1"/>
    <col min="12810" max="12810" width="26" style="1147" customWidth="1"/>
    <col min="12811" max="12811" width="33.140625" style="1147" customWidth="1"/>
    <col min="12812" max="12813" width="26" style="1147" customWidth="1"/>
    <col min="12814" max="12814" width="36" style="1147" customWidth="1"/>
    <col min="12815" max="12815" width="41.140625" style="1147" customWidth="1"/>
    <col min="12816" max="12816" width="34.85546875" style="1147" customWidth="1"/>
    <col min="12817" max="12817" width="27.7109375" style="1147" customWidth="1"/>
    <col min="12818" max="12818" width="43.85546875" style="1147" customWidth="1"/>
    <col min="12819" max="12819" width="50" style="1147" customWidth="1"/>
    <col min="12820" max="12820" width="51.5703125" style="1147" customWidth="1"/>
    <col min="12821" max="12821" width="28" style="1147" customWidth="1"/>
    <col min="12822" max="12822" width="30" style="1147" customWidth="1"/>
    <col min="12823" max="12823" width="25.140625" style="1147" customWidth="1"/>
    <col min="12824" max="12824" width="26.28515625" style="1147" customWidth="1"/>
    <col min="12825" max="12825" width="30" style="1147" customWidth="1"/>
    <col min="12826" max="12826" width="32.140625" style="1147" customWidth="1"/>
    <col min="12827" max="12827" width="33.5703125" style="1147" customWidth="1"/>
    <col min="12828" max="12828" width="35.7109375" style="1147" customWidth="1"/>
    <col min="12829" max="12829" width="33.28515625" style="1147" customWidth="1"/>
    <col min="12830" max="12830" width="29.140625" style="1147" customWidth="1"/>
    <col min="12831" max="12831" width="34.28515625" style="1147" customWidth="1"/>
    <col min="12832" max="12832" width="40.85546875" style="1147" customWidth="1"/>
    <col min="12833" max="12833" width="55.5703125" style="1147" customWidth="1"/>
    <col min="12834" max="12834" width="42" style="1147" customWidth="1"/>
    <col min="12835" max="12835" width="56.85546875" style="1147" customWidth="1"/>
    <col min="12836" max="12836" width="48" style="1147" customWidth="1"/>
    <col min="12837" max="12837" width="56.140625" style="1147" customWidth="1"/>
    <col min="12838" max="12838" width="48.140625" style="1147" customWidth="1"/>
    <col min="12839" max="13056" width="11.42578125" style="1147"/>
    <col min="13057" max="13057" width="10.7109375" style="1147" customWidth="1"/>
    <col min="13058" max="13058" width="60.5703125" style="1147" customWidth="1"/>
    <col min="13059" max="13059" width="73.140625" style="1147" customWidth="1"/>
    <col min="13060" max="13060" width="47" style="1147" customWidth="1"/>
    <col min="13061" max="13061" width="39.7109375" style="1147" customWidth="1"/>
    <col min="13062" max="13062" width="41.42578125" style="1147" customWidth="1"/>
    <col min="13063" max="13063" width="42.7109375" style="1147" customWidth="1"/>
    <col min="13064" max="13064" width="42.140625" style="1147" customWidth="1"/>
    <col min="13065" max="13065" width="44.5703125" style="1147" customWidth="1"/>
    <col min="13066" max="13066" width="26" style="1147" customWidth="1"/>
    <col min="13067" max="13067" width="33.140625" style="1147" customWidth="1"/>
    <col min="13068" max="13069" width="26" style="1147" customWidth="1"/>
    <col min="13070" max="13070" width="36" style="1147" customWidth="1"/>
    <col min="13071" max="13071" width="41.140625" style="1147" customWidth="1"/>
    <col min="13072" max="13072" width="34.85546875" style="1147" customWidth="1"/>
    <col min="13073" max="13073" width="27.7109375" style="1147" customWidth="1"/>
    <col min="13074" max="13074" width="43.85546875" style="1147" customWidth="1"/>
    <col min="13075" max="13075" width="50" style="1147" customWidth="1"/>
    <col min="13076" max="13076" width="51.5703125" style="1147" customWidth="1"/>
    <col min="13077" max="13077" width="28" style="1147" customWidth="1"/>
    <col min="13078" max="13078" width="30" style="1147" customWidth="1"/>
    <col min="13079" max="13079" width="25.140625" style="1147" customWidth="1"/>
    <col min="13080" max="13080" width="26.28515625" style="1147" customWidth="1"/>
    <col min="13081" max="13081" width="30" style="1147" customWidth="1"/>
    <col min="13082" max="13082" width="32.140625" style="1147" customWidth="1"/>
    <col min="13083" max="13083" width="33.5703125" style="1147" customWidth="1"/>
    <col min="13084" max="13084" width="35.7109375" style="1147" customWidth="1"/>
    <col min="13085" max="13085" width="33.28515625" style="1147" customWidth="1"/>
    <col min="13086" max="13086" width="29.140625" style="1147" customWidth="1"/>
    <col min="13087" max="13087" width="34.28515625" style="1147" customWidth="1"/>
    <col min="13088" max="13088" width="40.85546875" style="1147" customWidth="1"/>
    <col min="13089" max="13089" width="55.5703125" style="1147" customWidth="1"/>
    <col min="13090" max="13090" width="42" style="1147" customWidth="1"/>
    <col min="13091" max="13091" width="56.85546875" style="1147" customWidth="1"/>
    <col min="13092" max="13092" width="48" style="1147" customWidth="1"/>
    <col min="13093" max="13093" width="56.140625" style="1147" customWidth="1"/>
    <col min="13094" max="13094" width="48.140625" style="1147" customWidth="1"/>
    <col min="13095" max="13312" width="11.42578125" style="1147"/>
    <col min="13313" max="13313" width="10.7109375" style="1147" customWidth="1"/>
    <col min="13314" max="13314" width="60.5703125" style="1147" customWidth="1"/>
    <col min="13315" max="13315" width="73.140625" style="1147" customWidth="1"/>
    <col min="13316" max="13316" width="47" style="1147" customWidth="1"/>
    <col min="13317" max="13317" width="39.7109375" style="1147" customWidth="1"/>
    <col min="13318" max="13318" width="41.42578125" style="1147" customWidth="1"/>
    <col min="13319" max="13319" width="42.7109375" style="1147" customWidth="1"/>
    <col min="13320" max="13320" width="42.140625" style="1147" customWidth="1"/>
    <col min="13321" max="13321" width="44.5703125" style="1147" customWidth="1"/>
    <col min="13322" max="13322" width="26" style="1147" customWidth="1"/>
    <col min="13323" max="13323" width="33.140625" style="1147" customWidth="1"/>
    <col min="13324" max="13325" width="26" style="1147" customWidth="1"/>
    <col min="13326" max="13326" width="36" style="1147" customWidth="1"/>
    <col min="13327" max="13327" width="41.140625" style="1147" customWidth="1"/>
    <col min="13328" max="13328" width="34.85546875" style="1147" customWidth="1"/>
    <col min="13329" max="13329" width="27.7109375" style="1147" customWidth="1"/>
    <col min="13330" max="13330" width="43.85546875" style="1147" customWidth="1"/>
    <col min="13331" max="13331" width="50" style="1147" customWidth="1"/>
    <col min="13332" max="13332" width="51.5703125" style="1147" customWidth="1"/>
    <col min="13333" max="13333" width="28" style="1147" customWidth="1"/>
    <col min="13334" max="13334" width="30" style="1147" customWidth="1"/>
    <col min="13335" max="13335" width="25.140625" style="1147" customWidth="1"/>
    <col min="13336" max="13336" width="26.28515625" style="1147" customWidth="1"/>
    <col min="13337" max="13337" width="30" style="1147" customWidth="1"/>
    <col min="13338" max="13338" width="32.140625" style="1147" customWidth="1"/>
    <col min="13339" max="13339" width="33.5703125" style="1147" customWidth="1"/>
    <col min="13340" max="13340" width="35.7109375" style="1147" customWidth="1"/>
    <col min="13341" max="13341" width="33.28515625" style="1147" customWidth="1"/>
    <col min="13342" max="13342" width="29.140625" style="1147" customWidth="1"/>
    <col min="13343" max="13343" width="34.28515625" style="1147" customWidth="1"/>
    <col min="13344" max="13344" width="40.85546875" style="1147" customWidth="1"/>
    <col min="13345" max="13345" width="55.5703125" style="1147" customWidth="1"/>
    <col min="13346" max="13346" width="42" style="1147" customWidth="1"/>
    <col min="13347" max="13347" width="56.85546875" style="1147" customWidth="1"/>
    <col min="13348" max="13348" width="48" style="1147" customWidth="1"/>
    <col min="13349" max="13349" width="56.140625" style="1147" customWidth="1"/>
    <col min="13350" max="13350" width="48.140625" style="1147" customWidth="1"/>
    <col min="13351" max="13568" width="11.42578125" style="1147"/>
    <col min="13569" max="13569" width="10.7109375" style="1147" customWidth="1"/>
    <col min="13570" max="13570" width="60.5703125" style="1147" customWidth="1"/>
    <col min="13571" max="13571" width="73.140625" style="1147" customWidth="1"/>
    <col min="13572" max="13572" width="47" style="1147" customWidth="1"/>
    <col min="13573" max="13573" width="39.7109375" style="1147" customWidth="1"/>
    <col min="13574" max="13574" width="41.42578125" style="1147" customWidth="1"/>
    <col min="13575" max="13575" width="42.7109375" style="1147" customWidth="1"/>
    <col min="13576" max="13576" width="42.140625" style="1147" customWidth="1"/>
    <col min="13577" max="13577" width="44.5703125" style="1147" customWidth="1"/>
    <col min="13578" max="13578" width="26" style="1147" customWidth="1"/>
    <col min="13579" max="13579" width="33.140625" style="1147" customWidth="1"/>
    <col min="13580" max="13581" width="26" style="1147" customWidth="1"/>
    <col min="13582" max="13582" width="36" style="1147" customWidth="1"/>
    <col min="13583" max="13583" width="41.140625" style="1147" customWidth="1"/>
    <col min="13584" max="13584" width="34.85546875" style="1147" customWidth="1"/>
    <col min="13585" max="13585" width="27.7109375" style="1147" customWidth="1"/>
    <col min="13586" max="13586" width="43.85546875" style="1147" customWidth="1"/>
    <col min="13587" max="13587" width="50" style="1147" customWidth="1"/>
    <col min="13588" max="13588" width="51.5703125" style="1147" customWidth="1"/>
    <col min="13589" max="13589" width="28" style="1147" customWidth="1"/>
    <col min="13590" max="13590" width="30" style="1147" customWidth="1"/>
    <col min="13591" max="13591" width="25.140625" style="1147" customWidth="1"/>
    <col min="13592" max="13592" width="26.28515625" style="1147" customWidth="1"/>
    <col min="13593" max="13593" width="30" style="1147" customWidth="1"/>
    <col min="13594" max="13594" width="32.140625" style="1147" customWidth="1"/>
    <col min="13595" max="13595" width="33.5703125" style="1147" customWidth="1"/>
    <col min="13596" max="13596" width="35.7109375" style="1147" customWidth="1"/>
    <col min="13597" max="13597" width="33.28515625" style="1147" customWidth="1"/>
    <col min="13598" max="13598" width="29.140625" style="1147" customWidth="1"/>
    <col min="13599" max="13599" width="34.28515625" style="1147" customWidth="1"/>
    <col min="13600" max="13600" width="40.85546875" style="1147" customWidth="1"/>
    <col min="13601" max="13601" width="55.5703125" style="1147" customWidth="1"/>
    <col min="13602" max="13602" width="42" style="1147" customWidth="1"/>
    <col min="13603" max="13603" width="56.85546875" style="1147" customWidth="1"/>
    <col min="13604" max="13604" width="48" style="1147" customWidth="1"/>
    <col min="13605" max="13605" width="56.140625" style="1147" customWidth="1"/>
    <col min="13606" max="13606" width="48.140625" style="1147" customWidth="1"/>
    <col min="13607" max="13824" width="11.42578125" style="1147"/>
    <col min="13825" max="13825" width="10.7109375" style="1147" customWidth="1"/>
    <col min="13826" max="13826" width="60.5703125" style="1147" customWidth="1"/>
    <col min="13827" max="13827" width="73.140625" style="1147" customWidth="1"/>
    <col min="13828" max="13828" width="47" style="1147" customWidth="1"/>
    <col min="13829" max="13829" width="39.7109375" style="1147" customWidth="1"/>
    <col min="13830" max="13830" width="41.42578125" style="1147" customWidth="1"/>
    <col min="13831" max="13831" width="42.7109375" style="1147" customWidth="1"/>
    <col min="13832" max="13832" width="42.140625" style="1147" customWidth="1"/>
    <col min="13833" max="13833" width="44.5703125" style="1147" customWidth="1"/>
    <col min="13834" max="13834" width="26" style="1147" customWidth="1"/>
    <col min="13835" max="13835" width="33.140625" style="1147" customWidth="1"/>
    <col min="13836" max="13837" width="26" style="1147" customWidth="1"/>
    <col min="13838" max="13838" width="36" style="1147" customWidth="1"/>
    <col min="13839" max="13839" width="41.140625" style="1147" customWidth="1"/>
    <col min="13840" max="13840" width="34.85546875" style="1147" customWidth="1"/>
    <col min="13841" max="13841" width="27.7109375" style="1147" customWidth="1"/>
    <col min="13842" max="13842" width="43.85546875" style="1147" customWidth="1"/>
    <col min="13843" max="13843" width="50" style="1147" customWidth="1"/>
    <col min="13844" max="13844" width="51.5703125" style="1147" customWidth="1"/>
    <col min="13845" max="13845" width="28" style="1147" customWidth="1"/>
    <col min="13846" max="13846" width="30" style="1147" customWidth="1"/>
    <col min="13847" max="13847" width="25.140625" style="1147" customWidth="1"/>
    <col min="13848" max="13848" width="26.28515625" style="1147" customWidth="1"/>
    <col min="13849" max="13849" width="30" style="1147" customWidth="1"/>
    <col min="13850" max="13850" width="32.140625" style="1147" customWidth="1"/>
    <col min="13851" max="13851" width="33.5703125" style="1147" customWidth="1"/>
    <col min="13852" max="13852" width="35.7109375" style="1147" customWidth="1"/>
    <col min="13853" max="13853" width="33.28515625" style="1147" customWidth="1"/>
    <col min="13854" max="13854" width="29.140625" style="1147" customWidth="1"/>
    <col min="13855" max="13855" width="34.28515625" style="1147" customWidth="1"/>
    <col min="13856" max="13856" width="40.85546875" style="1147" customWidth="1"/>
    <col min="13857" max="13857" width="55.5703125" style="1147" customWidth="1"/>
    <col min="13858" max="13858" width="42" style="1147" customWidth="1"/>
    <col min="13859" max="13859" width="56.85546875" style="1147" customWidth="1"/>
    <col min="13860" max="13860" width="48" style="1147" customWidth="1"/>
    <col min="13861" max="13861" width="56.140625" style="1147" customWidth="1"/>
    <col min="13862" max="13862" width="48.140625" style="1147" customWidth="1"/>
    <col min="13863" max="14080" width="11.42578125" style="1147"/>
    <col min="14081" max="14081" width="10.7109375" style="1147" customWidth="1"/>
    <col min="14082" max="14082" width="60.5703125" style="1147" customWidth="1"/>
    <col min="14083" max="14083" width="73.140625" style="1147" customWidth="1"/>
    <col min="14084" max="14084" width="47" style="1147" customWidth="1"/>
    <col min="14085" max="14085" width="39.7109375" style="1147" customWidth="1"/>
    <col min="14086" max="14086" width="41.42578125" style="1147" customWidth="1"/>
    <col min="14087" max="14087" width="42.7109375" style="1147" customWidth="1"/>
    <col min="14088" max="14088" width="42.140625" style="1147" customWidth="1"/>
    <col min="14089" max="14089" width="44.5703125" style="1147" customWidth="1"/>
    <col min="14090" max="14090" width="26" style="1147" customWidth="1"/>
    <col min="14091" max="14091" width="33.140625" style="1147" customWidth="1"/>
    <col min="14092" max="14093" width="26" style="1147" customWidth="1"/>
    <col min="14094" max="14094" width="36" style="1147" customWidth="1"/>
    <col min="14095" max="14095" width="41.140625" style="1147" customWidth="1"/>
    <col min="14096" max="14096" width="34.85546875" style="1147" customWidth="1"/>
    <col min="14097" max="14097" width="27.7109375" style="1147" customWidth="1"/>
    <col min="14098" max="14098" width="43.85546875" style="1147" customWidth="1"/>
    <col min="14099" max="14099" width="50" style="1147" customWidth="1"/>
    <col min="14100" max="14100" width="51.5703125" style="1147" customWidth="1"/>
    <col min="14101" max="14101" width="28" style="1147" customWidth="1"/>
    <col min="14102" max="14102" width="30" style="1147" customWidth="1"/>
    <col min="14103" max="14103" width="25.140625" style="1147" customWidth="1"/>
    <col min="14104" max="14104" width="26.28515625" style="1147" customWidth="1"/>
    <col min="14105" max="14105" width="30" style="1147" customWidth="1"/>
    <col min="14106" max="14106" width="32.140625" style="1147" customWidth="1"/>
    <col min="14107" max="14107" width="33.5703125" style="1147" customWidth="1"/>
    <col min="14108" max="14108" width="35.7109375" style="1147" customWidth="1"/>
    <col min="14109" max="14109" width="33.28515625" style="1147" customWidth="1"/>
    <col min="14110" max="14110" width="29.140625" style="1147" customWidth="1"/>
    <col min="14111" max="14111" width="34.28515625" style="1147" customWidth="1"/>
    <col min="14112" max="14112" width="40.85546875" style="1147" customWidth="1"/>
    <col min="14113" max="14113" width="55.5703125" style="1147" customWidth="1"/>
    <col min="14114" max="14114" width="42" style="1147" customWidth="1"/>
    <col min="14115" max="14115" width="56.85546875" style="1147" customWidth="1"/>
    <col min="14116" max="14116" width="48" style="1147" customWidth="1"/>
    <col min="14117" max="14117" width="56.140625" style="1147" customWidth="1"/>
    <col min="14118" max="14118" width="48.140625" style="1147" customWidth="1"/>
    <col min="14119" max="14336" width="11.42578125" style="1147"/>
    <col min="14337" max="14337" width="10.7109375" style="1147" customWidth="1"/>
    <col min="14338" max="14338" width="60.5703125" style="1147" customWidth="1"/>
    <col min="14339" max="14339" width="73.140625" style="1147" customWidth="1"/>
    <col min="14340" max="14340" width="47" style="1147" customWidth="1"/>
    <col min="14341" max="14341" width="39.7109375" style="1147" customWidth="1"/>
    <col min="14342" max="14342" width="41.42578125" style="1147" customWidth="1"/>
    <col min="14343" max="14343" width="42.7109375" style="1147" customWidth="1"/>
    <col min="14344" max="14344" width="42.140625" style="1147" customWidth="1"/>
    <col min="14345" max="14345" width="44.5703125" style="1147" customWidth="1"/>
    <col min="14346" max="14346" width="26" style="1147" customWidth="1"/>
    <col min="14347" max="14347" width="33.140625" style="1147" customWidth="1"/>
    <col min="14348" max="14349" width="26" style="1147" customWidth="1"/>
    <col min="14350" max="14350" width="36" style="1147" customWidth="1"/>
    <col min="14351" max="14351" width="41.140625" style="1147" customWidth="1"/>
    <col min="14352" max="14352" width="34.85546875" style="1147" customWidth="1"/>
    <col min="14353" max="14353" width="27.7109375" style="1147" customWidth="1"/>
    <col min="14354" max="14354" width="43.85546875" style="1147" customWidth="1"/>
    <col min="14355" max="14355" width="50" style="1147" customWidth="1"/>
    <col min="14356" max="14356" width="51.5703125" style="1147" customWidth="1"/>
    <col min="14357" max="14357" width="28" style="1147" customWidth="1"/>
    <col min="14358" max="14358" width="30" style="1147" customWidth="1"/>
    <col min="14359" max="14359" width="25.140625" style="1147" customWidth="1"/>
    <col min="14360" max="14360" width="26.28515625" style="1147" customWidth="1"/>
    <col min="14361" max="14361" width="30" style="1147" customWidth="1"/>
    <col min="14362" max="14362" width="32.140625" style="1147" customWidth="1"/>
    <col min="14363" max="14363" width="33.5703125" style="1147" customWidth="1"/>
    <col min="14364" max="14364" width="35.7109375" style="1147" customWidth="1"/>
    <col min="14365" max="14365" width="33.28515625" style="1147" customWidth="1"/>
    <col min="14366" max="14366" width="29.140625" style="1147" customWidth="1"/>
    <col min="14367" max="14367" width="34.28515625" style="1147" customWidth="1"/>
    <col min="14368" max="14368" width="40.85546875" style="1147" customWidth="1"/>
    <col min="14369" max="14369" width="55.5703125" style="1147" customWidth="1"/>
    <col min="14370" max="14370" width="42" style="1147" customWidth="1"/>
    <col min="14371" max="14371" width="56.85546875" style="1147" customWidth="1"/>
    <col min="14372" max="14372" width="48" style="1147" customWidth="1"/>
    <col min="14373" max="14373" width="56.140625" style="1147" customWidth="1"/>
    <col min="14374" max="14374" width="48.140625" style="1147" customWidth="1"/>
    <col min="14375" max="14592" width="11.42578125" style="1147"/>
    <col min="14593" max="14593" width="10.7109375" style="1147" customWidth="1"/>
    <col min="14594" max="14594" width="60.5703125" style="1147" customWidth="1"/>
    <col min="14595" max="14595" width="73.140625" style="1147" customWidth="1"/>
    <col min="14596" max="14596" width="47" style="1147" customWidth="1"/>
    <col min="14597" max="14597" width="39.7109375" style="1147" customWidth="1"/>
    <col min="14598" max="14598" width="41.42578125" style="1147" customWidth="1"/>
    <col min="14599" max="14599" width="42.7109375" style="1147" customWidth="1"/>
    <col min="14600" max="14600" width="42.140625" style="1147" customWidth="1"/>
    <col min="14601" max="14601" width="44.5703125" style="1147" customWidth="1"/>
    <col min="14602" max="14602" width="26" style="1147" customWidth="1"/>
    <col min="14603" max="14603" width="33.140625" style="1147" customWidth="1"/>
    <col min="14604" max="14605" width="26" style="1147" customWidth="1"/>
    <col min="14606" max="14606" width="36" style="1147" customWidth="1"/>
    <col min="14607" max="14607" width="41.140625" style="1147" customWidth="1"/>
    <col min="14608" max="14608" width="34.85546875" style="1147" customWidth="1"/>
    <col min="14609" max="14609" width="27.7109375" style="1147" customWidth="1"/>
    <col min="14610" max="14610" width="43.85546875" style="1147" customWidth="1"/>
    <col min="14611" max="14611" width="50" style="1147" customWidth="1"/>
    <col min="14612" max="14612" width="51.5703125" style="1147" customWidth="1"/>
    <col min="14613" max="14613" width="28" style="1147" customWidth="1"/>
    <col min="14614" max="14614" width="30" style="1147" customWidth="1"/>
    <col min="14615" max="14615" width="25.140625" style="1147" customWidth="1"/>
    <col min="14616" max="14616" width="26.28515625" style="1147" customWidth="1"/>
    <col min="14617" max="14617" width="30" style="1147" customWidth="1"/>
    <col min="14618" max="14618" width="32.140625" style="1147" customWidth="1"/>
    <col min="14619" max="14619" width="33.5703125" style="1147" customWidth="1"/>
    <col min="14620" max="14620" width="35.7109375" style="1147" customWidth="1"/>
    <col min="14621" max="14621" width="33.28515625" style="1147" customWidth="1"/>
    <col min="14622" max="14622" width="29.140625" style="1147" customWidth="1"/>
    <col min="14623" max="14623" width="34.28515625" style="1147" customWidth="1"/>
    <col min="14624" max="14624" width="40.85546875" style="1147" customWidth="1"/>
    <col min="14625" max="14625" width="55.5703125" style="1147" customWidth="1"/>
    <col min="14626" max="14626" width="42" style="1147" customWidth="1"/>
    <col min="14627" max="14627" width="56.85546875" style="1147" customWidth="1"/>
    <col min="14628" max="14628" width="48" style="1147" customWidth="1"/>
    <col min="14629" max="14629" width="56.140625" style="1147" customWidth="1"/>
    <col min="14630" max="14630" width="48.140625" style="1147" customWidth="1"/>
    <col min="14631" max="14848" width="11.42578125" style="1147"/>
    <col min="14849" max="14849" width="10.7109375" style="1147" customWidth="1"/>
    <col min="14850" max="14850" width="60.5703125" style="1147" customWidth="1"/>
    <col min="14851" max="14851" width="73.140625" style="1147" customWidth="1"/>
    <col min="14852" max="14852" width="47" style="1147" customWidth="1"/>
    <col min="14853" max="14853" width="39.7109375" style="1147" customWidth="1"/>
    <col min="14854" max="14854" width="41.42578125" style="1147" customWidth="1"/>
    <col min="14855" max="14855" width="42.7109375" style="1147" customWidth="1"/>
    <col min="14856" max="14856" width="42.140625" style="1147" customWidth="1"/>
    <col min="14857" max="14857" width="44.5703125" style="1147" customWidth="1"/>
    <col min="14858" max="14858" width="26" style="1147" customWidth="1"/>
    <col min="14859" max="14859" width="33.140625" style="1147" customWidth="1"/>
    <col min="14860" max="14861" width="26" style="1147" customWidth="1"/>
    <col min="14862" max="14862" width="36" style="1147" customWidth="1"/>
    <col min="14863" max="14863" width="41.140625" style="1147" customWidth="1"/>
    <col min="14864" max="14864" width="34.85546875" style="1147" customWidth="1"/>
    <col min="14865" max="14865" width="27.7109375" style="1147" customWidth="1"/>
    <col min="14866" max="14866" width="43.85546875" style="1147" customWidth="1"/>
    <col min="14867" max="14867" width="50" style="1147" customWidth="1"/>
    <col min="14868" max="14868" width="51.5703125" style="1147" customWidth="1"/>
    <col min="14869" max="14869" width="28" style="1147" customWidth="1"/>
    <col min="14870" max="14870" width="30" style="1147" customWidth="1"/>
    <col min="14871" max="14871" width="25.140625" style="1147" customWidth="1"/>
    <col min="14872" max="14872" width="26.28515625" style="1147" customWidth="1"/>
    <col min="14873" max="14873" width="30" style="1147" customWidth="1"/>
    <col min="14874" max="14874" width="32.140625" style="1147" customWidth="1"/>
    <col min="14875" max="14875" width="33.5703125" style="1147" customWidth="1"/>
    <col min="14876" max="14876" width="35.7109375" style="1147" customWidth="1"/>
    <col min="14877" max="14877" width="33.28515625" style="1147" customWidth="1"/>
    <col min="14878" max="14878" width="29.140625" style="1147" customWidth="1"/>
    <col min="14879" max="14879" width="34.28515625" style="1147" customWidth="1"/>
    <col min="14880" max="14880" width="40.85546875" style="1147" customWidth="1"/>
    <col min="14881" max="14881" width="55.5703125" style="1147" customWidth="1"/>
    <col min="14882" max="14882" width="42" style="1147" customWidth="1"/>
    <col min="14883" max="14883" width="56.85546875" style="1147" customWidth="1"/>
    <col min="14884" max="14884" width="48" style="1147" customWidth="1"/>
    <col min="14885" max="14885" width="56.140625" style="1147" customWidth="1"/>
    <col min="14886" max="14886" width="48.140625" style="1147" customWidth="1"/>
    <col min="14887" max="15104" width="11.42578125" style="1147"/>
    <col min="15105" max="15105" width="10.7109375" style="1147" customWidth="1"/>
    <col min="15106" max="15106" width="60.5703125" style="1147" customWidth="1"/>
    <col min="15107" max="15107" width="73.140625" style="1147" customWidth="1"/>
    <col min="15108" max="15108" width="47" style="1147" customWidth="1"/>
    <col min="15109" max="15109" width="39.7109375" style="1147" customWidth="1"/>
    <col min="15110" max="15110" width="41.42578125" style="1147" customWidth="1"/>
    <col min="15111" max="15111" width="42.7109375" style="1147" customWidth="1"/>
    <col min="15112" max="15112" width="42.140625" style="1147" customWidth="1"/>
    <col min="15113" max="15113" width="44.5703125" style="1147" customWidth="1"/>
    <col min="15114" max="15114" width="26" style="1147" customWidth="1"/>
    <col min="15115" max="15115" width="33.140625" style="1147" customWidth="1"/>
    <col min="15116" max="15117" width="26" style="1147" customWidth="1"/>
    <col min="15118" max="15118" width="36" style="1147" customWidth="1"/>
    <col min="15119" max="15119" width="41.140625" style="1147" customWidth="1"/>
    <col min="15120" max="15120" width="34.85546875" style="1147" customWidth="1"/>
    <col min="15121" max="15121" width="27.7109375" style="1147" customWidth="1"/>
    <col min="15122" max="15122" width="43.85546875" style="1147" customWidth="1"/>
    <col min="15123" max="15123" width="50" style="1147" customWidth="1"/>
    <col min="15124" max="15124" width="51.5703125" style="1147" customWidth="1"/>
    <col min="15125" max="15125" width="28" style="1147" customWidth="1"/>
    <col min="15126" max="15126" width="30" style="1147" customWidth="1"/>
    <col min="15127" max="15127" width="25.140625" style="1147" customWidth="1"/>
    <col min="15128" max="15128" width="26.28515625" style="1147" customWidth="1"/>
    <col min="15129" max="15129" width="30" style="1147" customWidth="1"/>
    <col min="15130" max="15130" width="32.140625" style="1147" customWidth="1"/>
    <col min="15131" max="15131" width="33.5703125" style="1147" customWidth="1"/>
    <col min="15132" max="15132" width="35.7109375" style="1147" customWidth="1"/>
    <col min="15133" max="15133" width="33.28515625" style="1147" customWidth="1"/>
    <col min="15134" max="15134" width="29.140625" style="1147" customWidth="1"/>
    <col min="15135" max="15135" width="34.28515625" style="1147" customWidth="1"/>
    <col min="15136" max="15136" width="40.85546875" style="1147" customWidth="1"/>
    <col min="15137" max="15137" width="55.5703125" style="1147" customWidth="1"/>
    <col min="15138" max="15138" width="42" style="1147" customWidth="1"/>
    <col min="15139" max="15139" width="56.85546875" style="1147" customWidth="1"/>
    <col min="15140" max="15140" width="48" style="1147" customWidth="1"/>
    <col min="15141" max="15141" width="56.140625" style="1147" customWidth="1"/>
    <col min="15142" max="15142" width="48.140625" style="1147" customWidth="1"/>
    <col min="15143" max="15360" width="11.42578125" style="1147"/>
    <col min="15361" max="15361" width="10.7109375" style="1147" customWidth="1"/>
    <col min="15362" max="15362" width="60.5703125" style="1147" customWidth="1"/>
    <col min="15363" max="15363" width="73.140625" style="1147" customWidth="1"/>
    <col min="15364" max="15364" width="47" style="1147" customWidth="1"/>
    <col min="15365" max="15365" width="39.7109375" style="1147" customWidth="1"/>
    <col min="15366" max="15366" width="41.42578125" style="1147" customWidth="1"/>
    <col min="15367" max="15367" width="42.7109375" style="1147" customWidth="1"/>
    <col min="15368" max="15368" width="42.140625" style="1147" customWidth="1"/>
    <col min="15369" max="15369" width="44.5703125" style="1147" customWidth="1"/>
    <col min="15370" max="15370" width="26" style="1147" customWidth="1"/>
    <col min="15371" max="15371" width="33.140625" style="1147" customWidth="1"/>
    <col min="15372" max="15373" width="26" style="1147" customWidth="1"/>
    <col min="15374" max="15374" width="36" style="1147" customWidth="1"/>
    <col min="15375" max="15375" width="41.140625" style="1147" customWidth="1"/>
    <col min="15376" max="15376" width="34.85546875" style="1147" customWidth="1"/>
    <col min="15377" max="15377" width="27.7109375" style="1147" customWidth="1"/>
    <col min="15378" max="15378" width="43.85546875" style="1147" customWidth="1"/>
    <col min="15379" max="15379" width="50" style="1147" customWidth="1"/>
    <col min="15380" max="15380" width="51.5703125" style="1147" customWidth="1"/>
    <col min="15381" max="15381" width="28" style="1147" customWidth="1"/>
    <col min="15382" max="15382" width="30" style="1147" customWidth="1"/>
    <col min="15383" max="15383" width="25.140625" style="1147" customWidth="1"/>
    <col min="15384" max="15384" width="26.28515625" style="1147" customWidth="1"/>
    <col min="15385" max="15385" width="30" style="1147" customWidth="1"/>
    <col min="15386" max="15386" width="32.140625" style="1147" customWidth="1"/>
    <col min="15387" max="15387" width="33.5703125" style="1147" customWidth="1"/>
    <col min="15388" max="15388" width="35.7109375" style="1147" customWidth="1"/>
    <col min="15389" max="15389" width="33.28515625" style="1147" customWidth="1"/>
    <col min="15390" max="15390" width="29.140625" style="1147" customWidth="1"/>
    <col min="15391" max="15391" width="34.28515625" style="1147" customWidth="1"/>
    <col min="15392" max="15392" width="40.85546875" style="1147" customWidth="1"/>
    <col min="15393" max="15393" width="55.5703125" style="1147" customWidth="1"/>
    <col min="15394" max="15394" width="42" style="1147" customWidth="1"/>
    <col min="15395" max="15395" width="56.85546875" style="1147" customWidth="1"/>
    <col min="15396" max="15396" width="48" style="1147" customWidth="1"/>
    <col min="15397" max="15397" width="56.140625" style="1147" customWidth="1"/>
    <col min="15398" max="15398" width="48.140625" style="1147" customWidth="1"/>
    <col min="15399" max="15616" width="11.42578125" style="1147"/>
    <col min="15617" max="15617" width="10.7109375" style="1147" customWidth="1"/>
    <col min="15618" max="15618" width="60.5703125" style="1147" customWidth="1"/>
    <col min="15619" max="15619" width="73.140625" style="1147" customWidth="1"/>
    <col min="15620" max="15620" width="47" style="1147" customWidth="1"/>
    <col min="15621" max="15621" width="39.7109375" style="1147" customWidth="1"/>
    <col min="15622" max="15622" width="41.42578125" style="1147" customWidth="1"/>
    <col min="15623" max="15623" width="42.7109375" style="1147" customWidth="1"/>
    <col min="15624" max="15624" width="42.140625" style="1147" customWidth="1"/>
    <col min="15625" max="15625" width="44.5703125" style="1147" customWidth="1"/>
    <col min="15626" max="15626" width="26" style="1147" customWidth="1"/>
    <col min="15627" max="15627" width="33.140625" style="1147" customWidth="1"/>
    <col min="15628" max="15629" width="26" style="1147" customWidth="1"/>
    <col min="15630" max="15630" width="36" style="1147" customWidth="1"/>
    <col min="15631" max="15631" width="41.140625" style="1147" customWidth="1"/>
    <col min="15632" max="15632" width="34.85546875" style="1147" customWidth="1"/>
    <col min="15633" max="15633" width="27.7109375" style="1147" customWidth="1"/>
    <col min="15634" max="15634" width="43.85546875" style="1147" customWidth="1"/>
    <col min="15635" max="15635" width="50" style="1147" customWidth="1"/>
    <col min="15636" max="15636" width="51.5703125" style="1147" customWidth="1"/>
    <col min="15637" max="15637" width="28" style="1147" customWidth="1"/>
    <col min="15638" max="15638" width="30" style="1147" customWidth="1"/>
    <col min="15639" max="15639" width="25.140625" style="1147" customWidth="1"/>
    <col min="15640" max="15640" width="26.28515625" style="1147" customWidth="1"/>
    <col min="15641" max="15641" width="30" style="1147" customWidth="1"/>
    <col min="15642" max="15642" width="32.140625" style="1147" customWidth="1"/>
    <col min="15643" max="15643" width="33.5703125" style="1147" customWidth="1"/>
    <col min="15644" max="15644" width="35.7109375" style="1147" customWidth="1"/>
    <col min="15645" max="15645" width="33.28515625" style="1147" customWidth="1"/>
    <col min="15646" max="15646" width="29.140625" style="1147" customWidth="1"/>
    <col min="15647" max="15647" width="34.28515625" style="1147" customWidth="1"/>
    <col min="15648" max="15648" width="40.85546875" style="1147" customWidth="1"/>
    <col min="15649" max="15649" width="55.5703125" style="1147" customWidth="1"/>
    <col min="15650" max="15650" width="42" style="1147" customWidth="1"/>
    <col min="15651" max="15651" width="56.85546875" style="1147" customWidth="1"/>
    <col min="15652" max="15652" width="48" style="1147" customWidth="1"/>
    <col min="15653" max="15653" width="56.140625" style="1147" customWidth="1"/>
    <col min="15654" max="15654" width="48.140625" style="1147" customWidth="1"/>
    <col min="15655" max="15872" width="11.42578125" style="1147"/>
    <col min="15873" max="15873" width="10.7109375" style="1147" customWidth="1"/>
    <col min="15874" max="15874" width="60.5703125" style="1147" customWidth="1"/>
    <col min="15875" max="15875" width="73.140625" style="1147" customWidth="1"/>
    <col min="15876" max="15876" width="47" style="1147" customWidth="1"/>
    <col min="15877" max="15877" width="39.7109375" style="1147" customWidth="1"/>
    <col min="15878" max="15878" width="41.42578125" style="1147" customWidth="1"/>
    <col min="15879" max="15879" width="42.7109375" style="1147" customWidth="1"/>
    <col min="15880" max="15880" width="42.140625" style="1147" customWidth="1"/>
    <col min="15881" max="15881" width="44.5703125" style="1147" customWidth="1"/>
    <col min="15882" max="15882" width="26" style="1147" customWidth="1"/>
    <col min="15883" max="15883" width="33.140625" style="1147" customWidth="1"/>
    <col min="15884" max="15885" width="26" style="1147" customWidth="1"/>
    <col min="15886" max="15886" width="36" style="1147" customWidth="1"/>
    <col min="15887" max="15887" width="41.140625" style="1147" customWidth="1"/>
    <col min="15888" max="15888" width="34.85546875" style="1147" customWidth="1"/>
    <col min="15889" max="15889" width="27.7109375" style="1147" customWidth="1"/>
    <col min="15890" max="15890" width="43.85546875" style="1147" customWidth="1"/>
    <col min="15891" max="15891" width="50" style="1147" customWidth="1"/>
    <col min="15892" max="15892" width="51.5703125" style="1147" customWidth="1"/>
    <col min="15893" max="15893" width="28" style="1147" customWidth="1"/>
    <col min="15894" max="15894" width="30" style="1147" customWidth="1"/>
    <col min="15895" max="15895" width="25.140625" style="1147" customWidth="1"/>
    <col min="15896" max="15896" width="26.28515625" style="1147" customWidth="1"/>
    <col min="15897" max="15897" width="30" style="1147" customWidth="1"/>
    <col min="15898" max="15898" width="32.140625" style="1147" customWidth="1"/>
    <col min="15899" max="15899" width="33.5703125" style="1147" customWidth="1"/>
    <col min="15900" max="15900" width="35.7109375" style="1147" customWidth="1"/>
    <col min="15901" max="15901" width="33.28515625" style="1147" customWidth="1"/>
    <col min="15902" max="15902" width="29.140625" style="1147" customWidth="1"/>
    <col min="15903" max="15903" width="34.28515625" style="1147" customWidth="1"/>
    <col min="15904" max="15904" width="40.85546875" style="1147" customWidth="1"/>
    <col min="15905" max="15905" width="55.5703125" style="1147" customWidth="1"/>
    <col min="15906" max="15906" width="42" style="1147" customWidth="1"/>
    <col min="15907" max="15907" width="56.85546875" style="1147" customWidth="1"/>
    <col min="15908" max="15908" width="48" style="1147" customWidth="1"/>
    <col min="15909" max="15909" width="56.140625" style="1147" customWidth="1"/>
    <col min="15910" max="15910" width="48.140625" style="1147" customWidth="1"/>
    <col min="15911" max="16128" width="11.42578125" style="1147"/>
    <col min="16129" max="16129" width="10.7109375" style="1147" customWidth="1"/>
    <col min="16130" max="16130" width="60.5703125" style="1147" customWidth="1"/>
    <col min="16131" max="16131" width="73.140625" style="1147" customWidth="1"/>
    <col min="16132" max="16132" width="47" style="1147" customWidth="1"/>
    <col min="16133" max="16133" width="39.7109375" style="1147" customWidth="1"/>
    <col min="16134" max="16134" width="41.42578125" style="1147" customWidth="1"/>
    <col min="16135" max="16135" width="42.7109375" style="1147" customWidth="1"/>
    <col min="16136" max="16136" width="42.140625" style="1147" customWidth="1"/>
    <col min="16137" max="16137" width="44.5703125" style="1147" customWidth="1"/>
    <col min="16138" max="16138" width="26" style="1147" customWidth="1"/>
    <col min="16139" max="16139" width="33.140625" style="1147" customWidth="1"/>
    <col min="16140" max="16141" width="26" style="1147" customWidth="1"/>
    <col min="16142" max="16142" width="36" style="1147" customWidth="1"/>
    <col min="16143" max="16143" width="41.140625" style="1147" customWidth="1"/>
    <col min="16144" max="16144" width="34.85546875" style="1147" customWidth="1"/>
    <col min="16145" max="16145" width="27.7109375" style="1147" customWidth="1"/>
    <col min="16146" max="16146" width="43.85546875" style="1147" customWidth="1"/>
    <col min="16147" max="16147" width="50" style="1147" customWidth="1"/>
    <col min="16148" max="16148" width="51.5703125" style="1147" customWidth="1"/>
    <col min="16149" max="16149" width="28" style="1147" customWidth="1"/>
    <col min="16150" max="16150" width="30" style="1147" customWidth="1"/>
    <col min="16151" max="16151" width="25.140625" style="1147" customWidth="1"/>
    <col min="16152" max="16152" width="26.28515625" style="1147" customWidth="1"/>
    <col min="16153" max="16153" width="30" style="1147" customWidth="1"/>
    <col min="16154" max="16154" width="32.140625" style="1147" customWidth="1"/>
    <col min="16155" max="16155" width="33.5703125" style="1147" customWidth="1"/>
    <col min="16156" max="16156" width="35.7109375" style="1147" customWidth="1"/>
    <col min="16157" max="16157" width="33.28515625" style="1147" customWidth="1"/>
    <col min="16158" max="16158" width="29.140625" style="1147" customWidth="1"/>
    <col min="16159" max="16159" width="34.28515625" style="1147" customWidth="1"/>
    <col min="16160" max="16160" width="40.85546875" style="1147" customWidth="1"/>
    <col min="16161" max="16161" width="55.5703125" style="1147" customWidth="1"/>
    <col min="16162" max="16162" width="42" style="1147" customWidth="1"/>
    <col min="16163" max="16163" width="56.85546875" style="1147" customWidth="1"/>
    <col min="16164" max="16164" width="48" style="1147" customWidth="1"/>
    <col min="16165" max="16165" width="56.140625" style="1147" customWidth="1"/>
    <col min="16166" max="16166" width="48.140625" style="1147" customWidth="1"/>
    <col min="16167" max="16384" width="11.42578125" style="1147"/>
  </cols>
  <sheetData>
    <row r="1" spans="1:255" ht="15">
      <c r="B1" s="33" t="s">
        <v>57</v>
      </c>
      <c r="C1" s="1613">
        <v>16</v>
      </c>
      <c r="H1" s="1149"/>
      <c r="I1" s="1150"/>
    </row>
    <row r="2" spans="1:255" ht="16.5" customHeight="1">
      <c r="B2" s="33" t="s">
        <v>58</v>
      </c>
      <c r="C2" s="33" t="s">
        <v>3305</v>
      </c>
      <c r="D2" s="1153"/>
      <c r="E2" s="33"/>
      <c r="F2" s="1150" t="s">
        <v>3306</v>
      </c>
      <c r="G2" s="1154"/>
      <c r="H2" s="2672"/>
      <c r="I2" s="1150"/>
      <c r="J2" s="1154"/>
      <c r="K2" s="1154"/>
      <c r="L2" s="1154"/>
      <c r="M2" s="1154"/>
      <c r="N2" s="1154"/>
      <c r="O2" s="1154"/>
      <c r="P2" s="1154"/>
      <c r="Q2" s="1154"/>
      <c r="R2" s="1154"/>
      <c r="S2" s="1154"/>
      <c r="T2" s="1154"/>
      <c r="U2" s="1154"/>
      <c r="V2" s="1154"/>
      <c r="W2" s="1154"/>
      <c r="X2" s="1154"/>
      <c r="Y2" s="1154"/>
      <c r="Z2" s="1154"/>
      <c r="AA2" s="1154"/>
      <c r="AB2" s="1154"/>
      <c r="AC2" s="1154"/>
      <c r="AD2" s="1154"/>
      <c r="AE2" s="1154"/>
      <c r="AF2" s="1154"/>
      <c r="AG2" s="1154"/>
      <c r="AH2" s="1155"/>
      <c r="AI2" s="1155"/>
      <c r="AJ2" s="1155"/>
    </row>
    <row r="3" spans="1:255" ht="18" customHeight="1">
      <c r="B3" s="33" t="s">
        <v>56</v>
      </c>
      <c r="C3" s="1613" t="s">
        <v>1366</v>
      </c>
      <c r="D3" s="1154"/>
      <c r="E3" s="1154"/>
      <c r="F3" s="1150" t="s">
        <v>3307</v>
      </c>
      <c r="G3" s="1154"/>
      <c r="H3" s="2672"/>
      <c r="I3" s="1156"/>
      <c r="J3" s="1154"/>
      <c r="K3" s="1154"/>
      <c r="L3" s="1154"/>
      <c r="M3" s="1154"/>
      <c r="N3" s="1154"/>
      <c r="O3" s="1154"/>
      <c r="P3" s="1154"/>
      <c r="Q3" s="1154"/>
      <c r="R3" s="1154"/>
      <c r="S3" s="1154"/>
      <c r="T3" s="1154"/>
      <c r="U3" s="1154"/>
      <c r="V3" s="1154"/>
      <c r="W3" s="1154"/>
      <c r="X3" s="1154"/>
      <c r="Y3" s="1154"/>
      <c r="Z3" s="1154"/>
      <c r="AA3" s="1154"/>
      <c r="AB3" s="1154"/>
      <c r="AC3" s="1154"/>
      <c r="AD3" s="1154"/>
      <c r="AE3" s="1154"/>
      <c r="AF3" s="1154"/>
      <c r="AG3" s="1154"/>
      <c r="AH3" s="1155"/>
      <c r="AI3" s="1155"/>
      <c r="AJ3" s="1155"/>
    </row>
    <row r="4" spans="1:255" ht="18.75" customHeight="1">
      <c r="B4" s="33" t="s">
        <v>59</v>
      </c>
      <c r="C4" s="1613" t="s">
        <v>62</v>
      </c>
      <c r="D4" s="1154"/>
      <c r="E4" s="1157"/>
      <c r="F4" s="1157"/>
      <c r="G4" s="1154"/>
      <c r="H4" s="1149"/>
      <c r="I4" s="1156"/>
      <c r="J4" s="1154"/>
      <c r="K4" s="1154"/>
      <c r="L4" s="1154"/>
      <c r="M4" s="1154"/>
      <c r="N4" s="1154"/>
      <c r="O4" s="1154"/>
      <c r="P4" s="1154"/>
      <c r="Q4" s="1154"/>
      <c r="R4" s="1154"/>
      <c r="S4" s="1154"/>
      <c r="T4" s="1154"/>
      <c r="U4" s="1154"/>
      <c r="V4" s="1154"/>
      <c r="W4" s="1154"/>
      <c r="X4" s="1154"/>
      <c r="Y4" s="1154"/>
      <c r="Z4" s="1154"/>
      <c r="AA4" s="1154"/>
      <c r="AB4" s="1154"/>
      <c r="AC4" s="1154"/>
      <c r="AD4" s="1154"/>
      <c r="AE4" s="1154"/>
      <c r="AF4" s="1154"/>
      <c r="AG4" s="1154"/>
      <c r="AH4" s="1155"/>
      <c r="AI4" s="1155"/>
      <c r="AJ4" s="1155"/>
    </row>
    <row r="5" spans="1:255" ht="20.25" customHeight="1">
      <c r="B5" s="33" t="s">
        <v>1349</v>
      </c>
      <c r="C5" s="1613" t="s">
        <v>80</v>
      </c>
      <c r="D5" s="1154"/>
      <c r="E5" s="1154"/>
      <c r="F5" s="1154"/>
      <c r="G5" s="1154"/>
      <c r="I5" s="1158"/>
      <c r="J5" s="1154"/>
      <c r="K5" s="1154"/>
      <c r="L5" s="1154"/>
      <c r="M5" s="1154"/>
      <c r="N5" s="1154"/>
      <c r="O5" s="1154"/>
      <c r="P5" s="1154"/>
      <c r="Q5" s="1154"/>
      <c r="R5" s="1154"/>
      <c r="S5" s="1154"/>
      <c r="T5" s="1154"/>
      <c r="U5" s="1154"/>
      <c r="V5" s="1154"/>
      <c r="W5" s="1154"/>
      <c r="X5" s="1154"/>
      <c r="Y5" s="1154"/>
      <c r="Z5" s="1154"/>
      <c r="AA5" s="1154"/>
      <c r="AB5" s="1154"/>
      <c r="AC5" s="1154"/>
      <c r="AD5" s="1154"/>
      <c r="AE5" s="1154"/>
      <c r="AF5" s="1154"/>
      <c r="AG5" s="1154"/>
      <c r="AH5" s="1155"/>
      <c r="AI5" s="1155"/>
      <c r="AJ5" s="1155"/>
    </row>
    <row r="6" spans="1:255" ht="19.5" customHeight="1" thickBot="1">
      <c r="B6" s="1159"/>
      <c r="C6" s="1160"/>
      <c r="D6" s="1160"/>
      <c r="E6" s="1154"/>
      <c r="F6" s="1154"/>
      <c r="G6" s="1154"/>
      <c r="H6" s="1154"/>
      <c r="I6" s="1154"/>
      <c r="J6" s="1154"/>
      <c r="K6" s="1154"/>
      <c r="L6" s="1154"/>
      <c r="M6" s="1154"/>
      <c r="N6" s="1154"/>
      <c r="O6" s="1154"/>
      <c r="P6" s="1154"/>
      <c r="Q6" s="1154"/>
      <c r="R6" s="1154"/>
      <c r="S6" s="1154"/>
      <c r="T6" s="1154"/>
      <c r="U6" s="1154"/>
      <c r="V6" s="1154"/>
      <c r="W6" s="1154"/>
      <c r="X6" s="1154"/>
      <c r="Y6" s="1154"/>
      <c r="Z6" s="1154"/>
      <c r="AA6" s="1154"/>
      <c r="AB6" s="1154"/>
      <c r="AC6" s="1154"/>
      <c r="AD6" s="1154"/>
      <c r="AE6" s="1154"/>
      <c r="AF6" s="1154"/>
      <c r="AG6" s="1154"/>
      <c r="AH6" s="1155"/>
      <c r="AI6" s="1155"/>
      <c r="AJ6" s="1155"/>
    </row>
    <row r="7" spans="1:255" s="1166" customFormat="1" ht="31.5" customHeight="1">
      <c r="A7" s="1161"/>
      <c r="B7" s="1162"/>
      <c r="C7" s="3340" t="s">
        <v>3308</v>
      </c>
      <c r="D7" s="3343" t="s">
        <v>3309</v>
      </c>
      <c r="E7" s="3344"/>
      <c r="F7" s="3345"/>
      <c r="G7" s="1650" t="s">
        <v>3310</v>
      </c>
      <c r="H7" s="3346" t="s">
        <v>3311</v>
      </c>
      <c r="I7" s="3346" t="s">
        <v>3312</v>
      </c>
      <c r="J7" s="3344" t="s">
        <v>3313</v>
      </c>
      <c r="K7" s="3344"/>
      <c r="L7" s="3344"/>
      <c r="M7" s="3345"/>
      <c r="N7" s="3346" t="s">
        <v>3314</v>
      </c>
      <c r="O7" s="3346" t="s">
        <v>3315</v>
      </c>
      <c r="P7" s="3346" t="s">
        <v>3257</v>
      </c>
      <c r="Q7" s="3344" t="s">
        <v>3316</v>
      </c>
      <c r="R7" s="3344"/>
      <c r="S7" s="3344"/>
      <c r="T7" s="3345"/>
      <c r="U7" s="3358" t="s">
        <v>3317</v>
      </c>
      <c r="V7" s="1163"/>
      <c r="W7" s="1164"/>
      <c r="X7" s="3359" t="s">
        <v>3318</v>
      </c>
      <c r="Y7" s="3360"/>
      <c r="Z7" s="3360"/>
      <c r="AA7" s="3360"/>
      <c r="AB7" s="3360"/>
      <c r="AC7" s="3360"/>
      <c r="AD7" s="3360"/>
      <c r="AE7" s="3360"/>
      <c r="AF7" s="3340" t="s">
        <v>3319</v>
      </c>
      <c r="AG7" s="3340" t="s">
        <v>3320</v>
      </c>
      <c r="AH7" s="3340" t="s">
        <v>3321</v>
      </c>
      <c r="AI7" s="3340" t="s">
        <v>3322</v>
      </c>
      <c r="AJ7" s="3349" t="s">
        <v>3323</v>
      </c>
      <c r="AK7" s="1165"/>
      <c r="AL7" s="1165"/>
      <c r="AM7" s="1165"/>
      <c r="AN7" s="1165"/>
      <c r="AO7" s="1165"/>
      <c r="AP7" s="1165"/>
      <c r="AQ7" s="1165"/>
      <c r="AR7" s="1165"/>
      <c r="AS7" s="1165"/>
      <c r="AT7" s="1165"/>
      <c r="AU7" s="1165"/>
    </row>
    <row r="8" spans="1:255" s="1166" customFormat="1" ht="46.5" customHeight="1">
      <c r="A8" s="1167"/>
      <c r="B8" s="1168"/>
      <c r="C8" s="3341"/>
      <c r="D8" s="3352" t="s">
        <v>3324</v>
      </c>
      <c r="E8" s="2725" t="s">
        <v>3325</v>
      </c>
      <c r="F8" s="3353" t="s">
        <v>3326</v>
      </c>
      <c r="G8" s="3352" t="s">
        <v>3327</v>
      </c>
      <c r="H8" s="3347"/>
      <c r="I8" s="3347"/>
      <c r="J8" s="3354" t="s">
        <v>3328</v>
      </c>
      <c r="K8" s="3352" t="s">
        <v>2936</v>
      </c>
      <c r="L8" s="3356" t="s">
        <v>3329</v>
      </c>
      <c r="M8" s="3357"/>
      <c r="N8" s="3347"/>
      <c r="O8" s="3347"/>
      <c r="P8" s="3347"/>
      <c r="Q8" s="3338">
        <v>0</v>
      </c>
      <c r="R8" s="3338" t="s">
        <v>3330</v>
      </c>
      <c r="S8" s="3338" t="s">
        <v>3331</v>
      </c>
      <c r="T8" s="3338" t="s">
        <v>3332</v>
      </c>
      <c r="U8" s="3347"/>
      <c r="V8" s="3352" t="s">
        <v>3333</v>
      </c>
      <c r="W8" s="3352" t="s">
        <v>3334</v>
      </c>
      <c r="X8" s="3361" t="s">
        <v>3335</v>
      </c>
      <c r="Y8" s="3362"/>
      <c r="Z8" s="3362"/>
      <c r="AA8" s="3363"/>
      <c r="AB8" s="3364">
        <v>12.5</v>
      </c>
      <c r="AC8" s="3365"/>
      <c r="AD8" s="3366" t="s">
        <v>3336</v>
      </c>
      <c r="AE8" s="3367"/>
      <c r="AF8" s="3341"/>
      <c r="AG8" s="3341"/>
      <c r="AH8" s="3341"/>
      <c r="AI8" s="3341"/>
      <c r="AJ8" s="3350"/>
      <c r="AK8" s="1165"/>
      <c r="AL8" s="1165"/>
      <c r="AM8" s="1165"/>
      <c r="AN8" s="1165"/>
      <c r="AO8" s="1165"/>
      <c r="AP8" s="1165"/>
      <c r="AQ8" s="1165"/>
      <c r="AR8" s="1165"/>
      <c r="AS8" s="1165"/>
      <c r="AT8" s="1165"/>
      <c r="AU8" s="1165"/>
    </row>
    <row r="9" spans="1:255" s="1166" customFormat="1" ht="96.75" customHeight="1">
      <c r="A9" s="1167"/>
      <c r="B9" s="1168"/>
      <c r="C9" s="3342"/>
      <c r="D9" s="3347"/>
      <c r="E9" s="2725" t="s">
        <v>3337</v>
      </c>
      <c r="F9" s="3341"/>
      <c r="G9" s="3348"/>
      <c r="H9" s="3348"/>
      <c r="I9" s="3348"/>
      <c r="J9" s="3355"/>
      <c r="K9" s="3348"/>
      <c r="L9" s="2726" t="s">
        <v>3338</v>
      </c>
      <c r="M9" s="2726" t="s">
        <v>3339</v>
      </c>
      <c r="N9" s="3347"/>
      <c r="O9" s="3347"/>
      <c r="P9" s="3347"/>
      <c r="Q9" s="3339"/>
      <c r="R9" s="3339"/>
      <c r="S9" s="3339"/>
      <c r="T9" s="3339"/>
      <c r="U9" s="3347"/>
      <c r="V9" s="3348"/>
      <c r="W9" s="3348"/>
      <c r="X9" s="2727">
        <v>0.2</v>
      </c>
      <c r="Y9" s="2727">
        <v>0.5</v>
      </c>
      <c r="Z9" s="2727">
        <v>1</v>
      </c>
      <c r="AA9" s="2727">
        <v>3.5</v>
      </c>
      <c r="AB9" s="2728" t="s">
        <v>3340</v>
      </c>
      <c r="AC9" s="2728" t="s">
        <v>3341</v>
      </c>
      <c r="AD9" s="1169"/>
      <c r="AE9" s="2729" t="s">
        <v>3342</v>
      </c>
      <c r="AF9" s="3342"/>
      <c r="AG9" s="3342"/>
      <c r="AH9" s="3342"/>
      <c r="AI9" s="3342"/>
      <c r="AJ9" s="3351"/>
      <c r="AK9" s="1165"/>
      <c r="AL9" s="1165"/>
      <c r="AM9" s="1165"/>
      <c r="AN9" s="1165"/>
      <c r="AO9" s="1165"/>
      <c r="AP9" s="1165"/>
      <c r="AQ9" s="1165"/>
      <c r="AR9" s="1165"/>
      <c r="AS9" s="1165"/>
      <c r="AT9" s="1165"/>
      <c r="AU9" s="1165"/>
    </row>
    <row r="10" spans="1:255" s="1171" customFormat="1" ht="56.25" customHeight="1">
      <c r="A10" s="1167"/>
      <c r="B10" s="2730"/>
      <c r="C10" s="2731" t="s">
        <v>1806</v>
      </c>
      <c r="D10" s="2731" t="s">
        <v>1801</v>
      </c>
      <c r="E10" s="2731" t="s">
        <v>1798</v>
      </c>
      <c r="F10" s="2731" t="s">
        <v>1795</v>
      </c>
      <c r="G10" s="2731" t="s">
        <v>1792</v>
      </c>
      <c r="H10" s="2732" t="s">
        <v>1789</v>
      </c>
      <c r="I10" s="2729" t="s">
        <v>3343</v>
      </c>
      <c r="J10" s="1170" t="s">
        <v>1784</v>
      </c>
      <c r="K10" s="1170" t="s">
        <v>1781</v>
      </c>
      <c r="L10" s="1170">
        <v>100</v>
      </c>
      <c r="M10" s="1170">
        <v>110</v>
      </c>
      <c r="N10" s="2731">
        <v>120</v>
      </c>
      <c r="O10" s="2731">
        <v>130</v>
      </c>
      <c r="P10" s="2731">
        <v>140</v>
      </c>
      <c r="Q10" s="2731">
        <v>150</v>
      </c>
      <c r="R10" s="2731">
        <v>160</v>
      </c>
      <c r="S10" s="2731">
        <v>170</v>
      </c>
      <c r="T10" s="2731">
        <v>180</v>
      </c>
      <c r="U10" s="2731">
        <v>190</v>
      </c>
      <c r="V10" s="2731">
        <v>200</v>
      </c>
      <c r="W10" s="2728" t="s">
        <v>3344</v>
      </c>
      <c r="X10" s="2731">
        <v>220</v>
      </c>
      <c r="Y10" s="2731">
        <v>230</v>
      </c>
      <c r="Z10" s="2731">
        <v>240</v>
      </c>
      <c r="AA10" s="2731">
        <v>250</v>
      </c>
      <c r="AB10" s="2731">
        <v>260</v>
      </c>
      <c r="AC10" s="2731">
        <v>270</v>
      </c>
      <c r="AD10" s="2731">
        <v>280</v>
      </c>
      <c r="AE10" s="2731">
        <v>290</v>
      </c>
      <c r="AF10" s="2731">
        <v>300</v>
      </c>
      <c r="AG10" s="2731" t="s">
        <v>3345</v>
      </c>
      <c r="AH10" s="2728">
        <v>310</v>
      </c>
      <c r="AI10" s="2728">
        <v>320</v>
      </c>
      <c r="AJ10" s="2733">
        <v>330</v>
      </c>
    </row>
    <row r="11" spans="1:255" s="2742" customFormat="1" ht="26.25" customHeight="1" thickBot="1">
      <c r="A11" s="2734">
        <v>10</v>
      </c>
      <c r="B11" s="2735" t="s">
        <v>3346</v>
      </c>
      <c r="C11" s="2736"/>
      <c r="D11" s="2737"/>
      <c r="E11" s="2738"/>
      <c r="F11" s="2736"/>
      <c r="G11" s="2739"/>
      <c r="H11" s="2739"/>
      <c r="I11" s="1172"/>
      <c r="J11" s="2737"/>
      <c r="K11" s="2738"/>
      <c r="L11" s="2738"/>
      <c r="M11" s="2736"/>
      <c r="N11" s="2739"/>
      <c r="O11" s="2738"/>
      <c r="P11" s="2739"/>
      <c r="Q11" s="2737"/>
      <c r="R11" s="2738"/>
      <c r="S11" s="2738"/>
      <c r="T11" s="2736"/>
      <c r="U11" s="2737"/>
      <c r="V11" s="2739"/>
      <c r="W11" s="2739"/>
      <c r="X11" s="2737"/>
      <c r="Y11" s="2738"/>
      <c r="Z11" s="2738"/>
      <c r="AA11" s="2738"/>
      <c r="AB11" s="2738"/>
      <c r="AC11" s="2738"/>
      <c r="AD11" s="2738"/>
      <c r="AE11" s="2736"/>
      <c r="AF11" s="2736"/>
      <c r="AG11" s="2736"/>
      <c r="AH11" s="2736"/>
      <c r="AI11" s="2740"/>
      <c r="AJ11" s="2741"/>
      <c r="AK11" s="1173"/>
      <c r="AL11" s="1173"/>
      <c r="AM11" s="1173"/>
      <c r="AN11" s="1173"/>
      <c r="AO11" s="1173"/>
      <c r="AP11" s="1173"/>
      <c r="AQ11" s="1173"/>
      <c r="AR11" s="1173"/>
      <c r="AS11" s="1173"/>
      <c r="AT11" s="1173"/>
      <c r="AU11" s="1173"/>
      <c r="AV11" s="1173"/>
      <c r="AW11" s="1173"/>
      <c r="AX11" s="1173"/>
      <c r="AY11" s="1173"/>
      <c r="AZ11" s="1173"/>
      <c r="BA11" s="1173"/>
      <c r="BB11" s="1173"/>
      <c r="BC11" s="1173"/>
      <c r="BD11" s="1173"/>
      <c r="BE11" s="1173"/>
      <c r="BF11" s="1173"/>
      <c r="BG11" s="1173"/>
      <c r="BH11" s="1173"/>
      <c r="BI11" s="1173"/>
      <c r="BJ11" s="1173"/>
      <c r="BK11" s="1173"/>
      <c r="BL11" s="1173"/>
      <c r="BM11" s="1173"/>
      <c r="BN11" s="1173"/>
      <c r="BO11" s="1173"/>
      <c r="BP11" s="1173"/>
      <c r="BQ11" s="1173"/>
      <c r="BR11" s="1173"/>
      <c r="BS11" s="1173"/>
      <c r="BT11" s="1173"/>
      <c r="BU11" s="1173"/>
      <c r="BV11" s="1173"/>
      <c r="BW11" s="1173"/>
      <c r="BX11" s="1173"/>
      <c r="BY11" s="1173"/>
      <c r="BZ11" s="1173"/>
      <c r="CA11" s="1173"/>
      <c r="CB11" s="1173"/>
      <c r="CC11" s="1173"/>
      <c r="CD11" s="1173"/>
      <c r="CE11" s="1173"/>
      <c r="CF11" s="1173"/>
      <c r="CG11" s="1173"/>
      <c r="CH11" s="1173"/>
      <c r="CI11" s="1173"/>
      <c r="CJ11" s="1173"/>
      <c r="CK11" s="1173"/>
      <c r="CL11" s="1173"/>
      <c r="CM11" s="1173"/>
      <c r="CN11" s="1173"/>
      <c r="CO11" s="1173"/>
      <c r="CP11" s="1173"/>
      <c r="CQ11" s="1173"/>
      <c r="CR11" s="1173"/>
      <c r="CS11" s="1173"/>
      <c r="CT11" s="1173"/>
      <c r="CU11" s="1173"/>
      <c r="CV11" s="1173"/>
      <c r="CW11" s="1173"/>
      <c r="CX11" s="1173"/>
      <c r="CY11" s="1173"/>
      <c r="CZ11" s="1173"/>
      <c r="DA11" s="1173"/>
      <c r="DB11" s="1173"/>
      <c r="DC11" s="1173"/>
      <c r="DD11" s="1173"/>
      <c r="DE11" s="1173"/>
      <c r="DF11" s="1173"/>
      <c r="DG11" s="1173"/>
      <c r="DH11" s="1173"/>
      <c r="DI11" s="1173"/>
      <c r="DJ11" s="1173"/>
      <c r="DK11" s="1173"/>
      <c r="DL11" s="1173"/>
      <c r="DM11" s="1173"/>
      <c r="DN11" s="1173"/>
      <c r="DO11" s="1173"/>
      <c r="DP11" s="1173"/>
      <c r="DQ11" s="1173"/>
      <c r="DR11" s="1173"/>
      <c r="DS11" s="1173"/>
      <c r="DT11" s="1173"/>
      <c r="DU11" s="1173"/>
      <c r="DV11" s="1173"/>
      <c r="DW11" s="1173"/>
      <c r="DX11" s="1173"/>
      <c r="DY11" s="1173"/>
      <c r="DZ11" s="1173"/>
      <c r="EA11" s="1173"/>
      <c r="EB11" s="1173"/>
      <c r="EC11" s="1173"/>
      <c r="ED11" s="1173"/>
      <c r="EE11" s="1173"/>
      <c r="EF11" s="1173"/>
      <c r="EG11" s="1173"/>
      <c r="EH11" s="1173"/>
      <c r="EI11" s="1173"/>
      <c r="EJ11" s="1173"/>
      <c r="EK11" s="1173"/>
      <c r="EL11" s="1173"/>
      <c r="EM11" s="1173"/>
      <c r="EN11" s="1173"/>
      <c r="EO11" s="1173"/>
      <c r="EP11" s="1173"/>
      <c r="EQ11" s="1173"/>
      <c r="ER11" s="1173"/>
      <c r="ES11" s="1173"/>
      <c r="ET11" s="1173"/>
      <c r="EU11" s="1173"/>
      <c r="EV11" s="1173"/>
      <c r="EW11" s="1173"/>
      <c r="EX11" s="1173"/>
      <c r="EY11" s="1173"/>
      <c r="EZ11" s="1173"/>
      <c r="FA11" s="1173"/>
      <c r="FB11" s="1173"/>
      <c r="FC11" s="1173"/>
      <c r="FD11" s="1173"/>
      <c r="FE11" s="1173"/>
      <c r="FF11" s="1173"/>
      <c r="FG11" s="1173"/>
      <c r="FH11" s="1173"/>
      <c r="FI11" s="1173"/>
      <c r="FJ11" s="1173"/>
      <c r="FK11" s="1173"/>
      <c r="FL11" s="1173"/>
      <c r="FM11" s="1173"/>
      <c r="FN11" s="1173"/>
      <c r="FO11" s="1173"/>
      <c r="FP11" s="1173"/>
      <c r="FQ11" s="1173"/>
      <c r="FR11" s="1173"/>
      <c r="FS11" s="1173"/>
      <c r="FT11" s="1173"/>
      <c r="FU11" s="1173"/>
      <c r="FV11" s="1173"/>
      <c r="FW11" s="1173"/>
      <c r="FX11" s="1173"/>
      <c r="FY11" s="1173"/>
      <c r="FZ11" s="1173"/>
      <c r="GA11" s="1173"/>
      <c r="GB11" s="1173"/>
      <c r="GC11" s="1173"/>
      <c r="GD11" s="1173"/>
      <c r="GE11" s="1173"/>
      <c r="GF11" s="1173"/>
      <c r="GG11" s="1173"/>
      <c r="GH11" s="1173"/>
      <c r="GI11" s="1173"/>
      <c r="GJ11" s="1173"/>
      <c r="GK11" s="1173"/>
      <c r="GL11" s="1173"/>
      <c r="GM11" s="1173"/>
      <c r="GN11" s="1173"/>
      <c r="GO11" s="1173"/>
      <c r="GP11" s="1173"/>
      <c r="GQ11" s="1173"/>
      <c r="GR11" s="1173"/>
      <c r="GS11" s="1173"/>
      <c r="GT11" s="1173"/>
      <c r="GU11" s="1173"/>
      <c r="GV11" s="1173"/>
      <c r="GW11" s="1173"/>
      <c r="GX11" s="1173"/>
      <c r="GY11" s="1173"/>
      <c r="GZ11" s="1173"/>
      <c r="HA11" s="1173"/>
      <c r="HB11" s="1173"/>
      <c r="HC11" s="1173"/>
      <c r="HD11" s="1173"/>
      <c r="HE11" s="1173"/>
      <c r="HF11" s="1173"/>
      <c r="HG11" s="1173"/>
      <c r="HH11" s="1173"/>
      <c r="HI11" s="1173"/>
      <c r="HJ11" s="1173"/>
      <c r="HK11" s="1173"/>
      <c r="HL11" s="1173"/>
      <c r="HM11" s="1173"/>
      <c r="HN11" s="1173"/>
      <c r="HO11" s="1173"/>
      <c r="HP11" s="1173"/>
      <c r="HQ11" s="1173"/>
      <c r="HR11" s="1173"/>
      <c r="HS11" s="1173"/>
      <c r="HT11" s="1173"/>
      <c r="HU11" s="1173"/>
      <c r="HV11" s="1173"/>
      <c r="HW11" s="1173"/>
      <c r="HX11" s="1173"/>
      <c r="HY11" s="1173"/>
      <c r="HZ11" s="1173"/>
      <c r="IA11" s="1173"/>
      <c r="IB11" s="1173"/>
      <c r="IC11" s="1173"/>
      <c r="ID11" s="1173"/>
      <c r="IE11" s="1173"/>
      <c r="IF11" s="1173"/>
      <c r="IG11" s="1173"/>
      <c r="IH11" s="1173"/>
      <c r="II11" s="1173"/>
      <c r="IJ11" s="1173"/>
      <c r="IK11" s="1173"/>
      <c r="IL11" s="1173"/>
      <c r="IM11" s="1173"/>
      <c r="IN11" s="1173"/>
      <c r="IO11" s="1173"/>
      <c r="IP11" s="1173"/>
      <c r="IQ11" s="1173"/>
      <c r="IR11" s="1173"/>
      <c r="IS11" s="1173"/>
      <c r="IT11" s="1173"/>
      <c r="IU11" s="1173"/>
    </row>
    <row r="12" spans="1:255" s="1173" customFormat="1" ht="23.25" customHeight="1" thickBot="1">
      <c r="A12" s="1174">
        <v>20</v>
      </c>
      <c r="B12" s="1175" t="s">
        <v>3347</v>
      </c>
      <c r="C12" s="1176"/>
      <c r="D12" s="1177"/>
      <c r="E12" s="1178"/>
      <c r="F12" s="1176"/>
      <c r="G12" s="1179"/>
      <c r="H12" s="1180"/>
      <c r="I12" s="1176"/>
      <c r="J12" s="1177"/>
      <c r="K12" s="1178"/>
      <c r="L12" s="1178"/>
      <c r="M12" s="1176"/>
      <c r="N12" s="1179"/>
      <c r="O12" s="1178"/>
      <c r="P12" s="1180"/>
      <c r="Q12" s="1178"/>
      <c r="R12" s="1178"/>
      <c r="S12" s="1178"/>
      <c r="T12" s="1176"/>
      <c r="U12" s="1179"/>
      <c r="V12" s="1179"/>
      <c r="W12" s="1179"/>
      <c r="X12" s="1181"/>
      <c r="Y12" s="1182"/>
      <c r="Z12" s="1182"/>
      <c r="AA12" s="1182"/>
      <c r="AB12" s="1182"/>
      <c r="AC12" s="1182"/>
      <c r="AD12" s="1182"/>
      <c r="AE12" s="1183"/>
      <c r="AF12" s="1184"/>
      <c r="AG12" s="1184"/>
      <c r="AH12" s="1184"/>
      <c r="AI12" s="1185"/>
      <c r="AJ12" s="1186"/>
    </row>
    <row r="13" spans="1:255" s="1173" customFormat="1" ht="17.25" customHeight="1">
      <c r="A13" s="1174">
        <v>30</v>
      </c>
      <c r="B13" s="1187" t="s">
        <v>3348</v>
      </c>
      <c r="C13" s="1176"/>
      <c r="D13" s="1177"/>
      <c r="E13" s="1178"/>
      <c r="F13" s="1176"/>
      <c r="G13" s="1179"/>
      <c r="H13" s="1180"/>
      <c r="I13" s="1176"/>
      <c r="J13" s="1188"/>
      <c r="K13" s="1189"/>
      <c r="L13" s="1189"/>
      <c r="M13" s="1190"/>
      <c r="N13" s="1191"/>
      <c r="O13" s="1189"/>
      <c r="P13" s="1180"/>
      <c r="Q13" s="1189"/>
      <c r="R13" s="1189"/>
      <c r="S13" s="1189"/>
      <c r="T13" s="1189"/>
      <c r="U13" s="1179"/>
      <c r="V13" s="1179"/>
      <c r="W13" s="1179"/>
      <c r="X13" s="1181"/>
      <c r="Y13" s="1182"/>
      <c r="Z13" s="1182"/>
      <c r="AA13" s="1182"/>
      <c r="AB13" s="1182"/>
      <c r="AC13" s="1182"/>
      <c r="AD13" s="1182"/>
      <c r="AE13" s="1183"/>
      <c r="AF13" s="1184"/>
      <c r="AG13" s="1184"/>
      <c r="AH13" s="1192"/>
      <c r="AI13" s="1193"/>
      <c r="AJ13" s="1194"/>
    </row>
    <row r="14" spans="1:255" s="1173" customFormat="1" ht="12.75">
      <c r="A14" s="1174">
        <v>40</v>
      </c>
      <c r="B14" s="1195" t="s">
        <v>3349</v>
      </c>
      <c r="C14" s="1176"/>
      <c r="D14" s="1177"/>
      <c r="E14" s="1178"/>
      <c r="F14" s="1176"/>
      <c r="G14" s="1179"/>
      <c r="H14" s="1180"/>
      <c r="I14" s="1176"/>
      <c r="J14" s="1188"/>
      <c r="K14" s="1189"/>
      <c r="L14" s="1189"/>
      <c r="M14" s="1190"/>
      <c r="N14" s="1191"/>
      <c r="O14" s="1189"/>
      <c r="P14" s="1180"/>
      <c r="Q14" s="1189"/>
      <c r="R14" s="1189"/>
      <c r="S14" s="1189"/>
      <c r="T14" s="1189"/>
      <c r="U14" s="1179"/>
      <c r="V14" s="1179"/>
      <c r="W14" s="1179"/>
      <c r="X14" s="1181"/>
      <c r="Y14" s="1182"/>
      <c r="Z14" s="1182"/>
      <c r="AA14" s="1182"/>
      <c r="AB14" s="1182"/>
      <c r="AC14" s="1182"/>
      <c r="AD14" s="1182"/>
      <c r="AE14" s="1183"/>
      <c r="AF14" s="1184"/>
      <c r="AG14" s="1184"/>
      <c r="AH14" s="1192"/>
      <c r="AI14" s="1193"/>
      <c r="AJ14" s="1194"/>
    </row>
    <row r="15" spans="1:255" s="1173" customFormat="1" ht="27" customHeight="1">
      <c r="A15" s="1174">
        <v>50</v>
      </c>
      <c r="B15" s="1195" t="s">
        <v>3350</v>
      </c>
      <c r="C15" s="1176"/>
      <c r="D15" s="1177"/>
      <c r="E15" s="1178"/>
      <c r="F15" s="1176"/>
      <c r="G15" s="1179"/>
      <c r="H15" s="1180"/>
      <c r="I15" s="1176"/>
      <c r="J15" s="1188"/>
      <c r="K15" s="1189"/>
      <c r="L15" s="1189"/>
      <c r="M15" s="1190"/>
      <c r="N15" s="1191"/>
      <c r="O15" s="1189"/>
      <c r="P15" s="1180"/>
      <c r="Q15" s="1189"/>
      <c r="R15" s="1189"/>
      <c r="S15" s="1189"/>
      <c r="T15" s="1189"/>
      <c r="U15" s="1179"/>
      <c r="V15" s="1179"/>
      <c r="W15" s="1179"/>
      <c r="X15" s="1181"/>
      <c r="Y15" s="1182"/>
      <c r="Z15" s="1182"/>
      <c r="AA15" s="1182"/>
      <c r="AB15" s="1182"/>
      <c r="AC15" s="1182"/>
      <c r="AD15" s="1182"/>
      <c r="AE15" s="1183"/>
      <c r="AF15" s="1184"/>
      <c r="AG15" s="1184"/>
      <c r="AH15" s="1192"/>
      <c r="AI15" s="1193"/>
      <c r="AJ15" s="1194"/>
    </row>
    <row r="16" spans="1:255" s="1173" customFormat="1" ht="27" customHeight="1">
      <c r="A16" s="1174">
        <v>60</v>
      </c>
      <c r="B16" s="1195" t="s">
        <v>3351</v>
      </c>
      <c r="C16" s="1176"/>
      <c r="D16" s="1177"/>
      <c r="E16" s="1178"/>
      <c r="F16" s="1176"/>
      <c r="G16" s="1179"/>
      <c r="H16" s="1180"/>
      <c r="I16" s="1176"/>
      <c r="J16" s="1188"/>
      <c r="K16" s="1189"/>
      <c r="L16" s="1189"/>
      <c r="M16" s="1190"/>
      <c r="N16" s="1191"/>
      <c r="O16" s="1189"/>
      <c r="P16" s="1180"/>
      <c r="Q16" s="1189"/>
      <c r="R16" s="1189"/>
      <c r="S16" s="1189"/>
      <c r="T16" s="1189"/>
      <c r="U16" s="1179"/>
      <c r="V16" s="1179"/>
      <c r="W16" s="1179"/>
      <c r="X16" s="1181"/>
      <c r="Y16" s="1182"/>
      <c r="Z16" s="1182"/>
      <c r="AA16" s="1182"/>
      <c r="AB16" s="1182"/>
      <c r="AC16" s="1182"/>
      <c r="AD16" s="1182"/>
      <c r="AE16" s="1183"/>
      <c r="AF16" s="1184"/>
      <c r="AG16" s="1184"/>
      <c r="AH16" s="1192"/>
      <c r="AI16" s="1193"/>
      <c r="AJ16" s="1194"/>
    </row>
    <row r="17" spans="1:50" s="1173" customFormat="1" ht="24" customHeight="1">
      <c r="A17" s="1174">
        <v>70</v>
      </c>
      <c r="B17" s="1187" t="s">
        <v>3352</v>
      </c>
      <c r="C17" s="1176"/>
      <c r="D17" s="1177"/>
      <c r="E17" s="1178"/>
      <c r="F17" s="1176"/>
      <c r="G17" s="1179"/>
      <c r="H17" s="1180"/>
      <c r="I17" s="1176"/>
      <c r="J17" s="1188"/>
      <c r="K17" s="1189"/>
      <c r="L17" s="1189"/>
      <c r="M17" s="1190"/>
      <c r="N17" s="1191"/>
      <c r="O17" s="1189"/>
      <c r="P17" s="1180"/>
      <c r="Q17" s="1177"/>
      <c r="R17" s="1178"/>
      <c r="S17" s="1178"/>
      <c r="T17" s="1178"/>
      <c r="U17" s="1179"/>
      <c r="V17" s="1179"/>
      <c r="W17" s="1179"/>
      <c r="X17" s="1181"/>
      <c r="Y17" s="1182"/>
      <c r="Z17" s="1182"/>
      <c r="AA17" s="1182"/>
      <c r="AB17" s="1182"/>
      <c r="AC17" s="1182"/>
      <c r="AD17" s="1182"/>
      <c r="AE17" s="1183"/>
      <c r="AF17" s="1184"/>
      <c r="AG17" s="1184"/>
      <c r="AH17" s="1192"/>
      <c r="AI17" s="1193"/>
      <c r="AJ17" s="1194"/>
    </row>
    <row r="18" spans="1:50" s="1173" customFormat="1" ht="17.25" customHeight="1" thickBot="1">
      <c r="A18" s="1174">
        <v>80</v>
      </c>
      <c r="B18" s="1187" t="s">
        <v>3353</v>
      </c>
      <c r="C18" s="1176"/>
      <c r="D18" s="1177"/>
      <c r="E18" s="1178"/>
      <c r="F18" s="1176"/>
      <c r="G18" s="1179"/>
      <c r="H18" s="1180"/>
      <c r="I18" s="1176"/>
      <c r="J18" s="1188"/>
      <c r="K18" s="1189"/>
      <c r="L18" s="1189"/>
      <c r="M18" s="1190"/>
      <c r="N18" s="1191"/>
      <c r="O18" s="1189"/>
      <c r="P18" s="1180"/>
      <c r="Q18" s="1177"/>
      <c r="R18" s="1178"/>
      <c r="S18" s="1178"/>
      <c r="T18" s="1178"/>
      <c r="U18" s="1179"/>
      <c r="V18" s="1196"/>
      <c r="W18" s="1179"/>
      <c r="X18" s="1197"/>
      <c r="Y18" s="1198"/>
      <c r="Z18" s="1198"/>
      <c r="AA18" s="1198"/>
      <c r="AB18" s="1198"/>
      <c r="AC18" s="1198"/>
      <c r="AD18" s="1182"/>
      <c r="AE18" s="1199"/>
      <c r="AF18" s="1200"/>
      <c r="AG18" s="1184"/>
      <c r="AH18" s="1192"/>
      <c r="AI18" s="1193"/>
      <c r="AJ18" s="1194"/>
    </row>
    <row r="19" spans="1:50" s="1173" customFormat="1" ht="28.5" customHeight="1" thickBot="1">
      <c r="A19" s="1174">
        <v>90</v>
      </c>
      <c r="B19" s="1175" t="s">
        <v>3354</v>
      </c>
      <c r="C19" s="1201"/>
      <c r="D19" s="1202"/>
      <c r="E19" s="1201"/>
      <c r="F19" s="1203"/>
      <c r="G19" s="1179"/>
      <c r="H19" s="1204"/>
      <c r="I19" s="1205"/>
      <c r="J19" s="1206"/>
      <c r="K19" s="1207"/>
      <c r="L19" s="1207"/>
      <c r="M19" s="1205"/>
      <c r="N19" s="2739"/>
      <c r="O19" s="1205"/>
      <c r="P19" s="1204"/>
      <c r="Q19" s="1206"/>
      <c r="R19" s="1207"/>
      <c r="S19" s="1207"/>
      <c r="T19" s="1207"/>
      <c r="U19" s="1179"/>
      <c r="V19" s="1179"/>
      <c r="W19" s="1179"/>
      <c r="X19" s="1181"/>
      <c r="Y19" s="1182"/>
      <c r="Z19" s="1182"/>
      <c r="AA19" s="1182"/>
      <c r="AB19" s="1182"/>
      <c r="AC19" s="1182"/>
      <c r="AD19" s="1182"/>
      <c r="AE19" s="1183"/>
      <c r="AF19" s="1184"/>
      <c r="AG19" s="1184"/>
      <c r="AH19" s="1192"/>
      <c r="AI19" s="1193"/>
      <c r="AJ19" s="1194"/>
    </row>
    <row r="20" spans="1:50" s="1173" customFormat="1" ht="16.5" customHeight="1">
      <c r="A20" s="1174">
        <v>100</v>
      </c>
      <c r="B20" s="1187" t="s">
        <v>3348</v>
      </c>
      <c r="C20" s="1201"/>
      <c r="D20" s="1202"/>
      <c r="E20" s="1201"/>
      <c r="F20" s="1203"/>
      <c r="G20" s="1206"/>
      <c r="H20" s="1204"/>
      <c r="I20" s="1205"/>
      <c r="J20" s="1202"/>
      <c r="K20" s="1201"/>
      <c r="L20" s="1201"/>
      <c r="M20" s="1208"/>
      <c r="N20" s="1203"/>
      <c r="O20" s="1201"/>
      <c r="P20" s="1204"/>
      <c r="Q20" s="1201"/>
      <c r="R20" s="1201"/>
      <c r="S20" s="1201"/>
      <c r="T20" s="1201"/>
      <c r="U20" s="1179"/>
      <c r="V20" s="1179"/>
      <c r="W20" s="1179"/>
      <c r="X20" s="1181"/>
      <c r="Y20" s="1182"/>
      <c r="Z20" s="1182"/>
      <c r="AA20" s="1182"/>
      <c r="AB20" s="1182"/>
      <c r="AC20" s="1182"/>
      <c r="AD20" s="1182"/>
      <c r="AE20" s="1183"/>
      <c r="AF20" s="1184"/>
      <c r="AG20" s="1184"/>
      <c r="AH20" s="1192"/>
      <c r="AI20" s="1193"/>
      <c r="AJ20" s="1194"/>
    </row>
    <row r="21" spans="1:50" s="1173" customFormat="1" ht="16.899999999999999" customHeight="1">
      <c r="A21" s="1174">
        <v>110</v>
      </c>
      <c r="B21" s="1195" t="s">
        <v>3355</v>
      </c>
      <c r="C21" s="1201"/>
      <c r="D21" s="1202"/>
      <c r="E21" s="1201"/>
      <c r="F21" s="1203"/>
      <c r="G21" s="1206"/>
      <c r="H21" s="1204"/>
      <c r="I21" s="1205"/>
      <c r="J21" s="1202"/>
      <c r="K21" s="1201"/>
      <c r="L21" s="1201"/>
      <c r="M21" s="1208"/>
      <c r="N21" s="1203"/>
      <c r="O21" s="1201"/>
      <c r="P21" s="1204"/>
      <c r="Q21" s="1201"/>
      <c r="R21" s="1201"/>
      <c r="S21" s="1201"/>
      <c r="T21" s="1201"/>
      <c r="U21" s="1179"/>
      <c r="V21" s="1179"/>
      <c r="W21" s="1179"/>
      <c r="X21" s="1181"/>
      <c r="Y21" s="1182"/>
      <c r="Z21" s="1182"/>
      <c r="AA21" s="1182"/>
      <c r="AB21" s="1182"/>
      <c r="AC21" s="1182"/>
      <c r="AD21" s="1182"/>
      <c r="AE21" s="1183"/>
      <c r="AF21" s="1184"/>
      <c r="AG21" s="1184"/>
      <c r="AH21" s="1192"/>
      <c r="AI21" s="1193"/>
      <c r="AJ21" s="1194"/>
    </row>
    <row r="22" spans="1:50" s="1173" customFormat="1" ht="31.5" customHeight="1">
      <c r="A22" s="1174">
        <v>120</v>
      </c>
      <c r="B22" s="1195" t="s">
        <v>3350</v>
      </c>
      <c r="C22" s="1201"/>
      <c r="D22" s="1202"/>
      <c r="E22" s="1201"/>
      <c r="F22" s="1203"/>
      <c r="G22" s="1206"/>
      <c r="H22" s="1204"/>
      <c r="I22" s="1205"/>
      <c r="J22" s="1202"/>
      <c r="K22" s="1201"/>
      <c r="L22" s="1201"/>
      <c r="M22" s="1208"/>
      <c r="N22" s="1203"/>
      <c r="O22" s="1201"/>
      <c r="P22" s="1204"/>
      <c r="Q22" s="1201"/>
      <c r="R22" s="1201"/>
      <c r="S22" s="1201"/>
      <c r="T22" s="1201"/>
      <c r="U22" s="1179"/>
      <c r="V22" s="1179"/>
      <c r="W22" s="1179"/>
      <c r="X22" s="1181"/>
      <c r="Y22" s="1182"/>
      <c r="Z22" s="1182"/>
      <c r="AA22" s="1182"/>
      <c r="AB22" s="1182"/>
      <c r="AC22" s="1182"/>
      <c r="AD22" s="1182"/>
      <c r="AE22" s="1183"/>
      <c r="AF22" s="1184"/>
      <c r="AG22" s="1184"/>
      <c r="AH22" s="1192"/>
      <c r="AI22" s="1193"/>
      <c r="AJ22" s="1194"/>
    </row>
    <row r="23" spans="1:50" s="1173" customFormat="1" ht="24" customHeight="1">
      <c r="A23" s="1174">
        <v>130</v>
      </c>
      <c r="B23" s="1195" t="s">
        <v>3356</v>
      </c>
      <c r="C23" s="1201"/>
      <c r="D23" s="1202"/>
      <c r="E23" s="1201"/>
      <c r="F23" s="1203"/>
      <c r="G23" s="1206"/>
      <c r="H23" s="1204"/>
      <c r="I23" s="1205"/>
      <c r="J23" s="1202"/>
      <c r="K23" s="1201"/>
      <c r="L23" s="1201"/>
      <c r="M23" s="1208"/>
      <c r="N23" s="1203"/>
      <c r="O23" s="1201"/>
      <c r="P23" s="1204"/>
      <c r="Q23" s="1201"/>
      <c r="R23" s="1201"/>
      <c r="S23" s="1201"/>
      <c r="T23" s="1201"/>
      <c r="U23" s="1179"/>
      <c r="V23" s="1179"/>
      <c r="W23" s="1179"/>
      <c r="X23" s="1181"/>
      <c r="Y23" s="1182"/>
      <c r="Z23" s="1182"/>
      <c r="AA23" s="1182"/>
      <c r="AB23" s="1182"/>
      <c r="AC23" s="1182"/>
      <c r="AD23" s="1182"/>
      <c r="AE23" s="1183"/>
      <c r="AF23" s="1184"/>
      <c r="AG23" s="1184"/>
      <c r="AH23" s="1192"/>
      <c r="AI23" s="1193"/>
      <c r="AJ23" s="1194"/>
    </row>
    <row r="24" spans="1:50" s="1173" customFormat="1" ht="21" customHeight="1" thickBot="1">
      <c r="A24" s="1174">
        <v>140</v>
      </c>
      <c r="B24" s="1187" t="s">
        <v>3352</v>
      </c>
      <c r="C24" s="1201"/>
      <c r="D24" s="1202"/>
      <c r="E24" s="1201"/>
      <c r="F24" s="1203"/>
      <c r="G24" s="1206"/>
      <c r="H24" s="1204"/>
      <c r="I24" s="1205"/>
      <c r="J24" s="1202"/>
      <c r="K24" s="1201"/>
      <c r="L24" s="1201"/>
      <c r="M24" s="1208"/>
      <c r="N24" s="1203"/>
      <c r="O24" s="1201"/>
      <c r="P24" s="1204"/>
      <c r="Q24" s="1206"/>
      <c r="R24" s="1207"/>
      <c r="S24" s="1207"/>
      <c r="T24" s="1205"/>
      <c r="U24" s="1179"/>
      <c r="V24" s="1179"/>
      <c r="W24" s="1179"/>
      <c r="X24" s="1181"/>
      <c r="Y24" s="1182"/>
      <c r="Z24" s="1182"/>
      <c r="AA24" s="1182"/>
      <c r="AB24" s="1182"/>
      <c r="AC24" s="1182"/>
      <c r="AD24" s="1182"/>
      <c r="AE24" s="1183"/>
      <c r="AF24" s="1184"/>
      <c r="AG24" s="1184"/>
      <c r="AH24" s="1192"/>
      <c r="AI24" s="1193"/>
      <c r="AJ24" s="1194"/>
    </row>
    <row r="25" spans="1:50" s="1173" customFormat="1" ht="18" customHeight="1" thickBot="1">
      <c r="A25" s="1174">
        <v>150</v>
      </c>
      <c r="B25" s="1175" t="s">
        <v>3357</v>
      </c>
      <c r="C25" s="1209"/>
      <c r="D25" s="1197"/>
      <c r="E25" s="1198"/>
      <c r="F25" s="1196"/>
      <c r="G25" s="1181"/>
      <c r="H25" s="1179"/>
      <c r="I25" s="1183"/>
      <c r="J25" s="1181"/>
      <c r="K25" s="1182"/>
      <c r="L25" s="1182"/>
      <c r="M25" s="1183"/>
      <c r="N25" s="2739"/>
      <c r="O25" s="1183"/>
      <c r="P25" s="1179"/>
      <c r="Q25" s="1181"/>
      <c r="R25" s="1182"/>
      <c r="S25" s="1182"/>
      <c r="T25" s="1183"/>
      <c r="U25" s="1179"/>
      <c r="V25" s="1179"/>
      <c r="W25" s="1179"/>
      <c r="X25" s="1181"/>
      <c r="Y25" s="1182"/>
      <c r="Z25" s="1182"/>
      <c r="AA25" s="1182"/>
      <c r="AB25" s="1182"/>
      <c r="AC25" s="1182"/>
      <c r="AD25" s="1182"/>
      <c r="AE25" s="1183"/>
      <c r="AF25" s="1184"/>
      <c r="AG25" s="1184"/>
      <c r="AH25" s="1192"/>
      <c r="AI25" s="1193"/>
      <c r="AJ25" s="1194"/>
    </row>
    <row r="26" spans="1:50" s="1173" customFormat="1" ht="22.5" customHeight="1">
      <c r="A26" s="1174">
        <v>160</v>
      </c>
      <c r="B26" s="1187" t="s">
        <v>3348</v>
      </c>
      <c r="C26" s="1209"/>
      <c r="D26" s="1197"/>
      <c r="E26" s="1198"/>
      <c r="F26" s="1196"/>
      <c r="G26" s="1181"/>
      <c r="H26" s="1179"/>
      <c r="I26" s="1183"/>
      <c r="J26" s="1197"/>
      <c r="K26" s="1198"/>
      <c r="L26" s="1198"/>
      <c r="M26" s="1199"/>
      <c r="N26" s="1196"/>
      <c r="O26" s="1198"/>
      <c r="P26" s="1179"/>
      <c r="Q26" s="1198"/>
      <c r="R26" s="1198"/>
      <c r="S26" s="1198"/>
      <c r="T26" s="1198"/>
      <c r="U26" s="1179"/>
      <c r="V26" s="1179"/>
      <c r="W26" s="1179"/>
      <c r="X26" s="1181"/>
      <c r="Y26" s="1182"/>
      <c r="Z26" s="1182"/>
      <c r="AA26" s="1182"/>
      <c r="AB26" s="1182"/>
      <c r="AC26" s="1182"/>
      <c r="AD26" s="1182"/>
      <c r="AE26" s="1183"/>
      <c r="AF26" s="1184"/>
      <c r="AG26" s="1184"/>
      <c r="AH26" s="1192"/>
      <c r="AI26" s="1193"/>
      <c r="AJ26" s="1194"/>
    </row>
    <row r="27" spans="1:50" s="1173" customFormat="1" ht="14.25" customHeight="1" thickBot="1">
      <c r="A27" s="1210">
        <v>170</v>
      </c>
      <c r="B27" s="1211" t="s">
        <v>3358</v>
      </c>
      <c r="C27" s="2743"/>
      <c r="D27" s="1212"/>
      <c r="E27" s="2744"/>
      <c r="F27" s="1213"/>
      <c r="G27" s="1214"/>
      <c r="H27" s="1215"/>
      <c r="I27" s="1216"/>
      <c r="J27" s="1212"/>
      <c r="K27" s="2744"/>
      <c r="L27" s="2744"/>
      <c r="M27" s="1217"/>
      <c r="N27" s="1213"/>
      <c r="O27" s="2744"/>
      <c r="P27" s="1215"/>
      <c r="Q27" s="1214"/>
      <c r="R27" s="2745"/>
      <c r="S27" s="2745"/>
      <c r="T27" s="1216"/>
      <c r="U27" s="1215"/>
      <c r="V27" s="1215"/>
      <c r="W27" s="1215"/>
      <c r="X27" s="1214"/>
      <c r="Y27" s="2745"/>
      <c r="Z27" s="2745"/>
      <c r="AA27" s="2745"/>
      <c r="AB27" s="2745"/>
      <c r="AC27" s="2745"/>
      <c r="AD27" s="2745"/>
      <c r="AE27" s="1216"/>
      <c r="AF27" s="1218"/>
      <c r="AG27" s="1218"/>
      <c r="AH27" s="1219"/>
      <c r="AI27" s="1220"/>
      <c r="AJ27" s="1221"/>
    </row>
    <row r="28" spans="1:50" s="1222" customFormat="1" ht="17.45" customHeight="1">
      <c r="B28" s="1223"/>
      <c r="C28" s="1224"/>
      <c r="D28" s="1224"/>
      <c r="E28" s="1224"/>
      <c r="F28" s="1224"/>
      <c r="G28" s="1224"/>
      <c r="H28" s="1224"/>
      <c r="I28" s="1224"/>
      <c r="J28" s="1224"/>
      <c r="K28" s="1224"/>
      <c r="L28" s="1224"/>
      <c r="M28" s="1224"/>
      <c r="N28" s="1224"/>
      <c r="O28" s="1224"/>
      <c r="P28" s="1224"/>
      <c r="Q28" s="1224"/>
      <c r="R28" s="1224"/>
      <c r="S28" s="1224"/>
      <c r="T28" s="1224"/>
      <c r="U28" s="1224"/>
      <c r="V28" s="1224"/>
      <c r="W28" s="1224"/>
      <c r="X28" s="1224"/>
      <c r="Y28" s="1224"/>
      <c r="Z28" s="1224"/>
      <c r="AA28" s="1224"/>
      <c r="AB28" s="1224"/>
      <c r="AC28" s="1224"/>
      <c r="AD28" s="1224"/>
      <c r="AE28" s="1224"/>
      <c r="AF28" s="1225"/>
      <c r="AG28" s="1225"/>
      <c r="AH28" s="1173"/>
      <c r="AI28" s="1224"/>
      <c r="AJ28" s="1224"/>
      <c r="AK28" s="1224"/>
      <c r="AL28" s="1224"/>
      <c r="AM28" s="1224"/>
      <c r="AN28" s="1224"/>
      <c r="AO28" s="1224"/>
      <c r="AP28" s="1224"/>
      <c r="AQ28" s="1224"/>
      <c r="AR28" s="1224"/>
      <c r="AS28" s="1224"/>
      <c r="AT28" s="1224"/>
      <c r="AU28" s="1224"/>
      <c r="AV28" s="1224"/>
      <c r="AW28" s="1224"/>
      <c r="AX28" s="1224"/>
    </row>
    <row r="29" spans="1:50" s="983" customFormat="1" ht="15">
      <c r="B29" s="983" t="s">
        <v>3043</v>
      </c>
      <c r="H29" s="1143"/>
      <c r="I29" s="1143"/>
      <c r="J29" s="1143"/>
      <c r="K29" s="1143"/>
      <c r="L29" s="1143"/>
      <c r="M29" s="1143"/>
      <c r="N29" s="1143"/>
      <c r="O29" s="1143"/>
      <c r="P29" s="1143"/>
      <c r="Q29" s="1143"/>
      <c r="R29" s="1143"/>
      <c r="S29" s="1143"/>
      <c r="T29" s="1143"/>
      <c r="U29" s="1143"/>
      <c r="V29" s="1143"/>
      <c r="W29" s="1143"/>
      <c r="X29" s="1143"/>
      <c r="Y29" s="1143"/>
      <c r="Z29" s="1143"/>
    </row>
    <row r="30" spans="1:50" s="983" customFormat="1" ht="15">
      <c r="B30" s="2590"/>
      <c r="C30" s="1158"/>
      <c r="K30" s="1143"/>
      <c r="L30" s="1143"/>
      <c r="M30" s="1143"/>
      <c r="N30" s="1143"/>
      <c r="O30" s="1143"/>
      <c r="P30" s="1143"/>
      <c r="Q30" s="1143"/>
      <c r="R30" s="1143"/>
      <c r="S30" s="1143"/>
      <c r="T30" s="1143"/>
      <c r="U30" s="1143"/>
      <c r="V30" s="1143"/>
      <c r="W30" s="1143"/>
      <c r="X30" s="1143"/>
      <c r="Y30" s="1143"/>
      <c r="Z30" s="1143"/>
    </row>
  </sheetData>
  <mergeCells count="31">
    <mergeCell ref="V8:V9"/>
    <mergeCell ref="W8:W9"/>
    <mergeCell ref="X8:AA8"/>
    <mergeCell ref="AB8:AC8"/>
    <mergeCell ref="AD8:AE8"/>
    <mergeCell ref="AG7:AG9"/>
    <mergeCell ref="AH7:AH9"/>
    <mergeCell ref="AI7:AI9"/>
    <mergeCell ref="AJ7:AJ9"/>
    <mergeCell ref="D8:D9"/>
    <mergeCell ref="F8:F9"/>
    <mergeCell ref="G8:G9"/>
    <mergeCell ref="J8:J9"/>
    <mergeCell ref="K8:K9"/>
    <mergeCell ref="L8:M8"/>
    <mergeCell ref="O7:O9"/>
    <mergeCell ref="P7:P9"/>
    <mergeCell ref="Q7:T7"/>
    <mergeCell ref="U7:U9"/>
    <mergeCell ref="X7:AE7"/>
    <mergeCell ref="AF7:AF9"/>
    <mergeCell ref="Q8:Q9"/>
    <mergeCell ref="R8:R9"/>
    <mergeCell ref="S8:S9"/>
    <mergeCell ref="T8:T9"/>
    <mergeCell ref="C7:C9"/>
    <mergeCell ref="D7:F7"/>
    <mergeCell ref="H7:H9"/>
    <mergeCell ref="I7:I9"/>
    <mergeCell ref="J7:M7"/>
    <mergeCell ref="N7:N9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8" scale="10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8"/>
  <sheetViews>
    <sheetView zoomScale="55" zoomScaleNormal="55" zoomScaleSheetLayoutView="55" workbookViewId="0"/>
  </sheetViews>
  <sheetFormatPr defaultColWidth="13.28515625" defaultRowHeight="12.75"/>
  <cols>
    <col min="1" max="1" width="5.5703125" style="1304" customWidth="1"/>
    <col min="2" max="2" width="81.140625" style="1235" customWidth="1"/>
    <col min="3" max="3" width="17.140625" style="1305" customWidth="1"/>
    <col min="4" max="4" width="16.7109375" style="1305" customWidth="1"/>
    <col min="5" max="5" width="14.140625" style="1305" customWidth="1"/>
    <col min="6" max="6" width="14.5703125" style="1305" customWidth="1"/>
    <col min="7" max="7" width="15.140625" style="1305" customWidth="1"/>
    <col min="8" max="8" width="14.7109375" style="1235" customWidth="1"/>
    <col min="9" max="9" width="16.5703125" style="1235" customWidth="1"/>
    <col min="10" max="10" width="18" style="1235" customWidth="1"/>
    <col min="11" max="251" width="11.42578125" style="1235" customWidth="1"/>
    <col min="252" max="253" width="13.28515625" style="1235"/>
    <col min="254" max="254" width="8.7109375" style="1235" customWidth="1"/>
    <col min="255" max="255" width="13.28515625" style="1235" customWidth="1"/>
    <col min="256" max="256" width="35" style="1235" customWidth="1"/>
    <col min="257" max="257" width="14.85546875" style="1235" customWidth="1"/>
    <col min="258" max="258" width="67.85546875" style="1235" customWidth="1"/>
    <col min="259" max="259" width="24.42578125" style="1235" customWidth="1"/>
    <col min="260" max="260" width="25.85546875" style="1235" customWidth="1"/>
    <col min="261" max="261" width="22.7109375" style="1235" customWidth="1"/>
    <col min="262" max="262" width="25.28515625" style="1235" customWidth="1"/>
    <col min="263" max="265" width="22.7109375" style="1235" customWidth="1"/>
    <col min="266" max="266" width="24.7109375" style="1235" customWidth="1"/>
    <col min="267" max="507" width="11.42578125" style="1235" customWidth="1"/>
    <col min="508" max="509" width="13.28515625" style="1235"/>
    <col min="510" max="510" width="8.7109375" style="1235" customWidth="1"/>
    <col min="511" max="511" width="13.28515625" style="1235" customWidth="1"/>
    <col min="512" max="512" width="35" style="1235" customWidth="1"/>
    <col min="513" max="513" width="14.85546875" style="1235" customWidth="1"/>
    <col min="514" max="514" width="67.85546875" style="1235" customWidth="1"/>
    <col min="515" max="515" width="24.42578125" style="1235" customWidth="1"/>
    <col min="516" max="516" width="25.85546875" style="1235" customWidth="1"/>
    <col min="517" max="517" width="22.7109375" style="1235" customWidth="1"/>
    <col min="518" max="518" width="25.28515625" style="1235" customWidth="1"/>
    <col min="519" max="521" width="22.7109375" style="1235" customWidth="1"/>
    <col min="522" max="522" width="24.7109375" style="1235" customWidth="1"/>
    <col min="523" max="763" width="11.42578125" style="1235" customWidth="1"/>
    <col min="764" max="765" width="13.28515625" style="1235"/>
    <col min="766" max="766" width="8.7109375" style="1235" customWidth="1"/>
    <col min="767" max="767" width="13.28515625" style="1235" customWidth="1"/>
    <col min="768" max="768" width="35" style="1235" customWidth="1"/>
    <col min="769" max="769" width="14.85546875" style="1235" customWidth="1"/>
    <col min="770" max="770" width="67.85546875" style="1235" customWidth="1"/>
    <col min="771" max="771" width="24.42578125" style="1235" customWidth="1"/>
    <col min="772" max="772" width="25.85546875" style="1235" customWidth="1"/>
    <col min="773" max="773" width="22.7109375" style="1235" customWidth="1"/>
    <col min="774" max="774" width="25.28515625" style="1235" customWidth="1"/>
    <col min="775" max="777" width="22.7109375" style="1235" customWidth="1"/>
    <col min="778" max="778" width="24.7109375" style="1235" customWidth="1"/>
    <col min="779" max="1019" width="11.42578125" style="1235" customWidth="1"/>
    <col min="1020" max="1021" width="13.28515625" style="1235"/>
    <col min="1022" max="1022" width="8.7109375" style="1235" customWidth="1"/>
    <col min="1023" max="1023" width="13.28515625" style="1235" customWidth="1"/>
    <col min="1024" max="1024" width="35" style="1235" customWidth="1"/>
    <col min="1025" max="1025" width="14.85546875" style="1235" customWidth="1"/>
    <col min="1026" max="1026" width="67.85546875" style="1235" customWidth="1"/>
    <col min="1027" max="1027" width="24.42578125" style="1235" customWidth="1"/>
    <col min="1028" max="1028" width="25.85546875" style="1235" customWidth="1"/>
    <col min="1029" max="1029" width="22.7109375" style="1235" customWidth="1"/>
    <col min="1030" max="1030" width="25.28515625" style="1235" customWidth="1"/>
    <col min="1031" max="1033" width="22.7109375" style="1235" customWidth="1"/>
    <col min="1034" max="1034" width="24.7109375" style="1235" customWidth="1"/>
    <col min="1035" max="1275" width="11.42578125" style="1235" customWidth="1"/>
    <col min="1276" max="1277" width="13.28515625" style="1235"/>
    <col min="1278" max="1278" width="8.7109375" style="1235" customWidth="1"/>
    <col min="1279" max="1279" width="13.28515625" style="1235" customWidth="1"/>
    <col min="1280" max="1280" width="35" style="1235" customWidth="1"/>
    <col min="1281" max="1281" width="14.85546875" style="1235" customWidth="1"/>
    <col min="1282" max="1282" width="67.85546875" style="1235" customWidth="1"/>
    <col min="1283" max="1283" width="24.42578125" style="1235" customWidth="1"/>
    <col min="1284" max="1284" width="25.85546875" style="1235" customWidth="1"/>
    <col min="1285" max="1285" width="22.7109375" style="1235" customWidth="1"/>
    <col min="1286" max="1286" width="25.28515625" style="1235" customWidth="1"/>
    <col min="1287" max="1289" width="22.7109375" style="1235" customWidth="1"/>
    <col min="1290" max="1290" width="24.7109375" style="1235" customWidth="1"/>
    <col min="1291" max="1531" width="11.42578125" style="1235" customWidth="1"/>
    <col min="1532" max="1533" width="13.28515625" style="1235"/>
    <col min="1534" max="1534" width="8.7109375" style="1235" customWidth="1"/>
    <col min="1535" max="1535" width="13.28515625" style="1235" customWidth="1"/>
    <col min="1536" max="1536" width="35" style="1235" customWidth="1"/>
    <col min="1537" max="1537" width="14.85546875" style="1235" customWidth="1"/>
    <col min="1538" max="1538" width="67.85546875" style="1235" customWidth="1"/>
    <col min="1539" max="1539" width="24.42578125" style="1235" customWidth="1"/>
    <col min="1540" max="1540" width="25.85546875" style="1235" customWidth="1"/>
    <col min="1541" max="1541" width="22.7109375" style="1235" customWidth="1"/>
    <col min="1542" max="1542" width="25.28515625" style="1235" customWidth="1"/>
    <col min="1543" max="1545" width="22.7109375" style="1235" customWidth="1"/>
    <col min="1546" max="1546" width="24.7109375" style="1235" customWidth="1"/>
    <col min="1547" max="1787" width="11.42578125" style="1235" customWidth="1"/>
    <col min="1788" max="1789" width="13.28515625" style="1235"/>
    <col min="1790" max="1790" width="8.7109375" style="1235" customWidth="1"/>
    <col min="1791" max="1791" width="13.28515625" style="1235" customWidth="1"/>
    <col min="1792" max="1792" width="35" style="1235" customWidth="1"/>
    <col min="1793" max="1793" width="14.85546875" style="1235" customWidth="1"/>
    <col min="1794" max="1794" width="67.85546875" style="1235" customWidth="1"/>
    <col min="1795" max="1795" width="24.42578125" style="1235" customWidth="1"/>
    <col min="1796" max="1796" width="25.85546875" style="1235" customWidth="1"/>
    <col min="1797" max="1797" width="22.7109375" style="1235" customWidth="1"/>
    <col min="1798" max="1798" width="25.28515625" style="1235" customWidth="1"/>
    <col min="1799" max="1801" width="22.7109375" style="1235" customWidth="1"/>
    <col min="1802" max="1802" width="24.7109375" style="1235" customWidth="1"/>
    <col min="1803" max="2043" width="11.42578125" style="1235" customWidth="1"/>
    <col min="2044" max="2045" width="13.28515625" style="1235"/>
    <col min="2046" max="2046" width="8.7109375" style="1235" customWidth="1"/>
    <col min="2047" max="2047" width="13.28515625" style="1235" customWidth="1"/>
    <col min="2048" max="2048" width="35" style="1235" customWidth="1"/>
    <col min="2049" max="2049" width="14.85546875" style="1235" customWidth="1"/>
    <col min="2050" max="2050" width="67.85546875" style="1235" customWidth="1"/>
    <col min="2051" max="2051" width="24.42578125" style="1235" customWidth="1"/>
    <col min="2052" max="2052" width="25.85546875" style="1235" customWidth="1"/>
    <col min="2053" max="2053" width="22.7109375" style="1235" customWidth="1"/>
    <col min="2054" max="2054" width="25.28515625" style="1235" customWidth="1"/>
    <col min="2055" max="2057" width="22.7109375" style="1235" customWidth="1"/>
    <col min="2058" max="2058" width="24.7109375" style="1235" customWidth="1"/>
    <col min="2059" max="2299" width="11.42578125" style="1235" customWidth="1"/>
    <col min="2300" max="2301" width="13.28515625" style="1235"/>
    <col min="2302" max="2302" width="8.7109375" style="1235" customWidth="1"/>
    <col min="2303" max="2303" width="13.28515625" style="1235" customWidth="1"/>
    <col min="2304" max="2304" width="35" style="1235" customWidth="1"/>
    <col min="2305" max="2305" width="14.85546875" style="1235" customWidth="1"/>
    <col min="2306" max="2306" width="67.85546875" style="1235" customWidth="1"/>
    <col min="2307" max="2307" width="24.42578125" style="1235" customWidth="1"/>
    <col min="2308" max="2308" width="25.85546875" style="1235" customWidth="1"/>
    <col min="2309" max="2309" width="22.7109375" style="1235" customWidth="1"/>
    <col min="2310" max="2310" width="25.28515625" style="1235" customWidth="1"/>
    <col min="2311" max="2313" width="22.7109375" style="1235" customWidth="1"/>
    <col min="2314" max="2314" width="24.7109375" style="1235" customWidth="1"/>
    <col min="2315" max="2555" width="11.42578125" style="1235" customWidth="1"/>
    <col min="2556" max="2557" width="13.28515625" style="1235"/>
    <col min="2558" max="2558" width="8.7109375" style="1235" customWidth="1"/>
    <col min="2559" max="2559" width="13.28515625" style="1235" customWidth="1"/>
    <col min="2560" max="2560" width="35" style="1235" customWidth="1"/>
    <col min="2561" max="2561" width="14.85546875" style="1235" customWidth="1"/>
    <col min="2562" max="2562" width="67.85546875" style="1235" customWidth="1"/>
    <col min="2563" max="2563" width="24.42578125" style="1235" customWidth="1"/>
    <col min="2564" max="2564" width="25.85546875" style="1235" customWidth="1"/>
    <col min="2565" max="2565" width="22.7109375" style="1235" customWidth="1"/>
    <col min="2566" max="2566" width="25.28515625" style="1235" customWidth="1"/>
    <col min="2567" max="2569" width="22.7109375" style="1235" customWidth="1"/>
    <col min="2570" max="2570" width="24.7109375" style="1235" customWidth="1"/>
    <col min="2571" max="2811" width="11.42578125" style="1235" customWidth="1"/>
    <col min="2812" max="2813" width="13.28515625" style="1235"/>
    <col min="2814" max="2814" width="8.7109375" style="1235" customWidth="1"/>
    <col min="2815" max="2815" width="13.28515625" style="1235" customWidth="1"/>
    <col min="2816" max="2816" width="35" style="1235" customWidth="1"/>
    <col min="2817" max="2817" width="14.85546875" style="1235" customWidth="1"/>
    <col min="2818" max="2818" width="67.85546875" style="1235" customWidth="1"/>
    <col min="2819" max="2819" width="24.42578125" style="1235" customWidth="1"/>
    <col min="2820" max="2820" width="25.85546875" style="1235" customWidth="1"/>
    <col min="2821" max="2821" width="22.7109375" style="1235" customWidth="1"/>
    <col min="2822" max="2822" width="25.28515625" style="1235" customWidth="1"/>
    <col min="2823" max="2825" width="22.7109375" style="1235" customWidth="1"/>
    <col min="2826" max="2826" width="24.7109375" style="1235" customWidth="1"/>
    <col min="2827" max="3067" width="11.42578125" style="1235" customWidth="1"/>
    <col min="3068" max="3069" width="13.28515625" style="1235"/>
    <col min="3070" max="3070" width="8.7109375" style="1235" customWidth="1"/>
    <col min="3071" max="3071" width="13.28515625" style="1235" customWidth="1"/>
    <col min="3072" max="3072" width="35" style="1235" customWidth="1"/>
    <col min="3073" max="3073" width="14.85546875" style="1235" customWidth="1"/>
    <col min="3074" max="3074" width="67.85546875" style="1235" customWidth="1"/>
    <col min="3075" max="3075" width="24.42578125" style="1235" customWidth="1"/>
    <col min="3076" max="3076" width="25.85546875" style="1235" customWidth="1"/>
    <col min="3077" max="3077" width="22.7109375" style="1235" customWidth="1"/>
    <col min="3078" max="3078" width="25.28515625" style="1235" customWidth="1"/>
    <col min="3079" max="3081" width="22.7109375" style="1235" customWidth="1"/>
    <col min="3082" max="3082" width="24.7109375" style="1235" customWidth="1"/>
    <col min="3083" max="3323" width="11.42578125" style="1235" customWidth="1"/>
    <col min="3324" max="3325" width="13.28515625" style="1235"/>
    <col min="3326" max="3326" width="8.7109375" style="1235" customWidth="1"/>
    <col min="3327" max="3327" width="13.28515625" style="1235" customWidth="1"/>
    <col min="3328" max="3328" width="35" style="1235" customWidth="1"/>
    <col min="3329" max="3329" width="14.85546875" style="1235" customWidth="1"/>
    <col min="3330" max="3330" width="67.85546875" style="1235" customWidth="1"/>
    <col min="3331" max="3331" width="24.42578125" style="1235" customWidth="1"/>
    <col min="3332" max="3332" width="25.85546875" style="1235" customWidth="1"/>
    <col min="3333" max="3333" width="22.7109375" style="1235" customWidth="1"/>
    <col min="3334" max="3334" width="25.28515625" style="1235" customWidth="1"/>
    <col min="3335" max="3337" width="22.7109375" style="1235" customWidth="1"/>
    <col min="3338" max="3338" width="24.7109375" style="1235" customWidth="1"/>
    <col min="3339" max="3579" width="11.42578125" style="1235" customWidth="1"/>
    <col min="3580" max="3581" width="13.28515625" style="1235"/>
    <col min="3582" max="3582" width="8.7109375" style="1235" customWidth="1"/>
    <col min="3583" max="3583" width="13.28515625" style="1235" customWidth="1"/>
    <col min="3584" max="3584" width="35" style="1235" customWidth="1"/>
    <col min="3585" max="3585" width="14.85546875" style="1235" customWidth="1"/>
    <col min="3586" max="3586" width="67.85546875" style="1235" customWidth="1"/>
    <col min="3587" max="3587" width="24.42578125" style="1235" customWidth="1"/>
    <col min="3588" max="3588" width="25.85546875" style="1235" customWidth="1"/>
    <col min="3589" max="3589" width="22.7109375" style="1235" customWidth="1"/>
    <col min="3590" max="3590" width="25.28515625" style="1235" customWidth="1"/>
    <col min="3591" max="3593" width="22.7109375" style="1235" customWidth="1"/>
    <col min="3594" max="3594" width="24.7109375" style="1235" customWidth="1"/>
    <col min="3595" max="3835" width="11.42578125" style="1235" customWidth="1"/>
    <col min="3836" max="3837" width="13.28515625" style="1235"/>
    <col min="3838" max="3838" width="8.7109375" style="1235" customWidth="1"/>
    <col min="3839" max="3839" width="13.28515625" style="1235" customWidth="1"/>
    <col min="3840" max="3840" width="35" style="1235" customWidth="1"/>
    <col min="3841" max="3841" width="14.85546875" style="1235" customWidth="1"/>
    <col min="3842" max="3842" width="67.85546875" style="1235" customWidth="1"/>
    <col min="3843" max="3843" width="24.42578125" style="1235" customWidth="1"/>
    <col min="3844" max="3844" width="25.85546875" style="1235" customWidth="1"/>
    <col min="3845" max="3845" width="22.7109375" style="1235" customWidth="1"/>
    <col min="3846" max="3846" width="25.28515625" style="1235" customWidth="1"/>
    <col min="3847" max="3849" width="22.7109375" style="1235" customWidth="1"/>
    <col min="3850" max="3850" width="24.7109375" style="1235" customWidth="1"/>
    <col min="3851" max="4091" width="11.42578125" style="1235" customWidth="1"/>
    <col min="4092" max="4093" width="13.28515625" style="1235"/>
    <col min="4094" max="4094" width="8.7109375" style="1235" customWidth="1"/>
    <col min="4095" max="4095" width="13.28515625" style="1235" customWidth="1"/>
    <col min="4096" max="4096" width="35" style="1235" customWidth="1"/>
    <col min="4097" max="4097" width="14.85546875" style="1235" customWidth="1"/>
    <col min="4098" max="4098" width="67.85546875" style="1235" customWidth="1"/>
    <col min="4099" max="4099" width="24.42578125" style="1235" customWidth="1"/>
    <col min="4100" max="4100" width="25.85546875" style="1235" customWidth="1"/>
    <col min="4101" max="4101" width="22.7109375" style="1235" customWidth="1"/>
    <col min="4102" max="4102" width="25.28515625" style="1235" customWidth="1"/>
    <col min="4103" max="4105" width="22.7109375" style="1235" customWidth="1"/>
    <col min="4106" max="4106" width="24.7109375" style="1235" customWidth="1"/>
    <col min="4107" max="4347" width="11.42578125" style="1235" customWidth="1"/>
    <col min="4348" max="4349" width="13.28515625" style="1235"/>
    <col min="4350" max="4350" width="8.7109375" style="1235" customWidth="1"/>
    <col min="4351" max="4351" width="13.28515625" style="1235" customWidth="1"/>
    <col min="4352" max="4352" width="35" style="1235" customWidth="1"/>
    <col min="4353" max="4353" width="14.85546875" style="1235" customWidth="1"/>
    <col min="4354" max="4354" width="67.85546875" style="1235" customWidth="1"/>
    <col min="4355" max="4355" width="24.42578125" style="1235" customWidth="1"/>
    <col min="4356" max="4356" width="25.85546875" style="1235" customWidth="1"/>
    <col min="4357" max="4357" width="22.7109375" style="1235" customWidth="1"/>
    <col min="4358" max="4358" width="25.28515625" style="1235" customWidth="1"/>
    <col min="4359" max="4361" width="22.7109375" style="1235" customWidth="1"/>
    <col min="4362" max="4362" width="24.7109375" style="1235" customWidth="1"/>
    <col min="4363" max="4603" width="11.42578125" style="1235" customWidth="1"/>
    <col min="4604" max="4605" width="13.28515625" style="1235"/>
    <col min="4606" max="4606" width="8.7109375" style="1235" customWidth="1"/>
    <col min="4607" max="4607" width="13.28515625" style="1235" customWidth="1"/>
    <col min="4608" max="4608" width="35" style="1235" customWidth="1"/>
    <col min="4609" max="4609" width="14.85546875" style="1235" customWidth="1"/>
    <col min="4610" max="4610" width="67.85546875" style="1235" customWidth="1"/>
    <col min="4611" max="4611" width="24.42578125" style="1235" customWidth="1"/>
    <col min="4612" max="4612" width="25.85546875" style="1235" customWidth="1"/>
    <col min="4613" max="4613" width="22.7109375" style="1235" customWidth="1"/>
    <col min="4614" max="4614" width="25.28515625" style="1235" customWidth="1"/>
    <col min="4615" max="4617" width="22.7109375" style="1235" customWidth="1"/>
    <col min="4618" max="4618" width="24.7109375" style="1235" customWidth="1"/>
    <col min="4619" max="4859" width="11.42578125" style="1235" customWidth="1"/>
    <col min="4860" max="4861" width="13.28515625" style="1235"/>
    <col min="4862" max="4862" width="8.7109375" style="1235" customWidth="1"/>
    <col min="4863" max="4863" width="13.28515625" style="1235" customWidth="1"/>
    <col min="4864" max="4864" width="35" style="1235" customWidth="1"/>
    <col min="4865" max="4865" width="14.85546875" style="1235" customWidth="1"/>
    <col min="4866" max="4866" width="67.85546875" style="1235" customWidth="1"/>
    <col min="4867" max="4867" width="24.42578125" style="1235" customWidth="1"/>
    <col min="4868" max="4868" width="25.85546875" style="1235" customWidth="1"/>
    <col min="4869" max="4869" width="22.7109375" style="1235" customWidth="1"/>
    <col min="4870" max="4870" width="25.28515625" style="1235" customWidth="1"/>
    <col min="4871" max="4873" width="22.7109375" style="1235" customWidth="1"/>
    <col min="4874" max="4874" width="24.7109375" style="1235" customWidth="1"/>
    <col min="4875" max="5115" width="11.42578125" style="1235" customWidth="1"/>
    <col min="5116" max="5117" width="13.28515625" style="1235"/>
    <col min="5118" max="5118" width="8.7109375" style="1235" customWidth="1"/>
    <col min="5119" max="5119" width="13.28515625" style="1235" customWidth="1"/>
    <col min="5120" max="5120" width="35" style="1235" customWidth="1"/>
    <col min="5121" max="5121" width="14.85546875" style="1235" customWidth="1"/>
    <col min="5122" max="5122" width="67.85546875" style="1235" customWidth="1"/>
    <col min="5123" max="5123" width="24.42578125" style="1235" customWidth="1"/>
    <col min="5124" max="5124" width="25.85546875" style="1235" customWidth="1"/>
    <col min="5125" max="5125" width="22.7109375" style="1235" customWidth="1"/>
    <col min="5126" max="5126" width="25.28515625" style="1235" customWidth="1"/>
    <col min="5127" max="5129" width="22.7109375" style="1235" customWidth="1"/>
    <col min="5130" max="5130" width="24.7109375" style="1235" customWidth="1"/>
    <col min="5131" max="5371" width="11.42578125" style="1235" customWidth="1"/>
    <col min="5372" max="5373" width="13.28515625" style="1235"/>
    <col min="5374" max="5374" width="8.7109375" style="1235" customWidth="1"/>
    <col min="5375" max="5375" width="13.28515625" style="1235" customWidth="1"/>
    <col min="5376" max="5376" width="35" style="1235" customWidth="1"/>
    <col min="5377" max="5377" width="14.85546875" style="1235" customWidth="1"/>
    <col min="5378" max="5378" width="67.85546875" style="1235" customWidth="1"/>
    <col min="5379" max="5379" width="24.42578125" style="1235" customWidth="1"/>
    <col min="5380" max="5380" width="25.85546875" style="1235" customWidth="1"/>
    <col min="5381" max="5381" width="22.7109375" style="1235" customWidth="1"/>
    <col min="5382" max="5382" width="25.28515625" style="1235" customWidth="1"/>
    <col min="5383" max="5385" width="22.7109375" style="1235" customWidth="1"/>
    <col min="5386" max="5386" width="24.7109375" style="1235" customWidth="1"/>
    <col min="5387" max="5627" width="11.42578125" style="1235" customWidth="1"/>
    <col min="5628" max="5629" width="13.28515625" style="1235"/>
    <col min="5630" max="5630" width="8.7109375" style="1235" customWidth="1"/>
    <col min="5631" max="5631" width="13.28515625" style="1235" customWidth="1"/>
    <col min="5632" max="5632" width="35" style="1235" customWidth="1"/>
    <col min="5633" max="5633" width="14.85546875" style="1235" customWidth="1"/>
    <col min="5634" max="5634" width="67.85546875" style="1235" customWidth="1"/>
    <col min="5635" max="5635" width="24.42578125" style="1235" customWidth="1"/>
    <col min="5636" max="5636" width="25.85546875" style="1235" customWidth="1"/>
    <col min="5637" max="5637" width="22.7109375" style="1235" customWidth="1"/>
    <col min="5638" max="5638" width="25.28515625" style="1235" customWidth="1"/>
    <col min="5639" max="5641" width="22.7109375" style="1235" customWidth="1"/>
    <col min="5642" max="5642" width="24.7109375" style="1235" customWidth="1"/>
    <col min="5643" max="5883" width="11.42578125" style="1235" customWidth="1"/>
    <col min="5884" max="5885" width="13.28515625" style="1235"/>
    <col min="5886" max="5886" width="8.7109375" style="1235" customWidth="1"/>
    <col min="5887" max="5887" width="13.28515625" style="1235" customWidth="1"/>
    <col min="5888" max="5888" width="35" style="1235" customWidth="1"/>
    <col min="5889" max="5889" width="14.85546875" style="1235" customWidth="1"/>
    <col min="5890" max="5890" width="67.85546875" style="1235" customWidth="1"/>
    <col min="5891" max="5891" width="24.42578125" style="1235" customWidth="1"/>
    <col min="5892" max="5892" width="25.85546875" style="1235" customWidth="1"/>
    <col min="5893" max="5893" width="22.7109375" style="1235" customWidth="1"/>
    <col min="5894" max="5894" width="25.28515625" style="1235" customWidth="1"/>
    <col min="5895" max="5897" width="22.7109375" style="1235" customWidth="1"/>
    <col min="5898" max="5898" width="24.7109375" style="1235" customWidth="1"/>
    <col min="5899" max="6139" width="11.42578125" style="1235" customWidth="1"/>
    <col min="6140" max="6141" width="13.28515625" style="1235"/>
    <col min="6142" max="6142" width="8.7109375" style="1235" customWidth="1"/>
    <col min="6143" max="6143" width="13.28515625" style="1235" customWidth="1"/>
    <col min="6144" max="6144" width="35" style="1235" customWidth="1"/>
    <col min="6145" max="6145" width="14.85546875" style="1235" customWidth="1"/>
    <col min="6146" max="6146" width="67.85546875" style="1235" customWidth="1"/>
    <col min="6147" max="6147" width="24.42578125" style="1235" customWidth="1"/>
    <col min="6148" max="6148" width="25.85546875" style="1235" customWidth="1"/>
    <col min="6149" max="6149" width="22.7109375" style="1235" customWidth="1"/>
    <col min="6150" max="6150" width="25.28515625" style="1235" customWidth="1"/>
    <col min="6151" max="6153" width="22.7109375" style="1235" customWidth="1"/>
    <col min="6154" max="6154" width="24.7109375" style="1235" customWidth="1"/>
    <col min="6155" max="6395" width="11.42578125" style="1235" customWidth="1"/>
    <col min="6396" max="6397" width="13.28515625" style="1235"/>
    <col min="6398" max="6398" width="8.7109375" style="1235" customWidth="1"/>
    <col min="6399" max="6399" width="13.28515625" style="1235" customWidth="1"/>
    <col min="6400" max="6400" width="35" style="1235" customWidth="1"/>
    <col min="6401" max="6401" width="14.85546875" style="1235" customWidth="1"/>
    <col min="6402" max="6402" width="67.85546875" style="1235" customWidth="1"/>
    <col min="6403" max="6403" width="24.42578125" style="1235" customWidth="1"/>
    <col min="6404" max="6404" width="25.85546875" style="1235" customWidth="1"/>
    <col min="6405" max="6405" width="22.7109375" style="1235" customWidth="1"/>
    <col min="6406" max="6406" width="25.28515625" style="1235" customWidth="1"/>
    <col min="6407" max="6409" width="22.7109375" style="1235" customWidth="1"/>
    <col min="6410" max="6410" width="24.7109375" style="1235" customWidth="1"/>
    <col min="6411" max="6651" width="11.42578125" style="1235" customWidth="1"/>
    <col min="6652" max="6653" width="13.28515625" style="1235"/>
    <col min="6654" max="6654" width="8.7109375" style="1235" customWidth="1"/>
    <col min="6655" max="6655" width="13.28515625" style="1235" customWidth="1"/>
    <col min="6656" max="6656" width="35" style="1235" customWidth="1"/>
    <col min="6657" max="6657" width="14.85546875" style="1235" customWidth="1"/>
    <col min="6658" max="6658" width="67.85546875" style="1235" customWidth="1"/>
    <col min="6659" max="6659" width="24.42578125" style="1235" customWidth="1"/>
    <col min="6660" max="6660" width="25.85546875" style="1235" customWidth="1"/>
    <col min="6661" max="6661" width="22.7109375" style="1235" customWidth="1"/>
    <col min="6662" max="6662" width="25.28515625" style="1235" customWidth="1"/>
    <col min="6663" max="6665" width="22.7109375" style="1235" customWidth="1"/>
    <col min="6666" max="6666" width="24.7109375" style="1235" customWidth="1"/>
    <col min="6667" max="6907" width="11.42578125" style="1235" customWidth="1"/>
    <col min="6908" max="6909" width="13.28515625" style="1235"/>
    <col min="6910" max="6910" width="8.7109375" style="1235" customWidth="1"/>
    <col min="6911" max="6911" width="13.28515625" style="1235" customWidth="1"/>
    <col min="6912" max="6912" width="35" style="1235" customWidth="1"/>
    <col min="6913" max="6913" width="14.85546875" style="1235" customWidth="1"/>
    <col min="6914" max="6914" width="67.85546875" style="1235" customWidth="1"/>
    <col min="6915" max="6915" width="24.42578125" style="1235" customWidth="1"/>
    <col min="6916" max="6916" width="25.85546875" style="1235" customWidth="1"/>
    <col min="6917" max="6917" width="22.7109375" style="1235" customWidth="1"/>
    <col min="6918" max="6918" width="25.28515625" style="1235" customWidth="1"/>
    <col min="6919" max="6921" width="22.7109375" style="1235" customWidth="1"/>
    <col min="6922" max="6922" width="24.7109375" style="1235" customWidth="1"/>
    <col min="6923" max="7163" width="11.42578125" style="1235" customWidth="1"/>
    <col min="7164" max="7165" width="13.28515625" style="1235"/>
    <col min="7166" max="7166" width="8.7109375" style="1235" customWidth="1"/>
    <col min="7167" max="7167" width="13.28515625" style="1235" customWidth="1"/>
    <col min="7168" max="7168" width="35" style="1235" customWidth="1"/>
    <col min="7169" max="7169" width="14.85546875" style="1235" customWidth="1"/>
    <col min="7170" max="7170" width="67.85546875" style="1235" customWidth="1"/>
    <col min="7171" max="7171" width="24.42578125" style="1235" customWidth="1"/>
    <col min="7172" max="7172" width="25.85546875" style="1235" customWidth="1"/>
    <col min="7173" max="7173" width="22.7109375" style="1235" customWidth="1"/>
    <col min="7174" max="7174" width="25.28515625" style="1235" customWidth="1"/>
    <col min="7175" max="7177" width="22.7109375" style="1235" customWidth="1"/>
    <col min="7178" max="7178" width="24.7109375" style="1235" customWidth="1"/>
    <col min="7179" max="7419" width="11.42578125" style="1235" customWidth="1"/>
    <col min="7420" max="7421" width="13.28515625" style="1235"/>
    <col min="7422" max="7422" width="8.7109375" style="1235" customWidth="1"/>
    <col min="7423" max="7423" width="13.28515625" style="1235" customWidth="1"/>
    <col min="7424" max="7424" width="35" style="1235" customWidth="1"/>
    <col min="7425" max="7425" width="14.85546875" style="1235" customWidth="1"/>
    <col min="7426" max="7426" width="67.85546875" style="1235" customWidth="1"/>
    <col min="7427" max="7427" width="24.42578125" style="1235" customWidth="1"/>
    <col min="7428" max="7428" width="25.85546875" style="1235" customWidth="1"/>
    <col min="7429" max="7429" width="22.7109375" style="1235" customWidth="1"/>
    <col min="7430" max="7430" width="25.28515625" style="1235" customWidth="1"/>
    <col min="7431" max="7433" width="22.7109375" style="1235" customWidth="1"/>
    <col min="7434" max="7434" width="24.7109375" style="1235" customWidth="1"/>
    <col min="7435" max="7675" width="11.42578125" style="1235" customWidth="1"/>
    <col min="7676" max="7677" width="13.28515625" style="1235"/>
    <col min="7678" max="7678" width="8.7109375" style="1235" customWidth="1"/>
    <col min="7679" max="7679" width="13.28515625" style="1235" customWidth="1"/>
    <col min="7680" max="7680" width="35" style="1235" customWidth="1"/>
    <col min="7681" max="7681" width="14.85546875" style="1235" customWidth="1"/>
    <col min="7682" max="7682" width="67.85546875" style="1235" customWidth="1"/>
    <col min="7683" max="7683" width="24.42578125" style="1235" customWidth="1"/>
    <col min="7684" max="7684" width="25.85546875" style="1235" customWidth="1"/>
    <col min="7685" max="7685" width="22.7109375" style="1235" customWidth="1"/>
    <col min="7686" max="7686" width="25.28515625" style="1235" customWidth="1"/>
    <col min="7687" max="7689" width="22.7109375" style="1235" customWidth="1"/>
    <col min="7690" max="7690" width="24.7109375" style="1235" customWidth="1"/>
    <col min="7691" max="7931" width="11.42578125" style="1235" customWidth="1"/>
    <col min="7932" max="7933" width="13.28515625" style="1235"/>
    <col min="7934" max="7934" width="8.7109375" style="1235" customWidth="1"/>
    <col min="7935" max="7935" width="13.28515625" style="1235" customWidth="1"/>
    <col min="7936" max="7936" width="35" style="1235" customWidth="1"/>
    <col min="7937" max="7937" width="14.85546875" style="1235" customWidth="1"/>
    <col min="7938" max="7938" width="67.85546875" style="1235" customWidth="1"/>
    <col min="7939" max="7939" width="24.42578125" style="1235" customWidth="1"/>
    <col min="7940" max="7940" width="25.85546875" style="1235" customWidth="1"/>
    <col min="7941" max="7941" width="22.7109375" style="1235" customWidth="1"/>
    <col min="7942" max="7942" width="25.28515625" style="1235" customWidth="1"/>
    <col min="7943" max="7945" width="22.7109375" style="1235" customWidth="1"/>
    <col min="7946" max="7946" width="24.7109375" style="1235" customWidth="1"/>
    <col min="7947" max="8187" width="11.42578125" style="1235" customWidth="1"/>
    <col min="8188" max="8189" width="13.28515625" style="1235"/>
    <col min="8190" max="8190" width="8.7109375" style="1235" customWidth="1"/>
    <col min="8191" max="8191" width="13.28515625" style="1235" customWidth="1"/>
    <col min="8192" max="8192" width="35" style="1235" customWidth="1"/>
    <col min="8193" max="8193" width="14.85546875" style="1235" customWidth="1"/>
    <col min="8194" max="8194" width="67.85546875" style="1235" customWidth="1"/>
    <col min="8195" max="8195" width="24.42578125" style="1235" customWidth="1"/>
    <col min="8196" max="8196" width="25.85546875" style="1235" customWidth="1"/>
    <col min="8197" max="8197" width="22.7109375" style="1235" customWidth="1"/>
    <col min="8198" max="8198" width="25.28515625" style="1235" customWidth="1"/>
    <col min="8199" max="8201" width="22.7109375" style="1235" customWidth="1"/>
    <col min="8202" max="8202" width="24.7109375" style="1235" customWidth="1"/>
    <col min="8203" max="8443" width="11.42578125" style="1235" customWidth="1"/>
    <col min="8444" max="8445" width="13.28515625" style="1235"/>
    <col min="8446" max="8446" width="8.7109375" style="1235" customWidth="1"/>
    <col min="8447" max="8447" width="13.28515625" style="1235" customWidth="1"/>
    <col min="8448" max="8448" width="35" style="1235" customWidth="1"/>
    <col min="8449" max="8449" width="14.85546875" style="1235" customWidth="1"/>
    <col min="8450" max="8450" width="67.85546875" style="1235" customWidth="1"/>
    <col min="8451" max="8451" width="24.42578125" style="1235" customWidth="1"/>
    <col min="8452" max="8452" width="25.85546875" style="1235" customWidth="1"/>
    <col min="8453" max="8453" width="22.7109375" style="1235" customWidth="1"/>
    <col min="8454" max="8454" width="25.28515625" style="1235" customWidth="1"/>
    <col min="8455" max="8457" width="22.7109375" style="1235" customWidth="1"/>
    <col min="8458" max="8458" width="24.7109375" style="1235" customWidth="1"/>
    <col min="8459" max="8699" width="11.42578125" style="1235" customWidth="1"/>
    <col min="8700" max="8701" width="13.28515625" style="1235"/>
    <col min="8702" max="8702" width="8.7109375" style="1235" customWidth="1"/>
    <col min="8703" max="8703" width="13.28515625" style="1235" customWidth="1"/>
    <col min="8704" max="8704" width="35" style="1235" customWidth="1"/>
    <col min="8705" max="8705" width="14.85546875" style="1235" customWidth="1"/>
    <col min="8706" max="8706" width="67.85546875" style="1235" customWidth="1"/>
    <col min="8707" max="8707" width="24.42578125" style="1235" customWidth="1"/>
    <col min="8708" max="8708" width="25.85546875" style="1235" customWidth="1"/>
    <col min="8709" max="8709" width="22.7109375" style="1235" customWidth="1"/>
    <col min="8710" max="8710" width="25.28515625" style="1235" customWidth="1"/>
    <col min="8711" max="8713" width="22.7109375" style="1235" customWidth="1"/>
    <col min="8714" max="8714" width="24.7109375" style="1235" customWidth="1"/>
    <col min="8715" max="8955" width="11.42578125" style="1235" customWidth="1"/>
    <col min="8956" max="8957" width="13.28515625" style="1235"/>
    <col min="8958" max="8958" width="8.7109375" style="1235" customWidth="1"/>
    <col min="8959" max="8959" width="13.28515625" style="1235" customWidth="1"/>
    <col min="8960" max="8960" width="35" style="1235" customWidth="1"/>
    <col min="8961" max="8961" width="14.85546875" style="1235" customWidth="1"/>
    <col min="8962" max="8962" width="67.85546875" style="1235" customWidth="1"/>
    <col min="8963" max="8963" width="24.42578125" style="1235" customWidth="1"/>
    <col min="8964" max="8964" width="25.85546875" style="1235" customWidth="1"/>
    <col min="8965" max="8965" width="22.7109375" style="1235" customWidth="1"/>
    <col min="8966" max="8966" width="25.28515625" style="1235" customWidth="1"/>
    <col min="8967" max="8969" width="22.7109375" style="1235" customWidth="1"/>
    <col min="8970" max="8970" width="24.7109375" style="1235" customWidth="1"/>
    <col min="8971" max="9211" width="11.42578125" style="1235" customWidth="1"/>
    <col min="9212" max="9213" width="13.28515625" style="1235"/>
    <col min="9214" max="9214" width="8.7109375" style="1235" customWidth="1"/>
    <col min="9215" max="9215" width="13.28515625" style="1235" customWidth="1"/>
    <col min="9216" max="9216" width="35" style="1235" customWidth="1"/>
    <col min="9217" max="9217" width="14.85546875" style="1235" customWidth="1"/>
    <col min="9218" max="9218" width="67.85546875" style="1235" customWidth="1"/>
    <col min="9219" max="9219" width="24.42578125" style="1235" customWidth="1"/>
    <col min="9220" max="9220" width="25.85546875" style="1235" customWidth="1"/>
    <col min="9221" max="9221" width="22.7109375" style="1235" customWidth="1"/>
    <col min="9222" max="9222" width="25.28515625" style="1235" customWidth="1"/>
    <col min="9223" max="9225" width="22.7109375" style="1235" customWidth="1"/>
    <col min="9226" max="9226" width="24.7109375" style="1235" customWidth="1"/>
    <col min="9227" max="9467" width="11.42578125" style="1235" customWidth="1"/>
    <col min="9468" max="9469" width="13.28515625" style="1235"/>
    <col min="9470" max="9470" width="8.7109375" style="1235" customWidth="1"/>
    <col min="9471" max="9471" width="13.28515625" style="1235" customWidth="1"/>
    <col min="9472" max="9472" width="35" style="1235" customWidth="1"/>
    <col min="9473" max="9473" width="14.85546875" style="1235" customWidth="1"/>
    <col min="9474" max="9474" width="67.85546875" style="1235" customWidth="1"/>
    <col min="9475" max="9475" width="24.42578125" style="1235" customWidth="1"/>
    <col min="9476" max="9476" width="25.85546875" style="1235" customWidth="1"/>
    <col min="9477" max="9477" width="22.7109375" style="1235" customWidth="1"/>
    <col min="9478" max="9478" width="25.28515625" style="1235" customWidth="1"/>
    <col min="9479" max="9481" width="22.7109375" style="1235" customWidth="1"/>
    <col min="9482" max="9482" width="24.7109375" style="1235" customWidth="1"/>
    <col min="9483" max="9723" width="11.42578125" style="1235" customWidth="1"/>
    <col min="9724" max="9725" width="13.28515625" style="1235"/>
    <col min="9726" max="9726" width="8.7109375" style="1235" customWidth="1"/>
    <col min="9727" max="9727" width="13.28515625" style="1235" customWidth="1"/>
    <col min="9728" max="9728" width="35" style="1235" customWidth="1"/>
    <col min="9729" max="9729" width="14.85546875" style="1235" customWidth="1"/>
    <col min="9730" max="9730" width="67.85546875" style="1235" customWidth="1"/>
    <col min="9731" max="9731" width="24.42578125" style="1235" customWidth="1"/>
    <col min="9732" max="9732" width="25.85546875" style="1235" customWidth="1"/>
    <col min="9733" max="9733" width="22.7109375" style="1235" customWidth="1"/>
    <col min="9734" max="9734" width="25.28515625" style="1235" customWidth="1"/>
    <col min="9735" max="9737" width="22.7109375" style="1235" customWidth="1"/>
    <col min="9738" max="9738" width="24.7109375" style="1235" customWidth="1"/>
    <col min="9739" max="9979" width="11.42578125" style="1235" customWidth="1"/>
    <col min="9980" max="9981" width="13.28515625" style="1235"/>
    <col min="9982" max="9982" width="8.7109375" style="1235" customWidth="1"/>
    <col min="9983" max="9983" width="13.28515625" style="1235" customWidth="1"/>
    <col min="9984" max="9984" width="35" style="1235" customWidth="1"/>
    <col min="9985" max="9985" width="14.85546875" style="1235" customWidth="1"/>
    <col min="9986" max="9986" width="67.85546875" style="1235" customWidth="1"/>
    <col min="9987" max="9987" width="24.42578125" style="1235" customWidth="1"/>
    <col min="9988" max="9988" width="25.85546875" style="1235" customWidth="1"/>
    <col min="9989" max="9989" width="22.7109375" style="1235" customWidth="1"/>
    <col min="9990" max="9990" width="25.28515625" style="1235" customWidth="1"/>
    <col min="9991" max="9993" width="22.7109375" style="1235" customWidth="1"/>
    <col min="9994" max="9994" width="24.7109375" style="1235" customWidth="1"/>
    <col min="9995" max="10235" width="11.42578125" style="1235" customWidth="1"/>
    <col min="10236" max="10237" width="13.28515625" style="1235"/>
    <col min="10238" max="10238" width="8.7109375" style="1235" customWidth="1"/>
    <col min="10239" max="10239" width="13.28515625" style="1235" customWidth="1"/>
    <col min="10240" max="10240" width="35" style="1235" customWidth="1"/>
    <col min="10241" max="10241" width="14.85546875" style="1235" customWidth="1"/>
    <col min="10242" max="10242" width="67.85546875" style="1235" customWidth="1"/>
    <col min="10243" max="10243" width="24.42578125" style="1235" customWidth="1"/>
    <col min="10244" max="10244" width="25.85546875" style="1235" customWidth="1"/>
    <col min="10245" max="10245" width="22.7109375" style="1235" customWidth="1"/>
    <col min="10246" max="10246" width="25.28515625" style="1235" customWidth="1"/>
    <col min="10247" max="10249" width="22.7109375" style="1235" customWidth="1"/>
    <col min="10250" max="10250" width="24.7109375" style="1235" customWidth="1"/>
    <col min="10251" max="10491" width="11.42578125" style="1235" customWidth="1"/>
    <col min="10492" max="10493" width="13.28515625" style="1235"/>
    <col min="10494" max="10494" width="8.7109375" style="1235" customWidth="1"/>
    <col min="10495" max="10495" width="13.28515625" style="1235" customWidth="1"/>
    <col min="10496" max="10496" width="35" style="1235" customWidth="1"/>
    <col min="10497" max="10497" width="14.85546875" style="1235" customWidth="1"/>
    <col min="10498" max="10498" width="67.85546875" style="1235" customWidth="1"/>
    <col min="10499" max="10499" width="24.42578125" style="1235" customWidth="1"/>
    <col min="10500" max="10500" width="25.85546875" style="1235" customWidth="1"/>
    <col min="10501" max="10501" width="22.7109375" style="1235" customWidth="1"/>
    <col min="10502" max="10502" width="25.28515625" style="1235" customWidth="1"/>
    <col min="10503" max="10505" width="22.7109375" style="1235" customWidth="1"/>
    <col min="10506" max="10506" width="24.7109375" style="1235" customWidth="1"/>
    <col min="10507" max="10747" width="11.42578125" style="1235" customWidth="1"/>
    <col min="10748" max="10749" width="13.28515625" style="1235"/>
    <col min="10750" max="10750" width="8.7109375" style="1235" customWidth="1"/>
    <col min="10751" max="10751" width="13.28515625" style="1235" customWidth="1"/>
    <col min="10752" max="10752" width="35" style="1235" customWidth="1"/>
    <col min="10753" max="10753" width="14.85546875" style="1235" customWidth="1"/>
    <col min="10754" max="10754" width="67.85546875" style="1235" customWidth="1"/>
    <col min="10755" max="10755" width="24.42578125" style="1235" customWidth="1"/>
    <col min="10756" max="10756" width="25.85546875" style="1235" customWidth="1"/>
    <col min="10757" max="10757" width="22.7109375" style="1235" customWidth="1"/>
    <col min="10758" max="10758" width="25.28515625" style="1235" customWidth="1"/>
    <col min="10759" max="10761" width="22.7109375" style="1235" customWidth="1"/>
    <col min="10762" max="10762" width="24.7109375" style="1235" customWidth="1"/>
    <col min="10763" max="11003" width="11.42578125" style="1235" customWidth="1"/>
    <col min="11004" max="11005" width="13.28515625" style="1235"/>
    <col min="11006" max="11006" width="8.7109375" style="1235" customWidth="1"/>
    <col min="11007" max="11007" width="13.28515625" style="1235" customWidth="1"/>
    <col min="11008" max="11008" width="35" style="1235" customWidth="1"/>
    <col min="11009" max="11009" width="14.85546875" style="1235" customWidth="1"/>
    <col min="11010" max="11010" width="67.85546875" style="1235" customWidth="1"/>
    <col min="11011" max="11011" width="24.42578125" style="1235" customWidth="1"/>
    <col min="11012" max="11012" width="25.85546875" style="1235" customWidth="1"/>
    <col min="11013" max="11013" width="22.7109375" style="1235" customWidth="1"/>
    <col min="11014" max="11014" width="25.28515625" style="1235" customWidth="1"/>
    <col min="11015" max="11017" width="22.7109375" style="1235" customWidth="1"/>
    <col min="11018" max="11018" width="24.7109375" style="1235" customWidth="1"/>
    <col min="11019" max="11259" width="11.42578125" style="1235" customWidth="1"/>
    <col min="11260" max="11261" width="13.28515625" style="1235"/>
    <col min="11262" max="11262" width="8.7109375" style="1235" customWidth="1"/>
    <col min="11263" max="11263" width="13.28515625" style="1235" customWidth="1"/>
    <col min="11264" max="11264" width="35" style="1235" customWidth="1"/>
    <col min="11265" max="11265" width="14.85546875" style="1235" customWidth="1"/>
    <col min="11266" max="11266" width="67.85546875" style="1235" customWidth="1"/>
    <col min="11267" max="11267" width="24.42578125" style="1235" customWidth="1"/>
    <col min="11268" max="11268" width="25.85546875" style="1235" customWidth="1"/>
    <col min="11269" max="11269" width="22.7109375" style="1235" customWidth="1"/>
    <col min="11270" max="11270" width="25.28515625" style="1235" customWidth="1"/>
    <col min="11271" max="11273" width="22.7109375" style="1235" customWidth="1"/>
    <col min="11274" max="11274" width="24.7109375" style="1235" customWidth="1"/>
    <col min="11275" max="11515" width="11.42578125" style="1235" customWidth="1"/>
    <col min="11516" max="11517" width="13.28515625" style="1235"/>
    <col min="11518" max="11518" width="8.7109375" style="1235" customWidth="1"/>
    <col min="11519" max="11519" width="13.28515625" style="1235" customWidth="1"/>
    <col min="11520" max="11520" width="35" style="1235" customWidth="1"/>
    <col min="11521" max="11521" width="14.85546875" style="1235" customWidth="1"/>
    <col min="11522" max="11522" width="67.85546875" style="1235" customWidth="1"/>
    <col min="11523" max="11523" width="24.42578125" style="1235" customWidth="1"/>
    <col min="11524" max="11524" width="25.85546875" style="1235" customWidth="1"/>
    <col min="11525" max="11525" width="22.7109375" style="1235" customWidth="1"/>
    <col min="11526" max="11526" width="25.28515625" style="1235" customWidth="1"/>
    <col min="11527" max="11529" width="22.7109375" style="1235" customWidth="1"/>
    <col min="11530" max="11530" width="24.7109375" style="1235" customWidth="1"/>
    <col min="11531" max="11771" width="11.42578125" style="1235" customWidth="1"/>
    <col min="11772" max="11773" width="13.28515625" style="1235"/>
    <col min="11774" max="11774" width="8.7109375" style="1235" customWidth="1"/>
    <col min="11775" max="11775" width="13.28515625" style="1235" customWidth="1"/>
    <col min="11776" max="11776" width="35" style="1235" customWidth="1"/>
    <col min="11777" max="11777" width="14.85546875" style="1235" customWidth="1"/>
    <col min="11778" max="11778" width="67.85546875" style="1235" customWidth="1"/>
    <col min="11779" max="11779" width="24.42578125" style="1235" customWidth="1"/>
    <col min="11780" max="11780" width="25.85546875" style="1235" customWidth="1"/>
    <col min="11781" max="11781" width="22.7109375" style="1235" customWidth="1"/>
    <col min="11782" max="11782" width="25.28515625" style="1235" customWidth="1"/>
    <col min="11783" max="11785" width="22.7109375" style="1235" customWidth="1"/>
    <col min="11786" max="11786" width="24.7109375" style="1235" customWidth="1"/>
    <col min="11787" max="12027" width="11.42578125" style="1235" customWidth="1"/>
    <col min="12028" max="12029" width="13.28515625" style="1235"/>
    <col min="12030" max="12030" width="8.7109375" style="1235" customWidth="1"/>
    <col min="12031" max="12031" width="13.28515625" style="1235" customWidth="1"/>
    <col min="12032" max="12032" width="35" style="1235" customWidth="1"/>
    <col min="12033" max="12033" width="14.85546875" style="1235" customWidth="1"/>
    <col min="12034" max="12034" width="67.85546875" style="1235" customWidth="1"/>
    <col min="12035" max="12035" width="24.42578125" style="1235" customWidth="1"/>
    <col min="12036" max="12036" width="25.85546875" style="1235" customWidth="1"/>
    <col min="12037" max="12037" width="22.7109375" style="1235" customWidth="1"/>
    <col min="12038" max="12038" width="25.28515625" style="1235" customWidth="1"/>
    <col min="12039" max="12041" width="22.7109375" style="1235" customWidth="1"/>
    <col min="12042" max="12042" width="24.7109375" style="1235" customWidth="1"/>
    <col min="12043" max="12283" width="11.42578125" style="1235" customWidth="1"/>
    <col min="12284" max="12285" width="13.28515625" style="1235"/>
    <col min="12286" max="12286" width="8.7109375" style="1235" customWidth="1"/>
    <col min="12287" max="12287" width="13.28515625" style="1235" customWidth="1"/>
    <col min="12288" max="12288" width="35" style="1235" customWidth="1"/>
    <col min="12289" max="12289" width="14.85546875" style="1235" customWidth="1"/>
    <col min="12290" max="12290" width="67.85546875" style="1235" customWidth="1"/>
    <col min="12291" max="12291" width="24.42578125" style="1235" customWidth="1"/>
    <col min="12292" max="12292" width="25.85546875" style="1235" customWidth="1"/>
    <col min="12293" max="12293" width="22.7109375" style="1235" customWidth="1"/>
    <col min="12294" max="12294" width="25.28515625" style="1235" customWidth="1"/>
    <col min="12295" max="12297" width="22.7109375" style="1235" customWidth="1"/>
    <col min="12298" max="12298" width="24.7109375" style="1235" customWidth="1"/>
    <col min="12299" max="12539" width="11.42578125" style="1235" customWidth="1"/>
    <col min="12540" max="12541" width="13.28515625" style="1235"/>
    <col min="12542" max="12542" width="8.7109375" style="1235" customWidth="1"/>
    <col min="12543" max="12543" width="13.28515625" style="1235" customWidth="1"/>
    <col min="12544" max="12544" width="35" style="1235" customWidth="1"/>
    <col min="12545" max="12545" width="14.85546875" style="1235" customWidth="1"/>
    <col min="12546" max="12546" width="67.85546875" style="1235" customWidth="1"/>
    <col min="12547" max="12547" width="24.42578125" style="1235" customWidth="1"/>
    <col min="12548" max="12548" width="25.85546875" style="1235" customWidth="1"/>
    <col min="12549" max="12549" width="22.7109375" style="1235" customWidth="1"/>
    <col min="12550" max="12550" width="25.28515625" style="1235" customWidth="1"/>
    <col min="12551" max="12553" width="22.7109375" style="1235" customWidth="1"/>
    <col min="12554" max="12554" width="24.7109375" style="1235" customWidth="1"/>
    <col min="12555" max="12795" width="11.42578125" style="1235" customWidth="1"/>
    <col min="12796" max="12797" width="13.28515625" style="1235"/>
    <col min="12798" max="12798" width="8.7109375" style="1235" customWidth="1"/>
    <col min="12799" max="12799" width="13.28515625" style="1235" customWidth="1"/>
    <col min="12800" max="12800" width="35" style="1235" customWidth="1"/>
    <col min="12801" max="12801" width="14.85546875" style="1235" customWidth="1"/>
    <col min="12802" max="12802" width="67.85546875" style="1235" customWidth="1"/>
    <col min="12803" max="12803" width="24.42578125" style="1235" customWidth="1"/>
    <col min="12804" max="12804" width="25.85546875" style="1235" customWidth="1"/>
    <col min="12805" max="12805" width="22.7109375" style="1235" customWidth="1"/>
    <col min="12806" max="12806" width="25.28515625" style="1235" customWidth="1"/>
    <col min="12807" max="12809" width="22.7109375" style="1235" customWidth="1"/>
    <col min="12810" max="12810" width="24.7109375" style="1235" customWidth="1"/>
    <col min="12811" max="13051" width="11.42578125" style="1235" customWidth="1"/>
    <col min="13052" max="13053" width="13.28515625" style="1235"/>
    <col min="13054" max="13054" width="8.7109375" style="1235" customWidth="1"/>
    <col min="13055" max="13055" width="13.28515625" style="1235" customWidth="1"/>
    <col min="13056" max="13056" width="35" style="1235" customWidth="1"/>
    <col min="13057" max="13057" width="14.85546875" style="1235" customWidth="1"/>
    <col min="13058" max="13058" width="67.85546875" style="1235" customWidth="1"/>
    <col min="13059" max="13059" width="24.42578125" style="1235" customWidth="1"/>
    <col min="13060" max="13060" width="25.85546875" style="1235" customWidth="1"/>
    <col min="13061" max="13061" width="22.7109375" style="1235" customWidth="1"/>
    <col min="13062" max="13062" width="25.28515625" style="1235" customWidth="1"/>
    <col min="13063" max="13065" width="22.7109375" style="1235" customWidth="1"/>
    <col min="13066" max="13066" width="24.7109375" style="1235" customWidth="1"/>
    <col min="13067" max="13307" width="11.42578125" style="1235" customWidth="1"/>
    <col min="13308" max="13309" width="13.28515625" style="1235"/>
    <col min="13310" max="13310" width="8.7109375" style="1235" customWidth="1"/>
    <col min="13311" max="13311" width="13.28515625" style="1235" customWidth="1"/>
    <col min="13312" max="13312" width="35" style="1235" customWidth="1"/>
    <col min="13313" max="13313" width="14.85546875" style="1235" customWidth="1"/>
    <col min="13314" max="13314" width="67.85546875" style="1235" customWidth="1"/>
    <col min="13315" max="13315" width="24.42578125" style="1235" customWidth="1"/>
    <col min="13316" max="13316" width="25.85546875" style="1235" customWidth="1"/>
    <col min="13317" max="13317" width="22.7109375" style="1235" customWidth="1"/>
    <col min="13318" max="13318" width="25.28515625" style="1235" customWidth="1"/>
    <col min="13319" max="13321" width="22.7109375" style="1235" customWidth="1"/>
    <col min="13322" max="13322" width="24.7109375" style="1235" customWidth="1"/>
    <col min="13323" max="13563" width="11.42578125" style="1235" customWidth="1"/>
    <col min="13564" max="13565" width="13.28515625" style="1235"/>
    <col min="13566" max="13566" width="8.7109375" style="1235" customWidth="1"/>
    <col min="13567" max="13567" width="13.28515625" style="1235" customWidth="1"/>
    <col min="13568" max="13568" width="35" style="1235" customWidth="1"/>
    <col min="13569" max="13569" width="14.85546875" style="1235" customWidth="1"/>
    <col min="13570" max="13570" width="67.85546875" style="1235" customWidth="1"/>
    <col min="13571" max="13571" width="24.42578125" style="1235" customWidth="1"/>
    <col min="13572" max="13572" width="25.85546875" style="1235" customWidth="1"/>
    <col min="13573" max="13573" width="22.7109375" style="1235" customWidth="1"/>
    <col min="13574" max="13574" width="25.28515625" style="1235" customWidth="1"/>
    <col min="13575" max="13577" width="22.7109375" style="1235" customWidth="1"/>
    <col min="13578" max="13578" width="24.7109375" style="1235" customWidth="1"/>
    <col min="13579" max="13819" width="11.42578125" style="1235" customWidth="1"/>
    <col min="13820" max="13821" width="13.28515625" style="1235"/>
    <col min="13822" max="13822" width="8.7109375" style="1235" customWidth="1"/>
    <col min="13823" max="13823" width="13.28515625" style="1235" customWidth="1"/>
    <col min="13824" max="13824" width="35" style="1235" customWidth="1"/>
    <col min="13825" max="13825" width="14.85546875" style="1235" customWidth="1"/>
    <col min="13826" max="13826" width="67.85546875" style="1235" customWidth="1"/>
    <col min="13827" max="13827" width="24.42578125" style="1235" customWidth="1"/>
    <col min="13828" max="13828" width="25.85546875" style="1235" customWidth="1"/>
    <col min="13829" max="13829" width="22.7109375" style="1235" customWidth="1"/>
    <col min="13830" max="13830" width="25.28515625" style="1235" customWidth="1"/>
    <col min="13831" max="13833" width="22.7109375" style="1235" customWidth="1"/>
    <col min="13834" max="13834" width="24.7109375" style="1235" customWidth="1"/>
    <col min="13835" max="14075" width="11.42578125" style="1235" customWidth="1"/>
    <col min="14076" max="14077" width="13.28515625" style="1235"/>
    <col min="14078" max="14078" width="8.7109375" style="1235" customWidth="1"/>
    <col min="14079" max="14079" width="13.28515625" style="1235" customWidth="1"/>
    <col min="14080" max="14080" width="35" style="1235" customWidth="1"/>
    <col min="14081" max="14081" width="14.85546875" style="1235" customWidth="1"/>
    <col min="14082" max="14082" width="67.85546875" style="1235" customWidth="1"/>
    <col min="14083" max="14083" width="24.42578125" style="1235" customWidth="1"/>
    <col min="14084" max="14084" width="25.85546875" style="1235" customWidth="1"/>
    <col min="14085" max="14085" width="22.7109375" style="1235" customWidth="1"/>
    <col min="14086" max="14086" width="25.28515625" style="1235" customWidth="1"/>
    <col min="14087" max="14089" width="22.7109375" style="1235" customWidth="1"/>
    <col min="14090" max="14090" width="24.7109375" style="1235" customWidth="1"/>
    <col min="14091" max="14331" width="11.42578125" style="1235" customWidth="1"/>
    <col min="14332" max="14333" width="13.28515625" style="1235"/>
    <col min="14334" max="14334" width="8.7109375" style="1235" customWidth="1"/>
    <col min="14335" max="14335" width="13.28515625" style="1235" customWidth="1"/>
    <col min="14336" max="14336" width="35" style="1235" customWidth="1"/>
    <col min="14337" max="14337" width="14.85546875" style="1235" customWidth="1"/>
    <col min="14338" max="14338" width="67.85546875" style="1235" customWidth="1"/>
    <col min="14339" max="14339" width="24.42578125" style="1235" customWidth="1"/>
    <col min="14340" max="14340" width="25.85546875" style="1235" customWidth="1"/>
    <col min="14341" max="14341" width="22.7109375" style="1235" customWidth="1"/>
    <col min="14342" max="14342" width="25.28515625" style="1235" customWidth="1"/>
    <col min="14343" max="14345" width="22.7109375" style="1235" customWidth="1"/>
    <col min="14346" max="14346" width="24.7109375" style="1235" customWidth="1"/>
    <col min="14347" max="14587" width="11.42578125" style="1235" customWidth="1"/>
    <col min="14588" max="14589" width="13.28515625" style="1235"/>
    <col min="14590" max="14590" width="8.7109375" style="1235" customWidth="1"/>
    <col min="14591" max="14591" width="13.28515625" style="1235" customWidth="1"/>
    <col min="14592" max="14592" width="35" style="1235" customWidth="1"/>
    <col min="14593" max="14593" width="14.85546875" style="1235" customWidth="1"/>
    <col min="14594" max="14594" width="67.85546875" style="1235" customWidth="1"/>
    <col min="14595" max="14595" width="24.42578125" style="1235" customWidth="1"/>
    <col min="14596" max="14596" width="25.85546875" style="1235" customWidth="1"/>
    <col min="14597" max="14597" width="22.7109375" style="1235" customWidth="1"/>
    <col min="14598" max="14598" width="25.28515625" style="1235" customWidth="1"/>
    <col min="14599" max="14601" width="22.7109375" style="1235" customWidth="1"/>
    <col min="14602" max="14602" width="24.7109375" style="1235" customWidth="1"/>
    <col min="14603" max="14843" width="11.42578125" style="1235" customWidth="1"/>
    <col min="14844" max="14845" width="13.28515625" style="1235"/>
    <col min="14846" max="14846" width="8.7109375" style="1235" customWidth="1"/>
    <col min="14847" max="14847" width="13.28515625" style="1235" customWidth="1"/>
    <col min="14848" max="14848" width="35" style="1235" customWidth="1"/>
    <col min="14849" max="14849" width="14.85546875" style="1235" customWidth="1"/>
    <col min="14850" max="14850" width="67.85546875" style="1235" customWidth="1"/>
    <col min="14851" max="14851" width="24.42578125" style="1235" customWidth="1"/>
    <col min="14852" max="14852" width="25.85546875" style="1235" customWidth="1"/>
    <col min="14853" max="14853" width="22.7109375" style="1235" customWidth="1"/>
    <col min="14854" max="14854" width="25.28515625" style="1235" customWidth="1"/>
    <col min="14855" max="14857" width="22.7109375" style="1235" customWidth="1"/>
    <col min="14858" max="14858" width="24.7109375" style="1235" customWidth="1"/>
    <col min="14859" max="15099" width="11.42578125" style="1235" customWidth="1"/>
    <col min="15100" max="15101" width="13.28515625" style="1235"/>
    <col min="15102" max="15102" width="8.7109375" style="1235" customWidth="1"/>
    <col min="15103" max="15103" width="13.28515625" style="1235" customWidth="1"/>
    <col min="15104" max="15104" width="35" style="1235" customWidth="1"/>
    <col min="15105" max="15105" width="14.85546875" style="1235" customWidth="1"/>
    <col min="15106" max="15106" width="67.85546875" style="1235" customWidth="1"/>
    <col min="15107" max="15107" width="24.42578125" style="1235" customWidth="1"/>
    <col min="15108" max="15108" width="25.85546875" style="1235" customWidth="1"/>
    <col min="15109" max="15109" width="22.7109375" style="1235" customWidth="1"/>
    <col min="15110" max="15110" width="25.28515625" style="1235" customWidth="1"/>
    <col min="15111" max="15113" width="22.7109375" style="1235" customWidth="1"/>
    <col min="15114" max="15114" width="24.7109375" style="1235" customWidth="1"/>
    <col min="15115" max="15355" width="11.42578125" style="1235" customWidth="1"/>
    <col min="15356" max="15357" width="13.28515625" style="1235"/>
    <col min="15358" max="15358" width="8.7109375" style="1235" customWidth="1"/>
    <col min="15359" max="15359" width="13.28515625" style="1235" customWidth="1"/>
    <col min="15360" max="15360" width="35" style="1235" customWidth="1"/>
    <col min="15361" max="15361" width="14.85546875" style="1235" customWidth="1"/>
    <col min="15362" max="15362" width="67.85546875" style="1235" customWidth="1"/>
    <col min="15363" max="15363" width="24.42578125" style="1235" customWidth="1"/>
    <col min="15364" max="15364" width="25.85546875" style="1235" customWidth="1"/>
    <col min="15365" max="15365" width="22.7109375" style="1235" customWidth="1"/>
    <col min="15366" max="15366" width="25.28515625" style="1235" customWidth="1"/>
    <col min="15367" max="15369" width="22.7109375" style="1235" customWidth="1"/>
    <col min="15370" max="15370" width="24.7109375" style="1235" customWidth="1"/>
    <col min="15371" max="15611" width="11.42578125" style="1235" customWidth="1"/>
    <col min="15612" max="15613" width="13.28515625" style="1235"/>
    <col min="15614" max="15614" width="8.7109375" style="1235" customWidth="1"/>
    <col min="15615" max="15615" width="13.28515625" style="1235" customWidth="1"/>
    <col min="15616" max="15616" width="35" style="1235" customWidth="1"/>
    <col min="15617" max="15617" width="14.85546875" style="1235" customWidth="1"/>
    <col min="15618" max="15618" width="67.85546875" style="1235" customWidth="1"/>
    <col min="15619" max="15619" width="24.42578125" style="1235" customWidth="1"/>
    <col min="15620" max="15620" width="25.85546875" style="1235" customWidth="1"/>
    <col min="15621" max="15621" width="22.7109375" style="1235" customWidth="1"/>
    <col min="15622" max="15622" width="25.28515625" style="1235" customWidth="1"/>
    <col min="15623" max="15625" width="22.7109375" style="1235" customWidth="1"/>
    <col min="15626" max="15626" width="24.7109375" style="1235" customWidth="1"/>
    <col min="15627" max="15867" width="11.42578125" style="1235" customWidth="1"/>
    <col min="15868" max="15869" width="13.28515625" style="1235"/>
    <col min="15870" max="15870" width="8.7109375" style="1235" customWidth="1"/>
    <col min="15871" max="15871" width="13.28515625" style="1235" customWidth="1"/>
    <col min="15872" max="15872" width="35" style="1235" customWidth="1"/>
    <col min="15873" max="15873" width="14.85546875" style="1235" customWidth="1"/>
    <col min="15874" max="15874" width="67.85546875" style="1235" customWidth="1"/>
    <col min="15875" max="15875" width="24.42578125" style="1235" customWidth="1"/>
    <col min="15876" max="15876" width="25.85546875" style="1235" customWidth="1"/>
    <col min="15877" max="15877" width="22.7109375" style="1235" customWidth="1"/>
    <col min="15878" max="15878" width="25.28515625" style="1235" customWidth="1"/>
    <col min="15879" max="15881" width="22.7109375" style="1235" customWidth="1"/>
    <col min="15882" max="15882" width="24.7109375" style="1235" customWidth="1"/>
    <col min="15883" max="16123" width="11.42578125" style="1235" customWidth="1"/>
    <col min="16124" max="16125" width="13.28515625" style="1235"/>
    <col min="16126" max="16126" width="8.7109375" style="1235" customWidth="1"/>
    <col min="16127" max="16127" width="13.28515625" style="1235" customWidth="1"/>
    <col min="16128" max="16128" width="35" style="1235" customWidth="1"/>
    <col min="16129" max="16129" width="14.85546875" style="1235" customWidth="1"/>
    <col min="16130" max="16130" width="67.85546875" style="1235" customWidth="1"/>
    <col min="16131" max="16131" width="24.42578125" style="1235" customWidth="1"/>
    <col min="16132" max="16132" width="25.85546875" style="1235" customWidth="1"/>
    <col min="16133" max="16133" width="22.7109375" style="1235" customWidth="1"/>
    <col min="16134" max="16134" width="25.28515625" style="1235" customWidth="1"/>
    <col min="16135" max="16137" width="22.7109375" style="1235" customWidth="1"/>
    <col min="16138" max="16138" width="24.7109375" style="1235" customWidth="1"/>
    <col min="16139" max="16379" width="11.42578125" style="1235" customWidth="1"/>
    <col min="16380" max="16384" width="13.28515625" style="1235"/>
  </cols>
  <sheetData>
    <row r="1" spans="1:10" s="1228" customFormat="1" ht="21" customHeight="1">
      <c r="A1" s="1226"/>
      <c r="B1" s="33" t="s">
        <v>57</v>
      </c>
      <c r="C1" s="1613">
        <v>17</v>
      </c>
      <c r="D1" s="910"/>
      <c r="E1" s="1055"/>
      <c r="F1" s="910"/>
      <c r="G1" s="1227"/>
    </row>
    <row r="2" spans="1:10" s="1228" customFormat="1" ht="16.5" customHeight="1">
      <c r="A2" s="1226"/>
      <c r="B2" s="33" t="s">
        <v>58</v>
      </c>
      <c r="C2" s="1229" t="s">
        <v>3372</v>
      </c>
      <c r="D2" s="1230"/>
      <c r="E2" s="910"/>
      <c r="F2" s="910"/>
      <c r="G2" s="1227"/>
    </row>
    <row r="3" spans="1:10" s="1228" customFormat="1" ht="17.25" customHeight="1">
      <c r="A3" s="1226"/>
      <c r="B3" s="33" t="s">
        <v>56</v>
      </c>
      <c r="C3" s="1613" t="s">
        <v>3373</v>
      </c>
      <c r="D3" s="1231"/>
      <c r="E3" s="1227"/>
      <c r="F3" s="1227"/>
      <c r="G3" s="1227"/>
    </row>
    <row r="4" spans="1:10" ht="20.25" customHeight="1">
      <c r="A4" s="1232"/>
      <c r="B4" s="33" t="s">
        <v>59</v>
      </c>
      <c r="C4" s="1613" t="s">
        <v>62</v>
      </c>
      <c r="D4" s="1233"/>
      <c r="E4" s="1233"/>
      <c r="F4" s="1233"/>
      <c r="G4" s="1233"/>
      <c r="H4" s="1234"/>
      <c r="I4" s="1234"/>
      <c r="J4" s="1234"/>
    </row>
    <row r="5" spans="1:10" ht="20.25" customHeight="1">
      <c r="A5" s="1232"/>
      <c r="B5" s="33" t="s">
        <v>1349</v>
      </c>
      <c r="C5" s="1613" t="s">
        <v>80</v>
      </c>
      <c r="D5" s="1233"/>
      <c r="E5" s="1233"/>
      <c r="F5" s="1233"/>
      <c r="G5" s="1233"/>
      <c r="H5" s="1234"/>
      <c r="I5" s="1234"/>
      <c r="J5" s="1234"/>
    </row>
    <row r="6" spans="1:10" ht="20.25" customHeight="1" thickBot="1">
      <c r="A6" s="1232"/>
      <c r="B6" s="1236"/>
      <c r="C6" s="1237"/>
      <c r="D6" s="1233"/>
      <c r="E6" s="1233"/>
      <c r="F6" s="1233"/>
      <c r="G6" s="1233"/>
      <c r="H6" s="1234"/>
      <c r="I6" s="1234"/>
      <c r="J6" s="1234"/>
    </row>
    <row r="7" spans="1:10" s="1240" customFormat="1" ht="24" customHeight="1">
      <c r="A7" s="1238"/>
      <c r="B7" s="1239"/>
      <c r="C7" s="3368" t="s">
        <v>2980</v>
      </c>
      <c r="D7" s="3369"/>
      <c r="E7" s="3369"/>
      <c r="F7" s="3369"/>
      <c r="G7" s="3370"/>
      <c r="H7" s="3371" t="s">
        <v>2981</v>
      </c>
      <c r="I7" s="3371" t="s">
        <v>2982</v>
      </c>
      <c r="J7" s="3374" t="s">
        <v>2983</v>
      </c>
    </row>
    <row r="8" spans="1:10" s="1240" customFormat="1" ht="24" customHeight="1">
      <c r="A8" s="1241"/>
      <c r="B8" s="1242"/>
      <c r="C8" s="3376" t="s">
        <v>2984</v>
      </c>
      <c r="D8" s="3377"/>
      <c r="E8" s="3376" t="s">
        <v>2985</v>
      </c>
      <c r="F8" s="3377"/>
      <c r="G8" s="3378" t="s">
        <v>2986</v>
      </c>
      <c r="H8" s="3372"/>
      <c r="I8" s="3372"/>
      <c r="J8" s="3375"/>
    </row>
    <row r="9" spans="1:10" s="1240" customFormat="1" ht="21.75" customHeight="1">
      <c r="A9" s="1241"/>
      <c r="B9" s="1242"/>
      <c r="C9" s="2579" t="s">
        <v>2987</v>
      </c>
      <c r="D9" s="2580" t="s">
        <v>2988</v>
      </c>
      <c r="E9" s="2581" t="s">
        <v>2987</v>
      </c>
      <c r="F9" s="2581" t="s">
        <v>2988</v>
      </c>
      <c r="G9" s="3379"/>
      <c r="H9" s="3373"/>
      <c r="I9" s="3373"/>
      <c r="J9" s="3375"/>
    </row>
    <row r="10" spans="1:10" s="1240" customFormat="1" ht="20.25" customHeight="1" thickBot="1">
      <c r="A10" s="1243"/>
      <c r="B10" s="2747"/>
      <c r="C10" s="1244" t="s">
        <v>1806</v>
      </c>
      <c r="D10" s="1244" t="s">
        <v>1801</v>
      </c>
      <c r="E10" s="1245" t="s">
        <v>1798</v>
      </c>
      <c r="F10" s="1245" t="s">
        <v>1795</v>
      </c>
      <c r="G10" s="1246" t="s">
        <v>1792</v>
      </c>
      <c r="H10" s="1247"/>
      <c r="I10" s="1244" t="s">
        <v>1789</v>
      </c>
      <c r="J10" s="1248" t="s">
        <v>1787</v>
      </c>
    </row>
    <row r="11" spans="1:10" s="1257" customFormat="1" ht="18" customHeight="1">
      <c r="A11" s="1249" t="s">
        <v>1806</v>
      </c>
      <c r="B11" s="2748" t="s">
        <v>3374</v>
      </c>
      <c r="C11" s="1250"/>
      <c r="D11" s="1251"/>
      <c r="E11" s="1252"/>
      <c r="F11" s="1253"/>
      <c r="G11" s="1253"/>
      <c r="H11" s="1254"/>
      <c r="I11" s="1255">
        <f>I12+I38+I50+I51</f>
        <v>0</v>
      </c>
      <c r="J11" s="1256">
        <f>I11*12.5</f>
        <v>0</v>
      </c>
    </row>
    <row r="12" spans="1:10" s="1257" customFormat="1" ht="21" customHeight="1">
      <c r="A12" s="1258" t="s">
        <v>2990</v>
      </c>
      <c r="B12" s="2749" t="s">
        <v>2991</v>
      </c>
      <c r="C12" s="1250"/>
      <c r="D12" s="1251"/>
      <c r="E12" s="1252"/>
      <c r="F12" s="1253"/>
      <c r="G12" s="1253"/>
      <c r="H12" s="1254"/>
      <c r="I12" s="1259">
        <f>I15+I34</f>
        <v>0</v>
      </c>
      <c r="J12" s="1260"/>
    </row>
    <row r="13" spans="1:10" s="1257" customFormat="1" ht="21" customHeight="1">
      <c r="A13" s="1258" t="s">
        <v>2992</v>
      </c>
      <c r="B13" s="2750" t="s">
        <v>2993</v>
      </c>
      <c r="C13" s="2751"/>
      <c r="D13" s="2752"/>
      <c r="E13" s="1252"/>
      <c r="F13" s="1253"/>
      <c r="G13" s="1253"/>
      <c r="H13" s="1254"/>
      <c r="I13" s="1261"/>
      <c r="J13" s="1262"/>
    </row>
    <row r="14" spans="1:10" s="1257" customFormat="1" ht="20.25" customHeight="1">
      <c r="A14" s="1258" t="s">
        <v>2994</v>
      </c>
      <c r="B14" s="2753" t="s">
        <v>2995</v>
      </c>
      <c r="C14" s="1263"/>
      <c r="D14" s="1264"/>
      <c r="E14" s="1252"/>
      <c r="F14" s="1253"/>
      <c r="G14" s="1253"/>
      <c r="H14" s="1254"/>
      <c r="I14" s="1261"/>
      <c r="J14" s="1262"/>
    </row>
    <row r="15" spans="1:10" s="1240" customFormat="1" ht="21" customHeight="1">
      <c r="A15" s="1249" t="s">
        <v>1801</v>
      </c>
      <c r="B15" s="1265" t="s">
        <v>2996</v>
      </c>
      <c r="C15" s="1263"/>
      <c r="D15" s="1266"/>
      <c r="E15" s="1266"/>
      <c r="F15" s="1264"/>
      <c r="G15" s="1264"/>
      <c r="H15" s="1267"/>
      <c r="I15" s="1268"/>
      <c r="J15" s="1260"/>
    </row>
    <row r="16" spans="1:10" s="1240" customFormat="1" ht="18.75" customHeight="1">
      <c r="A16" s="1249" t="s">
        <v>1798</v>
      </c>
      <c r="B16" s="1269" t="s">
        <v>2997</v>
      </c>
      <c r="C16" s="1263"/>
      <c r="D16" s="1266"/>
      <c r="E16" s="1266"/>
      <c r="F16" s="1264"/>
      <c r="G16" s="1270"/>
      <c r="H16" s="1267"/>
      <c r="I16" s="1271"/>
      <c r="J16" s="1260"/>
    </row>
    <row r="17" spans="1:10" s="1240" customFormat="1" ht="18" customHeight="1">
      <c r="A17" s="1249" t="s">
        <v>1795</v>
      </c>
      <c r="B17" s="1272" t="s">
        <v>2998</v>
      </c>
      <c r="C17" s="1273"/>
      <c r="D17" s="1270"/>
      <c r="E17" s="1263"/>
      <c r="F17" s="1264"/>
      <c r="G17" s="1270"/>
      <c r="H17" s="1267"/>
      <c r="I17" s="1271"/>
      <c r="J17" s="1260"/>
    </row>
    <row r="18" spans="1:10" s="1240" customFormat="1" ht="20.25" customHeight="1">
      <c r="A18" s="1249" t="s">
        <v>1792</v>
      </c>
      <c r="B18" s="1272" t="s">
        <v>2999</v>
      </c>
      <c r="C18" s="1273"/>
      <c r="D18" s="1270"/>
      <c r="E18" s="1263"/>
      <c r="F18" s="1264"/>
      <c r="G18" s="1270"/>
      <c r="H18" s="1267"/>
      <c r="I18" s="1271"/>
      <c r="J18" s="1260"/>
    </row>
    <row r="19" spans="1:10" s="1240" customFormat="1" ht="24" customHeight="1">
      <c r="A19" s="1249" t="s">
        <v>1789</v>
      </c>
      <c r="B19" s="1272" t="s">
        <v>3000</v>
      </c>
      <c r="C19" s="1273"/>
      <c r="D19" s="1270"/>
      <c r="E19" s="1263"/>
      <c r="F19" s="1264"/>
      <c r="G19" s="1270"/>
      <c r="H19" s="1267"/>
      <c r="I19" s="1271"/>
      <c r="J19" s="1260"/>
    </row>
    <row r="20" spans="1:10" s="1240" customFormat="1" ht="18.75" customHeight="1">
      <c r="A20" s="1249" t="s">
        <v>1787</v>
      </c>
      <c r="B20" s="1272" t="s">
        <v>3001</v>
      </c>
      <c r="C20" s="1273"/>
      <c r="D20" s="1270"/>
      <c r="E20" s="1263"/>
      <c r="F20" s="1264"/>
      <c r="G20" s="1270"/>
      <c r="H20" s="1267"/>
      <c r="I20" s="1271"/>
      <c r="J20" s="1260"/>
    </row>
    <row r="21" spans="1:10" s="1240" customFormat="1" ht="19.5" customHeight="1">
      <c r="A21" s="1249" t="s">
        <v>1784</v>
      </c>
      <c r="B21" s="1269" t="s">
        <v>3002</v>
      </c>
      <c r="C21" s="1263"/>
      <c r="D21" s="1264"/>
      <c r="E21" s="1263"/>
      <c r="F21" s="1264"/>
      <c r="G21" s="1270"/>
      <c r="H21" s="1267"/>
      <c r="I21" s="1271"/>
      <c r="J21" s="1260"/>
    </row>
    <row r="22" spans="1:10" s="1240" customFormat="1" ht="21.75" customHeight="1">
      <c r="A22" s="1249" t="s">
        <v>1781</v>
      </c>
      <c r="B22" s="1272" t="s">
        <v>3003</v>
      </c>
      <c r="C22" s="1273"/>
      <c r="D22" s="1270"/>
      <c r="E22" s="1263"/>
      <c r="F22" s="1264"/>
      <c r="G22" s="1270"/>
      <c r="H22" s="1267"/>
      <c r="I22" s="1271"/>
      <c r="J22" s="1260"/>
    </row>
    <row r="23" spans="1:10" s="1240" customFormat="1" ht="18" customHeight="1">
      <c r="A23" s="1249" t="s">
        <v>3004</v>
      </c>
      <c r="B23" s="1272" t="s">
        <v>3005</v>
      </c>
      <c r="C23" s="1273"/>
      <c r="D23" s="1270"/>
      <c r="E23" s="1263"/>
      <c r="F23" s="1264"/>
      <c r="G23" s="1270"/>
      <c r="H23" s="1267"/>
      <c r="I23" s="1271"/>
      <c r="J23" s="1260"/>
    </row>
    <row r="24" spans="1:10" s="1240" customFormat="1" ht="20.25" customHeight="1">
      <c r="A24" s="1249" t="s">
        <v>3006</v>
      </c>
      <c r="B24" s="1272" t="s">
        <v>3007</v>
      </c>
      <c r="C24" s="1273"/>
      <c r="D24" s="1270"/>
      <c r="E24" s="1263"/>
      <c r="F24" s="1264"/>
      <c r="G24" s="1270"/>
      <c r="H24" s="1267"/>
      <c r="I24" s="1271"/>
      <c r="J24" s="1260"/>
    </row>
    <row r="25" spans="1:10" s="1240" customFormat="1" ht="15.75" customHeight="1">
      <c r="A25" s="1249" t="s">
        <v>3008</v>
      </c>
      <c r="B25" s="1269" t="s">
        <v>3009</v>
      </c>
      <c r="C25" s="1263"/>
      <c r="D25" s="1264"/>
      <c r="E25" s="1263"/>
      <c r="F25" s="1264"/>
      <c r="G25" s="1270"/>
      <c r="H25" s="1267"/>
      <c r="I25" s="1271"/>
      <c r="J25" s="1260"/>
    </row>
    <row r="26" spans="1:10" s="1240" customFormat="1" ht="15" customHeight="1">
      <c r="A26" s="1249" t="s">
        <v>1772</v>
      </c>
      <c r="B26" s="1272" t="s">
        <v>3010</v>
      </c>
      <c r="C26" s="1273"/>
      <c r="D26" s="1270"/>
      <c r="E26" s="1263"/>
      <c r="F26" s="1264"/>
      <c r="G26" s="1270"/>
      <c r="H26" s="1267"/>
      <c r="I26" s="1271"/>
      <c r="J26" s="1260"/>
    </row>
    <row r="27" spans="1:10" s="1240" customFormat="1" ht="15" customHeight="1">
      <c r="A27" s="1249" t="s">
        <v>1769</v>
      </c>
      <c r="B27" s="1272" t="s">
        <v>3011</v>
      </c>
      <c r="C27" s="1273"/>
      <c r="D27" s="1270"/>
      <c r="E27" s="1263"/>
      <c r="F27" s="1264"/>
      <c r="G27" s="1270"/>
      <c r="H27" s="1267"/>
      <c r="I27" s="1271"/>
      <c r="J27" s="1260"/>
    </row>
    <row r="28" spans="1:10" s="1240" customFormat="1" ht="15" customHeight="1">
      <c r="A28" s="1249" t="s">
        <v>1766</v>
      </c>
      <c r="B28" s="1272" t="s">
        <v>3012</v>
      </c>
      <c r="C28" s="1273"/>
      <c r="D28" s="1270"/>
      <c r="E28" s="1263"/>
      <c r="F28" s="1264"/>
      <c r="G28" s="1270"/>
      <c r="H28" s="1267"/>
      <c r="I28" s="1271"/>
      <c r="J28" s="1260"/>
    </row>
    <row r="29" spans="1:10" s="1240" customFormat="1" ht="15" customHeight="1">
      <c r="A29" s="1249" t="s">
        <v>1763</v>
      </c>
      <c r="B29" s="1272" t="s">
        <v>3013</v>
      </c>
      <c r="C29" s="1273"/>
      <c r="D29" s="1270"/>
      <c r="E29" s="1263"/>
      <c r="F29" s="1264"/>
      <c r="G29" s="1270"/>
      <c r="H29" s="1267"/>
      <c r="I29" s="1271"/>
      <c r="J29" s="1260"/>
    </row>
    <row r="30" spans="1:10" s="1240" customFormat="1" ht="15" customHeight="1">
      <c r="A30" s="1249" t="s">
        <v>3014</v>
      </c>
      <c r="B30" s="1272" t="s">
        <v>3015</v>
      </c>
      <c r="C30" s="1273"/>
      <c r="D30" s="1270"/>
      <c r="E30" s="1263"/>
      <c r="F30" s="1264"/>
      <c r="G30" s="1270"/>
      <c r="H30" s="1267"/>
      <c r="I30" s="1271"/>
      <c r="J30" s="1260"/>
    </row>
    <row r="31" spans="1:10" s="1240" customFormat="1" ht="15" customHeight="1">
      <c r="A31" s="1249" t="s">
        <v>3016</v>
      </c>
      <c r="B31" s="1272" t="s">
        <v>3017</v>
      </c>
      <c r="C31" s="1273"/>
      <c r="D31" s="1270"/>
      <c r="E31" s="1263"/>
      <c r="F31" s="1264"/>
      <c r="G31" s="1270"/>
      <c r="H31" s="1267"/>
      <c r="I31" s="1271"/>
      <c r="J31" s="1260"/>
    </row>
    <row r="32" spans="1:10" s="1240" customFormat="1" ht="15" customHeight="1">
      <c r="A32" s="1249" t="s">
        <v>3018</v>
      </c>
      <c r="B32" s="1272" t="s">
        <v>3019</v>
      </c>
      <c r="C32" s="1273"/>
      <c r="D32" s="1270"/>
      <c r="E32" s="1263"/>
      <c r="F32" s="1264"/>
      <c r="G32" s="1270"/>
      <c r="H32" s="1267"/>
      <c r="I32" s="1271"/>
      <c r="J32" s="1260"/>
    </row>
    <row r="33" spans="1:10" s="1240" customFormat="1" ht="15" customHeight="1">
      <c r="A33" s="1249" t="s">
        <v>1760</v>
      </c>
      <c r="B33" s="1272" t="s">
        <v>3020</v>
      </c>
      <c r="C33" s="1273"/>
      <c r="D33" s="1270"/>
      <c r="E33" s="1263"/>
      <c r="F33" s="1264"/>
      <c r="G33" s="1270"/>
      <c r="H33" s="1267"/>
      <c r="I33" s="1274"/>
      <c r="J33" s="1275"/>
    </row>
    <row r="34" spans="1:10" s="1240" customFormat="1" ht="24" customHeight="1">
      <c r="A34" s="1249" t="s">
        <v>3021</v>
      </c>
      <c r="B34" s="1265" t="s">
        <v>3022</v>
      </c>
      <c r="C34" s="1263"/>
      <c r="D34" s="1276"/>
      <c r="E34" s="1263"/>
      <c r="F34" s="1264"/>
      <c r="G34" s="1264"/>
      <c r="H34" s="1267"/>
      <c r="I34" s="1268"/>
      <c r="J34" s="1260"/>
    </row>
    <row r="35" spans="1:10" s="1240" customFormat="1" ht="20.25" customHeight="1">
      <c r="A35" s="1249" t="s">
        <v>3023</v>
      </c>
      <c r="B35" s="1269" t="s">
        <v>2997</v>
      </c>
      <c r="C35" s="1263"/>
      <c r="D35" s="1276"/>
      <c r="E35" s="1263"/>
      <c r="F35" s="1264"/>
      <c r="G35" s="1270"/>
      <c r="H35" s="1267"/>
      <c r="I35" s="1271"/>
      <c r="J35" s="1260"/>
    </row>
    <row r="36" spans="1:10" s="1240" customFormat="1" ht="18.75" customHeight="1">
      <c r="A36" s="1249" t="s">
        <v>3024</v>
      </c>
      <c r="B36" s="1269" t="s">
        <v>3002</v>
      </c>
      <c r="C36" s="1263"/>
      <c r="D36" s="1276"/>
      <c r="E36" s="1263"/>
      <c r="F36" s="1264"/>
      <c r="G36" s="1270"/>
      <c r="H36" s="1267"/>
      <c r="I36" s="1271"/>
      <c r="J36" s="1260"/>
    </row>
    <row r="37" spans="1:10" s="1240" customFormat="1" ht="19.5" customHeight="1">
      <c r="A37" s="1249" t="s">
        <v>3025</v>
      </c>
      <c r="B37" s="1269" t="s">
        <v>3009</v>
      </c>
      <c r="C37" s="1263"/>
      <c r="D37" s="1276"/>
      <c r="E37" s="1263"/>
      <c r="F37" s="1264"/>
      <c r="G37" s="1270"/>
      <c r="H37" s="1267"/>
      <c r="I37" s="1271"/>
      <c r="J37" s="1260"/>
    </row>
    <row r="38" spans="1:10" s="1240" customFormat="1" ht="18" customHeight="1">
      <c r="A38" s="1249" t="s">
        <v>1755</v>
      </c>
      <c r="B38" s="1277" t="s">
        <v>3026</v>
      </c>
      <c r="C38" s="1263"/>
      <c r="D38" s="1276"/>
      <c r="E38" s="1263"/>
      <c r="F38" s="1276"/>
      <c r="G38" s="1276"/>
      <c r="H38" s="1267"/>
      <c r="I38" s="1278">
        <f>+I39+I48</f>
        <v>0</v>
      </c>
      <c r="J38" s="1260"/>
    </row>
    <row r="39" spans="1:10" s="1240" customFormat="1" ht="26.25" customHeight="1">
      <c r="A39" s="1249">
        <v>251</v>
      </c>
      <c r="B39" s="1279" t="s">
        <v>3027</v>
      </c>
      <c r="C39" s="1273"/>
      <c r="D39" s="1280"/>
      <c r="E39" s="1273"/>
      <c r="F39" s="1270"/>
      <c r="G39" s="1270"/>
      <c r="H39" s="1267"/>
      <c r="I39" s="1278">
        <f>+I40+I41+I45+I46+I47</f>
        <v>0</v>
      </c>
      <c r="J39" s="1260"/>
    </row>
    <row r="40" spans="1:10" s="1240" customFormat="1" ht="29.25" customHeight="1">
      <c r="A40" s="1249" t="s">
        <v>1752</v>
      </c>
      <c r="B40" s="1281" t="s">
        <v>3028</v>
      </c>
      <c r="C40" s="1263"/>
      <c r="D40" s="1276"/>
      <c r="E40" s="1263"/>
      <c r="F40" s="1264"/>
      <c r="G40" s="1263"/>
      <c r="H40" s="1282">
        <v>0</v>
      </c>
      <c r="I40" s="1278">
        <f>+G40*0</f>
        <v>0</v>
      </c>
      <c r="J40" s="1260"/>
    </row>
    <row r="41" spans="1:10" s="1240" customFormat="1" ht="28.5" customHeight="1">
      <c r="A41" s="1249" t="s">
        <v>1749</v>
      </c>
      <c r="B41" s="1281" t="s">
        <v>3029</v>
      </c>
      <c r="C41" s="1263"/>
      <c r="D41" s="1276"/>
      <c r="E41" s="1263"/>
      <c r="F41" s="1264"/>
      <c r="G41" s="1264"/>
      <c r="H41" s="1282"/>
      <c r="I41" s="1278">
        <f>+I42+I43+I44</f>
        <v>0</v>
      </c>
      <c r="J41" s="1260"/>
    </row>
    <row r="42" spans="1:10" s="1240" customFormat="1" ht="24" customHeight="1">
      <c r="A42" s="1249" t="s">
        <v>1746</v>
      </c>
      <c r="B42" s="1283" t="s">
        <v>3030</v>
      </c>
      <c r="C42" s="1263"/>
      <c r="D42" s="1276"/>
      <c r="E42" s="1263"/>
      <c r="F42" s="1264"/>
      <c r="G42" s="1264"/>
      <c r="H42" s="1282">
        <v>0.25</v>
      </c>
      <c r="I42" s="1278">
        <f>+G42*0.0025</f>
        <v>0</v>
      </c>
      <c r="J42" s="1260"/>
    </row>
    <row r="43" spans="1:10" s="1240" customFormat="1" ht="22.5" customHeight="1">
      <c r="A43" s="1249" t="s">
        <v>1740</v>
      </c>
      <c r="B43" s="1283" t="s">
        <v>3031</v>
      </c>
      <c r="C43" s="1263"/>
      <c r="D43" s="1276"/>
      <c r="E43" s="1263"/>
      <c r="F43" s="1264"/>
      <c r="G43" s="1264"/>
      <c r="H43" s="1282">
        <v>1</v>
      </c>
      <c r="I43" s="1278">
        <f>+G43*0.01</f>
        <v>0</v>
      </c>
      <c r="J43" s="1260"/>
    </row>
    <row r="44" spans="1:10" s="1240" customFormat="1" ht="18.75" customHeight="1">
      <c r="A44" s="1249" t="s">
        <v>1737</v>
      </c>
      <c r="B44" s="1283" t="s">
        <v>3032</v>
      </c>
      <c r="C44" s="1263"/>
      <c r="D44" s="1276"/>
      <c r="E44" s="1263"/>
      <c r="F44" s="1264"/>
      <c r="G44" s="1264"/>
      <c r="H44" s="1282">
        <v>1.6</v>
      </c>
      <c r="I44" s="1278">
        <f>+G44*0.016</f>
        <v>0</v>
      </c>
      <c r="J44" s="1260"/>
    </row>
    <row r="45" spans="1:10" s="1240" customFormat="1" ht="26.25" customHeight="1">
      <c r="A45" s="1249" t="s">
        <v>1734</v>
      </c>
      <c r="B45" s="1281" t="s">
        <v>3033</v>
      </c>
      <c r="C45" s="1263"/>
      <c r="D45" s="1276"/>
      <c r="E45" s="1263"/>
      <c r="F45" s="1264"/>
      <c r="G45" s="1264"/>
      <c r="H45" s="1282">
        <v>8</v>
      </c>
      <c r="I45" s="1278">
        <f>+G45*0.08</f>
        <v>0</v>
      </c>
      <c r="J45" s="1260"/>
    </row>
    <row r="46" spans="1:10" s="1240" customFormat="1" ht="29.25" customHeight="1">
      <c r="A46" s="1249" t="s">
        <v>1731</v>
      </c>
      <c r="B46" s="1281" t="s">
        <v>3034</v>
      </c>
      <c r="C46" s="1263"/>
      <c r="D46" s="1276"/>
      <c r="E46" s="1263"/>
      <c r="F46" s="1264"/>
      <c r="G46" s="1264"/>
      <c r="H46" s="1282">
        <v>12</v>
      </c>
      <c r="I46" s="1278">
        <f>+G46*0.12</f>
        <v>0</v>
      </c>
      <c r="J46" s="1260"/>
    </row>
    <row r="47" spans="1:10" s="1240" customFormat="1" ht="19.5" customHeight="1">
      <c r="A47" s="1249" t="s">
        <v>3035</v>
      </c>
      <c r="B47" s="1284" t="s">
        <v>3036</v>
      </c>
      <c r="C47" s="1263"/>
      <c r="D47" s="1276"/>
      <c r="E47" s="1263"/>
      <c r="F47" s="1264"/>
      <c r="G47" s="1264"/>
      <c r="H47" s="1282"/>
      <c r="I47" s="1268"/>
      <c r="J47" s="1285"/>
    </row>
    <row r="48" spans="1:10" s="1240" customFormat="1" ht="17.25" customHeight="1">
      <c r="A48" s="1249">
        <v>325</v>
      </c>
      <c r="B48" s="1279" t="s">
        <v>3037</v>
      </c>
      <c r="C48" s="1263"/>
      <c r="D48" s="1264"/>
      <c r="E48" s="1263"/>
      <c r="F48" s="1264"/>
      <c r="G48" s="1266"/>
      <c r="H48" s="1282"/>
      <c r="I48" s="1268"/>
      <c r="J48" s="1285"/>
    </row>
    <row r="49" spans="1:10" s="1240" customFormat="1" ht="19.5" customHeight="1">
      <c r="A49" s="1249">
        <v>330</v>
      </c>
      <c r="B49" s="1286"/>
      <c r="C49" s="1273"/>
      <c r="D49" s="1280"/>
      <c r="E49" s="1273"/>
      <c r="F49" s="1280"/>
      <c r="G49" s="1270"/>
      <c r="H49" s="1282"/>
      <c r="I49" s="1271"/>
      <c r="J49" s="1285"/>
    </row>
    <row r="50" spans="1:10" s="1240" customFormat="1" ht="21.75" customHeight="1">
      <c r="A50" s="1249">
        <v>340</v>
      </c>
      <c r="B50" s="1272" t="s">
        <v>3038</v>
      </c>
      <c r="C50" s="1287"/>
      <c r="D50" s="1288"/>
      <c r="E50" s="1287"/>
      <c r="F50" s="1288"/>
      <c r="G50" s="1289"/>
      <c r="H50" s="1282"/>
      <c r="I50" s="1290"/>
      <c r="J50" s="1285"/>
    </row>
    <row r="51" spans="1:10" s="1240" customFormat="1" ht="20.25" customHeight="1">
      <c r="A51" s="1249" t="s">
        <v>1722</v>
      </c>
      <c r="B51" s="1272" t="s">
        <v>3039</v>
      </c>
      <c r="C51" s="1287"/>
      <c r="D51" s="1288"/>
      <c r="E51" s="1287"/>
      <c r="F51" s="1288"/>
      <c r="G51" s="1289"/>
      <c r="H51" s="1282"/>
      <c r="I51" s="1278">
        <f>I52+I53+I54</f>
        <v>0</v>
      </c>
      <c r="J51" s="1285"/>
    </row>
    <row r="52" spans="1:10" s="1240" customFormat="1" ht="18.75" customHeight="1">
      <c r="A52" s="1249">
        <v>360</v>
      </c>
      <c r="B52" s="1291" t="s">
        <v>3040</v>
      </c>
      <c r="C52" s="1287"/>
      <c r="D52" s="1288"/>
      <c r="E52" s="1287"/>
      <c r="F52" s="1288"/>
      <c r="G52" s="1289"/>
      <c r="H52" s="1282"/>
      <c r="I52" s="1290"/>
      <c r="J52" s="1285"/>
    </row>
    <row r="53" spans="1:10" s="1240" customFormat="1" ht="19.5" customHeight="1">
      <c r="A53" s="1249">
        <v>370</v>
      </c>
      <c r="B53" s="1291" t="s">
        <v>3041</v>
      </c>
      <c r="C53" s="1287"/>
      <c r="D53" s="1288"/>
      <c r="E53" s="1287"/>
      <c r="F53" s="1288"/>
      <c r="G53" s="1289"/>
      <c r="H53" s="1282"/>
      <c r="I53" s="1290"/>
      <c r="J53" s="1285"/>
    </row>
    <row r="54" spans="1:10" s="1240" customFormat="1" ht="16.5" customHeight="1">
      <c r="A54" s="1249">
        <v>380</v>
      </c>
      <c r="B54" s="1291" t="s">
        <v>3042</v>
      </c>
      <c r="C54" s="1287"/>
      <c r="D54" s="1288"/>
      <c r="E54" s="1287"/>
      <c r="F54" s="1288"/>
      <c r="G54" s="1289"/>
      <c r="H54" s="1282"/>
      <c r="I54" s="1290"/>
      <c r="J54" s="1285"/>
    </row>
    <row r="55" spans="1:10" s="1240" customFormat="1" ht="21" customHeight="1" thickBot="1">
      <c r="A55" s="1292">
        <v>390</v>
      </c>
      <c r="B55" s="2754"/>
      <c r="C55" s="1293"/>
      <c r="D55" s="1294"/>
      <c r="E55" s="1293"/>
      <c r="F55" s="1294"/>
      <c r="G55" s="1295"/>
      <c r="H55" s="1296"/>
      <c r="I55" s="1297"/>
      <c r="J55" s="1298"/>
    </row>
    <row r="56" spans="1:10" s="1302" customFormat="1" ht="20.25" customHeight="1">
      <c r="A56" s="1299"/>
      <c r="B56" s="1300"/>
      <c r="C56" s="1301"/>
      <c r="D56" s="1301"/>
      <c r="E56" s="1301"/>
      <c r="F56" s="1301"/>
      <c r="G56" s="1301"/>
      <c r="H56" s="1300"/>
      <c r="I56" s="1300"/>
      <c r="J56" s="1300"/>
    </row>
    <row r="57" spans="1:10" s="1302" customFormat="1" ht="24.75" customHeight="1">
      <c r="A57" s="1226"/>
      <c r="B57" s="983" t="s">
        <v>3043</v>
      </c>
      <c r="C57" s="1303"/>
      <c r="D57" s="1303"/>
      <c r="E57" s="1303"/>
      <c r="F57" s="1303"/>
      <c r="G57" s="1303"/>
    </row>
    <row r="58" spans="1:10" ht="15">
      <c r="B58" s="2590"/>
    </row>
  </sheetData>
  <mergeCells count="7">
    <mergeCell ref="C7:G7"/>
    <mergeCell ref="H7:H9"/>
    <mergeCell ref="I7:I9"/>
    <mergeCell ref="J7:J9"/>
    <mergeCell ref="C8:D8"/>
    <mergeCell ref="E8:F8"/>
    <mergeCell ref="G8:G9"/>
  </mergeCells>
  <printOptions horizontalCentered="1" verticalCentered="1"/>
  <pageMargins left="0" right="0" top="0" bottom="0" header="0" footer="0"/>
  <pageSetup paperSize="9" scale="37" orientation="landscape" cellComments="asDisplayed" horizontalDpi="300" r:id="rId1"/>
  <headerFooter alignWithMargins="0">
    <oddHeader>&amp;C&amp;40&amp;U&amp;A</oddHeader>
    <oddFooter>&amp;L&amp;F&amp;C&amp;A&amp;R&amp;D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4"/>
  <sheetViews>
    <sheetView zoomScale="70" zoomScaleNormal="70" zoomScaleSheetLayoutView="55" workbookViewId="0"/>
  </sheetViews>
  <sheetFormatPr defaultColWidth="13.28515625" defaultRowHeight="12.75"/>
  <cols>
    <col min="1" max="1" width="6.28515625" style="1304" customWidth="1"/>
    <col min="2" max="2" width="47.140625" style="1235" customWidth="1"/>
    <col min="3" max="3" width="15.42578125" style="1305" customWidth="1"/>
    <col min="4" max="4" width="15.7109375" style="1305" customWidth="1"/>
    <col min="5" max="5" width="13.28515625" style="1305" customWidth="1"/>
    <col min="6" max="6" width="16.140625" style="1305" customWidth="1"/>
    <col min="7" max="7" width="15.140625" style="1305" customWidth="1"/>
    <col min="8" max="8" width="16.42578125" style="1235" customWidth="1"/>
    <col min="9" max="9" width="15.42578125" style="1235" customWidth="1"/>
    <col min="10" max="10" width="18.28515625" style="1235" customWidth="1"/>
    <col min="11" max="251" width="11.42578125" style="1235" customWidth="1"/>
    <col min="252" max="253" width="13.28515625" style="1235"/>
    <col min="254" max="254" width="8.7109375" style="1235" customWidth="1"/>
    <col min="255" max="255" width="13.28515625" style="1235" customWidth="1"/>
    <col min="256" max="256" width="35" style="1235" customWidth="1"/>
    <col min="257" max="257" width="14.85546875" style="1235" customWidth="1"/>
    <col min="258" max="258" width="67.85546875" style="1235" customWidth="1"/>
    <col min="259" max="259" width="24.42578125" style="1235" customWidth="1"/>
    <col min="260" max="260" width="25.85546875" style="1235" customWidth="1"/>
    <col min="261" max="261" width="22.7109375" style="1235" customWidth="1"/>
    <col min="262" max="262" width="25.28515625" style="1235" customWidth="1"/>
    <col min="263" max="265" width="22.7109375" style="1235" customWidth="1"/>
    <col min="266" max="266" width="24.7109375" style="1235" customWidth="1"/>
    <col min="267" max="507" width="11.42578125" style="1235" customWidth="1"/>
    <col min="508" max="509" width="13.28515625" style="1235"/>
    <col min="510" max="510" width="8.7109375" style="1235" customWidth="1"/>
    <col min="511" max="511" width="13.28515625" style="1235" customWidth="1"/>
    <col min="512" max="512" width="35" style="1235" customWidth="1"/>
    <col min="513" max="513" width="14.85546875" style="1235" customWidth="1"/>
    <col min="514" max="514" width="67.85546875" style="1235" customWidth="1"/>
    <col min="515" max="515" width="24.42578125" style="1235" customWidth="1"/>
    <col min="516" max="516" width="25.85546875" style="1235" customWidth="1"/>
    <col min="517" max="517" width="22.7109375" style="1235" customWidth="1"/>
    <col min="518" max="518" width="25.28515625" style="1235" customWidth="1"/>
    <col min="519" max="521" width="22.7109375" style="1235" customWidth="1"/>
    <col min="522" max="522" width="24.7109375" style="1235" customWidth="1"/>
    <col min="523" max="763" width="11.42578125" style="1235" customWidth="1"/>
    <col min="764" max="765" width="13.28515625" style="1235"/>
    <col min="766" max="766" width="8.7109375" style="1235" customWidth="1"/>
    <col min="767" max="767" width="13.28515625" style="1235" customWidth="1"/>
    <col min="768" max="768" width="35" style="1235" customWidth="1"/>
    <col min="769" max="769" width="14.85546875" style="1235" customWidth="1"/>
    <col min="770" max="770" width="67.85546875" style="1235" customWidth="1"/>
    <col min="771" max="771" width="24.42578125" style="1235" customWidth="1"/>
    <col min="772" max="772" width="25.85546875" style="1235" customWidth="1"/>
    <col min="773" max="773" width="22.7109375" style="1235" customWidth="1"/>
    <col min="774" max="774" width="25.28515625" style="1235" customWidth="1"/>
    <col min="775" max="777" width="22.7109375" style="1235" customWidth="1"/>
    <col min="778" max="778" width="24.7109375" style="1235" customWidth="1"/>
    <col min="779" max="1019" width="11.42578125" style="1235" customWidth="1"/>
    <col min="1020" max="1021" width="13.28515625" style="1235"/>
    <col min="1022" max="1022" width="8.7109375" style="1235" customWidth="1"/>
    <col min="1023" max="1023" width="13.28515625" style="1235" customWidth="1"/>
    <col min="1024" max="1024" width="35" style="1235" customWidth="1"/>
    <col min="1025" max="1025" width="14.85546875" style="1235" customWidth="1"/>
    <col min="1026" max="1026" width="67.85546875" style="1235" customWidth="1"/>
    <col min="1027" max="1027" width="24.42578125" style="1235" customWidth="1"/>
    <col min="1028" max="1028" width="25.85546875" style="1235" customWidth="1"/>
    <col min="1029" max="1029" width="22.7109375" style="1235" customWidth="1"/>
    <col min="1030" max="1030" width="25.28515625" style="1235" customWidth="1"/>
    <col min="1031" max="1033" width="22.7109375" style="1235" customWidth="1"/>
    <col min="1034" max="1034" width="24.7109375" style="1235" customWidth="1"/>
    <col min="1035" max="1275" width="11.42578125" style="1235" customWidth="1"/>
    <col min="1276" max="1277" width="13.28515625" style="1235"/>
    <col min="1278" max="1278" width="8.7109375" style="1235" customWidth="1"/>
    <col min="1279" max="1279" width="13.28515625" style="1235" customWidth="1"/>
    <col min="1280" max="1280" width="35" style="1235" customWidth="1"/>
    <col min="1281" max="1281" width="14.85546875" style="1235" customWidth="1"/>
    <col min="1282" max="1282" width="67.85546875" style="1235" customWidth="1"/>
    <col min="1283" max="1283" width="24.42578125" style="1235" customWidth="1"/>
    <col min="1284" max="1284" width="25.85546875" style="1235" customWidth="1"/>
    <col min="1285" max="1285" width="22.7109375" style="1235" customWidth="1"/>
    <col min="1286" max="1286" width="25.28515625" style="1235" customWidth="1"/>
    <col min="1287" max="1289" width="22.7109375" style="1235" customWidth="1"/>
    <col min="1290" max="1290" width="24.7109375" style="1235" customWidth="1"/>
    <col min="1291" max="1531" width="11.42578125" style="1235" customWidth="1"/>
    <col min="1532" max="1533" width="13.28515625" style="1235"/>
    <col min="1534" max="1534" width="8.7109375" style="1235" customWidth="1"/>
    <col min="1535" max="1535" width="13.28515625" style="1235" customWidth="1"/>
    <col min="1536" max="1536" width="35" style="1235" customWidth="1"/>
    <col min="1537" max="1537" width="14.85546875" style="1235" customWidth="1"/>
    <col min="1538" max="1538" width="67.85546875" style="1235" customWidth="1"/>
    <col min="1539" max="1539" width="24.42578125" style="1235" customWidth="1"/>
    <col min="1540" max="1540" width="25.85546875" style="1235" customWidth="1"/>
    <col min="1541" max="1541" width="22.7109375" style="1235" customWidth="1"/>
    <col min="1542" max="1542" width="25.28515625" style="1235" customWidth="1"/>
    <col min="1543" max="1545" width="22.7109375" style="1235" customWidth="1"/>
    <col min="1546" max="1546" width="24.7109375" style="1235" customWidth="1"/>
    <col min="1547" max="1787" width="11.42578125" style="1235" customWidth="1"/>
    <col min="1788" max="1789" width="13.28515625" style="1235"/>
    <col min="1790" max="1790" width="8.7109375" style="1235" customWidth="1"/>
    <col min="1791" max="1791" width="13.28515625" style="1235" customWidth="1"/>
    <col min="1792" max="1792" width="35" style="1235" customWidth="1"/>
    <col min="1793" max="1793" width="14.85546875" style="1235" customWidth="1"/>
    <col min="1794" max="1794" width="67.85546875" style="1235" customWidth="1"/>
    <col min="1795" max="1795" width="24.42578125" style="1235" customWidth="1"/>
    <col min="1796" max="1796" width="25.85546875" style="1235" customWidth="1"/>
    <col min="1797" max="1797" width="22.7109375" style="1235" customWidth="1"/>
    <col min="1798" max="1798" width="25.28515625" style="1235" customWidth="1"/>
    <col min="1799" max="1801" width="22.7109375" style="1235" customWidth="1"/>
    <col min="1802" max="1802" width="24.7109375" style="1235" customWidth="1"/>
    <col min="1803" max="2043" width="11.42578125" style="1235" customWidth="1"/>
    <col min="2044" max="2045" width="13.28515625" style="1235"/>
    <col min="2046" max="2046" width="8.7109375" style="1235" customWidth="1"/>
    <col min="2047" max="2047" width="13.28515625" style="1235" customWidth="1"/>
    <col min="2048" max="2048" width="35" style="1235" customWidth="1"/>
    <col min="2049" max="2049" width="14.85546875" style="1235" customWidth="1"/>
    <col min="2050" max="2050" width="67.85546875" style="1235" customWidth="1"/>
    <col min="2051" max="2051" width="24.42578125" style="1235" customWidth="1"/>
    <col min="2052" max="2052" width="25.85546875" style="1235" customWidth="1"/>
    <col min="2053" max="2053" width="22.7109375" style="1235" customWidth="1"/>
    <col min="2054" max="2054" width="25.28515625" style="1235" customWidth="1"/>
    <col min="2055" max="2057" width="22.7109375" style="1235" customWidth="1"/>
    <col min="2058" max="2058" width="24.7109375" style="1235" customWidth="1"/>
    <col min="2059" max="2299" width="11.42578125" style="1235" customWidth="1"/>
    <col min="2300" max="2301" width="13.28515625" style="1235"/>
    <col min="2302" max="2302" width="8.7109375" style="1235" customWidth="1"/>
    <col min="2303" max="2303" width="13.28515625" style="1235" customWidth="1"/>
    <col min="2304" max="2304" width="35" style="1235" customWidth="1"/>
    <col min="2305" max="2305" width="14.85546875" style="1235" customWidth="1"/>
    <col min="2306" max="2306" width="67.85546875" style="1235" customWidth="1"/>
    <col min="2307" max="2307" width="24.42578125" style="1235" customWidth="1"/>
    <col min="2308" max="2308" width="25.85546875" style="1235" customWidth="1"/>
    <col min="2309" max="2309" width="22.7109375" style="1235" customWidth="1"/>
    <col min="2310" max="2310" width="25.28515625" style="1235" customWidth="1"/>
    <col min="2311" max="2313" width="22.7109375" style="1235" customWidth="1"/>
    <col min="2314" max="2314" width="24.7109375" style="1235" customWidth="1"/>
    <col min="2315" max="2555" width="11.42578125" style="1235" customWidth="1"/>
    <col min="2556" max="2557" width="13.28515625" style="1235"/>
    <col min="2558" max="2558" width="8.7109375" style="1235" customWidth="1"/>
    <col min="2559" max="2559" width="13.28515625" style="1235" customWidth="1"/>
    <col min="2560" max="2560" width="35" style="1235" customWidth="1"/>
    <col min="2561" max="2561" width="14.85546875" style="1235" customWidth="1"/>
    <col min="2562" max="2562" width="67.85546875" style="1235" customWidth="1"/>
    <col min="2563" max="2563" width="24.42578125" style="1235" customWidth="1"/>
    <col min="2564" max="2564" width="25.85546875" style="1235" customWidth="1"/>
    <col min="2565" max="2565" width="22.7109375" style="1235" customWidth="1"/>
    <col min="2566" max="2566" width="25.28515625" style="1235" customWidth="1"/>
    <col min="2567" max="2569" width="22.7109375" style="1235" customWidth="1"/>
    <col min="2570" max="2570" width="24.7109375" style="1235" customWidth="1"/>
    <col min="2571" max="2811" width="11.42578125" style="1235" customWidth="1"/>
    <col min="2812" max="2813" width="13.28515625" style="1235"/>
    <col min="2814" max="2814" width="8.7109375" style="1235" customWidth="1"/>
    <col min="2815" max="2815" width="13.28515625" style="1235" customWidth="1"/>
    <col min="2816" max="2816" width="35" style="1235" customWidth="1"/>
    <col min="2817" max="2817" width="14.85546875" style="1235" customWidth="1"/>
    <col min="2818" max="2818" width="67.85546875" style="1235" customWidth="1"/>
    <col min="2819" max="2819" width="24.42578125" style="1235" customWidth="1"/>
    <col min="2820" max="2820" width="25.85546875" style="1235" customWidth="1"/>
    <col min="2821" max="2821" width="22.7109375" style="1235" customWidth="1"/>
    <col min="2822" max="2822" width="25.28515625" style="1235" customWidth="1"/>
    <col min="2823" max="2825" width="22.7109375" style="1235" customWidth="1"/>
    <col min="2826" max="2826" width="24.7109375" style="1235" customWidth="1"/>
    <col min="2827" max="3067" width="11.42578125" style="1235" customWidth="1"/>
    <col min="3068" max="3069" width="13.28515625" style="1235"/>
    <col min="3070" max="3070" width="8.7109375" style="1235" customWidth="1"/>
    <col min="3071" max="3071" width="13.28515625" style="1235" customWidth="1"/>
    <col min="3072" max="3072" width="35" style="1235" customWidth="1"/>
    <col min="3073" max="3073" width="14.85546875" style="1235" customWidth="1"/>
    <col min="3074" max="3074" width="67.85546875" style="1235" customWidth="1"/>
    <col min="3075" max="3075" width="24.42578125" style="1235" customWidth="1"/>
    <col min="3076" max="3076" width="25.85546875" style="1235" customWidth="1"/>
    <col min="3077" max="3077" width="22.7109375" style="1235" customWidth="1"/>
    <col min="3078" max="3078" width="25.28515625" style="1235" customWidth="1"/>
    <col min="3079" max="3081" width="22.7109375" style="1235" customWidth="1"/>
    <col min="3082" max="3082" width="24.7109375" style="1235" customWidth="1"/>
    <col min="3083" max="3323" width="11.42578125" style="1235" customWidth="1"/>
    <col min="3324" max="3325" width="13.28515625" style="1235"/>
    <col min="3326" max="3326" width="8.7109375" style="1235" customWidth="1"/>
    <col min="3327" max="3327" width="13.28515625" style="1235" customWidth="1"/>
    <col min="3328" max="3328" width="35" style="1235" customWidth="1"/>
    <col min="3329" max="3329" width="14.85546875" style="1235" customWidth="1"/>
    <col min="3330" max="3330" width="67.85546875" style="1235" customWidth="1"/>
    <col min="3331" max="3331" width="24.42578125" style="1235" customWidth="1"/>
    <col min="3332" max="3332" width="25.85546875" style="1235" customWidth="1"/>
    <col min="3333" max="3333" width="22.7109375" style="1235" customWidth="1"/>
    <col min="3334" max="3334" width="25.28515625" style="1235" customWidth="1"/>
    <col min="3335" max="3337" width="22.7109375" style="1235" customWidth="1"/>
    <col min="3338" max="3338" width="24.7109375" style="1235" customWidth="1"/>
    <col min="3339" max="3579" width="11.42578125" style="1235" customWidth="1"/>
    <col min="3580" max="3581" width="13.28515625" style="1235"/>
    <col min="3582" max="3582" width="8.7109375" style="1235" customWidth="1"/>
    <col min="3583" max="3583" width="13.28515625" style="1235" customWidth="1"/>
    <col min="3584" max="3584" width="35" style="1235" customWidth="1"/>
    <col min="3585" max="3585" width="14.85546875" style="1235" customWidth="1"/>
    <col min="3586" max="3586" width="67.85546875" style="1235" customWidth="1"/>
    <col min="3587" max="3587" width="24.42578125" style="1235" customWidth="1"/>
    <col min="3588" max="3588" width="25.85546875" style="1235" customWidth="1"/>
    <col min="3589" max="3589" width="22.7109375" style="1235" customWidth="1"/>
    <col min="3590" max="3590" width="25.28515625" style="1235" customWidth="1"/>
    <col min="3591" max="3593" width="22.7109375" style="1235" customWidth="1"/>
    <col min="3594" max="3594" width="24.7109375" style="1235" customWidth="1"/>
    <col min="3595" max="3835" width="11.42578125" style="1235" customWidth="1"/>
    <col min="3836" max="3837" width="13.28515625" style="1235"/>
    <col min="3838" max="3838" width="8.7109375" style="1235" customWidth="1"/>
    <col min="3839" max="3839" width="13.28515625" style="1235" customWidth="1"/>
    <col min="3840" max="3840" width="35" style="1235" customWidth="1"/>
    <col min="3841" max="3841" width="14.85546875" style="1235" customWidth="1"/>
    <col min="3842" max="3842" width="67.85546875" style="1235" customWidth="1"/>
    <col min="3843" max="3843" width="24.42578125" style="1235" customWidth="1"/>
    <col min="3844" max="3844" width="25.85546875" style="1235" customWidth="1"/>
    <col min="3845" max="3845" width="22.7109375" style="1235" customWidth="1"/>
    <col min="3846" max="3846" width="25.28515625" style="1235" customWidth="1"/>
    <col min="3847" max="3849" width="22.7109375" style="1235" customWidth="1"/>
    <col min="3850" max="3850" width="24.7109375" style="1235" customWidth="1"/>
    <col min="3851" max="4091" width="11.42578125" style="1235" customWidth="1"/>
    <col min="4092" max="4093" width="13.28515625" style="1235"/>
    <col min="4094" max="4094" width="8.7109375" style="1235" customWidth="1"/>
    <col min="4095" max="4095" width="13.28515625" style="1235" customWidth="1"/>
    <col min="4096" max="4096" width="35" style="1235" customWidth="1"/>
    <col min="4097" max="4097" width="14.85546875" style="1235" customWidth="1"/>
    <col min="4098" max="4098" width="67.85546875" style="1235" customWidth="1"/>
    <col min="4099" max="4099" width="24.42578125" style="1235" customWidth="1"/>
    <col min="4100" max="4100" width="25.85546875" style="1235" customWidth="1"/>
    <col min="4101" max="4101" width="22.7109375" style="1235" customWidth="1"/>
    <col min="4102" max="4102" width="25.28515625" style="1235" customWidth="1"/>
    <col min="4103" max="4105" width="22.7109375" style="1235" customWidth="1"/>
    <col min="4106" max="4106" width="24.7109375" style="1235" customWidth="1"/>
    <col min="4107" max="4347" width="11.42578125" style="1235" customWidth="1"/>
    <col min="4348" max="4349" width="13.28515625" style="1235"/>
    <col min="4350" max="4350" width="8.7109375" style="1235" customWidth="1"/>
    <col min="4351" max="4351" width="13.28515625" style="1235" customWidth="1"/>
    <col min="4352" max="4352" width="35" style="1235" customWidth="1"/>
    <col min="4353" max="4353" width="14.85546875" style="1235" customWidth="1"/>
    <col min="4354" max="4354" width="67.85546875" style="1235" customWidth="1"/>
    <col min="4355" max="4355" width="24.42578125" style="1235" customWidth="1"/>
    <col min="4356" max="4356" width="25.85546875" style="1235" customWidth="1"/>
    <col min="4357" max="4357" width="22.7109375" style="1235" customWidth="1"/>
    <col min="4358" max="4358" width="25.28515625" style="1235" customWidth="1"/>
    <col min="4359" max="4361" width="22.7109375" style="1235" customWidth="1"/>
    <col min="4362" max="4362" width="24.7109375" style="1235" customWidth="1"/>
    <col min="4363" max="4603" width="11.42578125" style="1235" customWidth="1"/>
    <col min="4604" max="4605" width="13.28515625" style="1235"/>
    <col min="4606" max="4606" width="8.7109375" style="1235" customWidth="1"/>
    <col min="4607" max="4607" width="13.28515625" style="1235" customWidth="1"/>
    <col min="4608" max="4608" width="35" style="1235" customWidth="1"/>
    <col min="4609" max="4609" width="14.85546875" style="1235" customWidth="1"/>
    <col min="4610" max="4610" width="67.85546875" style="1235" customWidth="1"/>
    <col min="4611" max="4611" width="24.42578125" style="1235" customWidth="1"/>
    <col min="4612" max="4612" width="25.85546875" style="1235" customWidth="1"/>
    <col min="4613" max="4613" width="22.7109375" style="1235" customWidth="1"/>
    <col min="4614" max="4614" width="25.28515625" style="1235" customWidth="1"/>
    <col min="4615" max="4617" width="22.7109375" style="1235" customWidth="1"/>
    <col min="4618" max="4618" width="24.7109375" style="1235" customWidth="1"/>
    <col min="4619" max="4859" width="11.42578125" style="1235" customWidth="1"/>
    <col min="4860" max="4861" width="13.28515625" style="1235"/>
    <col min="4862" max="4862" width="8.7109375" style="1235" customWidth="1"/>
    <col min="4863" max="4863" width="13.28515625" style="1235" customWidth="1"/>
    <col min="4864" max="4864" width="35" style="1235" customWidth="1"/>
    <col min="4865" max="4865" width="14.85546875" style="1235" customWidth="1"/>
    <col min="4866" max="4866" width="67.85546875" style="1235" customWidth="1"/>
    <col min="4867" max="4867" width="24.42578125" style="1235" customWidth="1"/>
    <col min="4868" max="4868" width="25.85546875" style="1235" customWidth="1"/>
    <col min="4869" max="4869" width="22.7109375" style="1235" customWidth="1"/>
    <col min="4870" max="4870" width="25.28515625" style="1235" customWidth="1"/>
    <col min="4871" max="4873" width="22.7109375" style="1235" customWidth="1"/>
    <col min="4874" max="4874" width="24.7109375" style="1235" customWidth="1"/>
    <col min="4875" max="5115" width="11.42578125" style="1235" customWidth="1"/>
    <col min="5116" max="5117" width="13.28515625" style="1235"/>
    <col min="5118" max="5118" width="8.7109375" style="1235" customWidth="1"/>
    <col min="5119" max="5119" width="13.28515625" style="1235" customWidth="1"/>
    <col min="5120" max="5120" width="35" style="1235" customWidth="1"/>
    <col min="5121" max="5121" width="14.85546875" style="1235" customWidth="1"/>
    <col min="5122" max="5122" width="67.85546875" style="1235" customWidth="1"/>
    <col min="5123" max="5123" width="24.42578125" style="1235" customWidth="1"/>
    <col min="5124" max="5124" width="25.85546875" style="1235" customWidth="1"/>
    <col min="5125" max="5125" width="22.7109375" style="1235" customWidth="1"/>
    <col min="5126" max="5126" width="25.28515625" style="1235" customWidth="1"/>
    <col min="5127" max="5129" width="22.7109375" style="1235" customWidth="1"/>
    <col min="5130" max="5130" width="24.7109375" style="1235" customWidth="1"/>
    <col min="5131" max="5371" width="11.42578125" style="1235" customWidth="1"/>
    <col min="5372" max="5373" width="13.28515625" style="1235"/>
    <col min="5374" max="5374" width="8.7109375" style="1235" customWidth="1"/>
    <col min="5375" max="5375" width="13.28515625" style="1235" customWidth="1"/>
    <col min="5376" max="5376" width="35" style="1235" customWidth="1"/>
    <col min="5377" max="5377" width="14.85546875" style="1235" customWidth="1"/>
    <col min="5378" max="5378" width="67.85546875" style="1235" customWidth="1"/>
    <col min="5379" max="5379" width="24.42578125" style="1235" customWidth="1"/>
    <col min="5380" max="5380" width="25.85546875" style="1235" customWidth="1"/>
    <col min="5381" max="5381" width="22.7109375" style="1235" customWidth="1"/>
    <col min="5382" max="5382" width="25.28515625" style="1235" customWidth="1"/>
    <col min="5383" max="5385" width="22.7109375" style="1235" customWidth="1"/>
    <col min="5386" max="5386" width="24.7109375" style="1235" customWidth="1"/>
    <col min="5387" max="5627" width="11.42578125" style="1235" customWidth="1"/>
    <col min="5628" max="5629" width="13.28515625" style="1235"/>
    <col min="5630" max="5630" width="8.7109375" style="1235" customWidth="1"/>
    <col min="5631" max="5631" width="13.28515625" style="1235" customWidth="1"/>
    <col min="5632" max="5632" width="35" style="1235" customWidth="1"/>
    <col min="5633" max="5633" width="14.85546875" style="1235" customWidth="1"/>
    <col min="5634" max="5634" width="67.85546875" style="1235" customWidth="1"/>
    <col min="5635" max="5635" width="24.42578125" style="1235" customWidth="1"/>
    <col min="5636" max="5636" width="25.85546875" style="1235" customWidth="1"/>
    <col min="5637" max="5637" width="22.7109375" style="1235" customWidth="1"/>
    <col min="5638" max="5638" width="25.28515625" style="1235" customWidth="1"/>
    <col min="5639" max="5641" width="22.7109375" style="1235" customWidth="1"/>
    <col min="5642" max="5642" width="24.7109375" style="1235" customWidth="1"/>
    <col min="5643" max="5883" width="11.42578125" style="1235" customWidth="1"/>
    <col min="5884" max="5885" width="13.28515625" style="1235"/>
    <col min="5886" max="5886" width="8.7109375" style="1235" customWidth="1"/>
    <col min="5887" max="5887" width="13.28515625" style="1235" customWidth="1"/>
    <col min="5888" max="5888" width="35" style="1235" customWidth="1"/>
    <col min="5889" max="5889" width="14.85546875" style="1235" customWidth="1"/>
    <col min="5890" max="5890" width="67.85546875" style="1235" customWidth="1"/>
    <col min="5891" max="5891" width="24.42578125" style="1235" customWidth="1"/>
    <col min="5892" max="5892" width="25.85546875" style="1235" customWidth="1"/>
    <col min="5893" max="5893" width="22.7109375" style="1235" customWidth="1"/>
    <col min="5894" max="5894" width="25.28515625" style="1235" customWidth="1"/>
    <col min="5895" max="5897" width="22.7109375" style="1235" customWidth="1"/>
    <col min="5898" max="5898" width="24.7109375" style="1235" customWidth="1"/>
    <col min="5899" max="6139" width="11.42578125" style="1235" customWidth="1"/>
    <col min="6140" max="6141" width="13.28515625" style="1235"/>
    <col min="6142" max="6142" width="8.7109375" style="1235" customWidth="1"/>
    <col min="6143" max="6143" width="13.28515625" style="1235" customWidth="1"/>
    <col min="6144" max="6144" width="35" style="1235" customWidth="1"/>
    <col min="6145" max="6145" width="14.85546875" style="1235" customWidth="1"/>
    <col min="6146" max="6146" width="67.85546875" style="1235" customWidth="1"/>
    <col min="6147" max="6147" width="24.42578125" style="1235" customWidth="1"/>
    <col min="6148" max="6148" width="25.85546875" style="1235" customWidth="1"/>
    <col min="6149" max="6149" width="22.7109375" style="1235" customWidth="1"/>
    <col min="6150" max="6150" width="25.28515625" style="1235" customWidth="1"/>
    <col min="6151" max="6153" width="22.7109375" style="1235" customWidth="1"/>
    <col min="6154" max="6154" width="24.7109375" style="1235" customWidth="1"/>
    <col min="6155" max="6395" width="11.42578125" style="1235" customWidth="1"/>
    <col min="6396" max="6397" width="13.28515625" style="1235"/>
    <col min="6398" max="6398" width="8.7109375" style="1235" customWidth="1"/>
    <col min="6399" max="6399" width="13.28515625" style="1235" customWidth="1"/>
    <col min="6400" max="6400" width="35" style="1235" customWidth="1"/>
    <col min="6401" max="6401" width="14.85546875" style="1235" customWidth="1"/>
    <col min="6402" max="6402" width="67.85546875" style="1235" customWidth="1"/>
    <col min="6403" max="6403" width="24.42578125" style="1235" customWidth="1"/>
    <col min="6404" max="6404" width="25.85546875" style="1235" customWidth="1"/>
    <col min="6405" max="6405" width="22.7109375" style="1235" customWidth="1"/>
    <col min="6406" max="6406" width="25.28515625" style="1235" customWidth="1"/>
    <col min="6407" max="6409" width="22.7109375" style="1235" customWidth="1"/>
    <col min="6410" max="6410" width="24.7109375" style="1235" customWidth="1"/>
    <col min="6411" max="6651" width="11.42578125" style="1235" customWidth="1"/>
    <col min="6652" max="6653" width="13.28515625" style="1235"/>
    <col min="6654" max="6654" width="8.7109375" style="1235" customWidth="1"/>
    <col min="6655" max="6655" width="13.28515625" style="1235" customWidth="1"/>
    <col min="6656" max="6656" width="35" style="1235" customWidth="1"/>
    <col min="6657" max="6657" width="14.85546875" style="1235" customWidth="1"/>
    <col min="6658" max="6658" width="67.85546875" style="1235" customWidth="1"/>
    <col min="6659" max="6659" width="24.42578125" style="1235" customWidth="1"/>
    <col min="6660" max="6660" width="25.85546875" style="1235" customWidth="1"/>
    <col min="6661" max="6661" width="22.7109375" style="1235" customWidth="1"/>
    <col min="6662" max="6662" width="25.28515625" style="1235" customWidth="1"/>
    <col min="6663" max="6665" width="22.7109375" style="1235" customWidth="1"/>
    <col min="6666" max="6666" width="24.7109375" style="1235" customWidth="1"/>
    <col min="6667" max="6907" width="11.42578125" style="1235" customWidth="1"/>
    <col min="6908" max="6909" width="13.28515625" style="1235"/>
    <col min="6910" max="6910" width="8.7109375" style="1235" customWidth="1"/>
    <col min="6911" max="6911" width="13.28515625" style="1235" customWidth="1"/>
    <col min="6912" max="6912" width="35" style="1235" customWidth="1"/>
    <col min="6913" max="6913" width="14.85546875" style="1235" customWidth="1"/>
    <col min="6914" max="6914" width="67.85546875" style="1235" customWidth="1"/>
    <col min="6915" max="6915" width="24.42578125" style="1235" customWidth="1"/>
    <col min="6916" max="6916" width="25.85546875" style="1235" customWidth="1"/>
    <col min="6917" max="6917" width="22.7109375" style="1235" customWidth="1"/>
    <col min="6918" max="6918" width="25.28515625" style="1235" customWidth="1"/>
    <col min="6919" max="6921" width="22.7109375" style="1235" customWidth="1"/>
    <col min="6922" max="6922" width="24.7109375" style="1235" customWidth="1"/>
    <col min="6923" max="7163" width="11.42578125" style="1235" customWidth="1"/>
    <col min="7164" max="7165" width="13.28515625" style="1235"/>
    <col min="7166" max="7166" width="8.7109375" style="1235" customWidth="1"/>
    <col min="7167" max="7167" width="13.28515625" style="1235" customWidth="1"/>
    <col min="7168" max="7168" width="35" style="1235" customWidth="1"/>
    <col min="7169" max="7169" width="14.85546875" style="1235" customWidth="1"/>
    <col min="7170" max="7170" width="67.85546875" style="1235" customWidth="1"/>
    <col min="7171" max="7171" width="24.42578125" style="1235" customWidth="1"/>
    <col min="7172" max="7172" width="25.85546875" style="1235" customWidth="1"/>
    <col min="7173" max="7173" width="22.7109375" style="1235" customWidth="1"/>
    <col min="7174" max="7174" width="25.28515625" style="1235" customWidth="1"/>
    <col min="7175" max="7177" width="22.7109375" style="1235" customWidth="1"/>
    <col min="7178" max="7178" width="24.7109375" style="1235" customWidth="1"/>
    <col min="7179" max="7419" width="11.42578125" style="1235" customWidth="1"/>
    <col min="7420" max="7421" width="13.28515625" style="1235"/>
    <col min="7422" max="7422" width="8.7109375" style="1235" customWidth="1"/>
    <col min="7423" max="7423" width="13.28515625" style="1235" customWidth="1"/>
    <col min="7424" max="7424" width="35" style="1235" customWidth="1"/>
    <col min="7425" max="7425" width="14.85546875" style="1235" customWidth="1"/>
    <col min="7426" max="7426" width="67.85546875" style="1235" customWidth="1"/>
    <col min="7427" max="7427" width="24.42578125" style="1235" customWidth="1"/>
    <col min="7428" max="7428" width="25.85546875" style="1235" customWidth="1"/>
    <col min="7429" max="7429" width="22.7109375" style="1235" customWidth="1"/>
    <col min="7430" max="7430" width="25.28515625" style="1235" customWidth="1"/>
    <col min="7431" max="7433" width="22.7109375" style="1235" customWidth="1"/>
    <col min="7434" max="7434" width="24.7109375" style="1235" customWidth="1"/>
    <col min="7435" max="7675" width="11.42578125" style="1235" customWidth="1"/>
    <col min="7676" max="7677" width="13.28515625" style="1235"/>
    <col min="7678" max="7678" width="8.7109375" style="1235" customWidth="1"/>
    <col min="7679" max="7679" width="13.28515625" style="1235" customWidth="1"/>
    <col min="7680" max="7680" width="35" style="1235" customWidth="1"/>
    <col min="7681" max="7681" width="14.85546875" style="1235" customWidth="1"/>
    <col min="7682" max="7682" width="67.85546875" style="1235" customWidth="1"/>
    <col min="7683" max="7683" width="24.42578125" style="1235" customWidth="1"/>
    <col min="7684" max="7684" width="25.85546875" style="1235" customWidth="1"/>
    <col min="7685" max="7685" width="22.7109375" style="1235" customWidth="1"/>
    <col min="7686" max="7686" width="25.28515625" style="1235" customWidth="1"/>
    <col min="7687" max="7689" width="22.7109375" style="1235" customWidth="1"/>
    <col min="7690" max="7690" width="24.7109375" style="1235" customWidth="1"/>
    <col min="7691" max="7931" width="11.42578125" style="1235" customWidth="1"/>
    <col min="7932" max="7933" width="13.28515625" style="1235"/>
    <col min="7934" max="7934" width="8.7109375" style="1235" customWidth="1"/>
    <col min="7935" max="7935" width="13.28515625" style="1235" customWidth="1"/>
    <col min="7936" max="7936" width="35" style="1235" customWidth="1"/>
    <col min="7937" max="7937" width="14.85546875" style="1235" customWidth="1"/>
    <col min="7938" max="7938" width="67.85546875" style="1235" customWidth="1"/>
    <col min="7939" max="7939" width="24.42578125" style="1235" customWidth="1"/>
    <col min="7940" max="7940" width="25.85546875" style="1235" customWidth="1"/>
    <col min="7941" max="7941" width="22.7109375" style="1235" customWidth="1"/>
    <col min="7942" max="7942" width="25.28515625" style="1235" customWidth="1"/>
    <col min="7943" max="7945" width="22.7109375" style="1235" customWidth="1"/>
    <col min="7946" max="7946" width="24.7109375" style="1235" customWidth="1"/>
    <col min="7947" max="8187" width="11.42578125" style="1235" customWidth="1"/>
    <col min="8188" max="8189" width="13.28515625" style="1235"/>
    <col min="8190" max="8190" width="8.7109375" style="1235" customWidth="1"/>
    <col min="8191" max="8191" width="13.28515625" style="1235" customWidth="1"/>
    <col min="8192" max="8192" width="35" style="1235" customWidth="1"/>
    <col min="8193" max="8193" width="14.85546875" style="1235" customWidth="1"/>
    <col min="8194" max="8194" width="67.85546875" style="1235" customWidth="1"/>
    <col min="8195" max="8195" width="24.42578125" style="1235" customWidth="1"/>
    <col min="8196" max="8196" width="25.85546875" style="1235" customWidth="1"/>
    <col min="8197" max="8197" width="22.7109375" style="1235" customWidth="1"/>
    <col min="8198" max="8198" width="25.28515625" style="1235" customWidth="1"/>
    <col min="8199" max="8201" width="22.7109375" style="1235" customWidth="1"/>
    <col min="8202" max="8202" width="24.7109375" style="1235" customWidth="1"/>
    <col min="8203" max="8443" width="11.42578125" style="1235" customWidth="1"/>
    <col min="8444" max="8445" width="13.28515625" style="1235"/>
    <col min="8446" max="8446" width="8.7109375" style="1235" customWidth="1"/>
    <col min="8447" max="8447" width="13.28515625" style="1235" customWidth="1"/>
    <col min="8448" max="8448" width="35" style="1235" customWidth="1"/>
    <col min="8449" max="8449" width="14.85546875" style="1235" customWidth="1"/>
    <col min="8450" max="8450" width="67.85546875" style="1235" customWidth="1"/>
    <col min="8451" max="8451" width="24.42578125" style="1235" customWidth="1"/>
    <col min="8452" max="8452" width="25.85546875" style="1235" customWidth="1"/>
    <col min="8453" max="8453" width="22.7109375" style="1235" customWidth="1"/>
    <col min="8454" max="8454" width="25.28515625" style="1235" customWidth="1"/>
    <col min="8455" max="8457" width="22.7109375" style="1235" customWidth="1"/>
    <col min="8458" max="8458" width="24.7109375" style="1235" customWidth="1"/>
    <col min="8459" max="8699" width="11.42578125" style="1235" customWidth="1"/>
    <col min="8700" max="8701" width="13.28515625" style="1235"/>
    <col min="8702" max="8702" width="8.7109375" style="1235" customWidth="1"/>
    <col min="8703" max="8703" width="13.28515625" style="1235" customWidth="1"/>
    <col min="8704" max="8704" width="35" style="1235" customWidth="1"/>
    <col min="8705" max="8705" width="14.85546875" style="1235" customWidth="1"/>
    <col min="8706" max="8706" width="67.85546875" style="1235" customWidth="1"/>
    <col min="8707" max="8707" width="24.42578125" style="1235" customWidth="1"/>
    <col min="8708" max="8708" width="25.85546875" style="1235" customWidth="1"/>
    <col min="8709" max="8709" width="22.7109375" style="1235" customWidth="1"/>
    <col min="8710" max="8710" width="25.28515625" style="1235" customWidth="1"/>
    <col min="8711" max="8713" width="22.7109375" style="1235" customWidth="1"/>
    <col min="8714" max="8714" width="24.7109375" style="1235" customWidth="1"/>
    <col min="8715" max="8955" width="11.42578125" style="1235" customWidth="1"/>
    <col min="8956" max="8957" width="13.28515625" style="1235"/>
    <col min="8958" max="8958" width="8.7109375" style="1235" customWidth="1"/>
    <col min="8959" max="8959" width="13.28515625" style="1235" customWidth="1"/>
    <col min="8960" max="8960" width="35" style="1235" customWidth="1"/>
    <col min="8961" max="8961" width="14.85546875" style="1235" customWidth="1"/>
    <col min="8962" max="8962" width="67.85546875" style="1235" customWidth="1"/>
    <col min="8963" max="8963" width="24.42578125" style="1235" customWidth="1"/>
    <col min="8964" max="8964" width="25.85546875" style="1235" customWidth="1"/>
    <col min="8965" max="8965" width="22.7109375" style="1235" customWidth="1"/>
    <col min="8966" max="8966" width="25.28515625" style="1235" customWidth="1"/>
    <col min="8967" max="8969" width="22.7109375" style="1235" customWidth="1"/>
    <col min="8970" max="8970" width="24.7109375" style="1235" customWidth="1"/>
    <col min="8971" max="9211" width="11.42578125" style="1235" customWidth="1"/>
    <col min="9212" max="9213" width="13.28515625" style="1235"/>
    <col min="9214" max="9214" width="8.7109375" style="1235" customWidth="1"/>
    <col min="9215" max="9215" width="13.28515625" style="1235" customWidth="1"/>
    <col min="9216" max="9216" width="35" style="1235" customWidth="1"/>
    <col min="9217" max="9217" width="14.85546875" style="1235" customWidth="1"/>
    <col min="9218" max="9218" width="67.85546875" style="1235" customWidth="1"/>
    <col min="9219" max="9219" width="24.42578125" style="1235" customWidth="1"/>
    <col min="9220" max="9220" width="25.85546875" style="1235" customWidth="1"/>
    <col min="9221" max="9221" width="22.7109375" style="1235" customWidth="1"/>
    <col min="9222" max="9222" width="25.28515625" style="1235" customWidth="1"/>
    <col min="9223" max="9225" width="22.7109375" style="1235" customWidth="1"/>
    <col min="9226" max="9226" width="24.7109375" style="1235" customWidth="1"/>
    <col min="9227" max="9467" width="11.42578125" style="1235" customWidth="1"/>
    <col min="9468" max="9469" width="13.28515625" style="1235"/>
    <col min="9470" max="9470" width="8.7109375" style="1235" customWidth="1"/>
    <col min="9471" max="9471" width="13.28515625" style="1235" customWidth="1"/>
    <col min="9472" max="9472" width="35" style="1235" customWidth="1"/>
    <col min="9473" max="9473" width="14.85546875" style="1235" customWidth="1"/>
    <col min="9474" max="9474" width="67.85546875" style="1235" customWidth="1"/>
    <col min="9475" max="9475" width="24.42578125" style="1235" customWidth="1"/>
    <col min="9476" max="9476" width="25.85546875" style="1235" customWidth="1"/>
    <col min="9477" max="9477" width="22.7109375" style="1235" customWidth="1"/>
    <col min="9478" max="9478" width="25.28515625" style="1235" customWidth="1"/>
    <col min="9479" max="9481" width="22.7109375" style="1235" customWidth="1"/>
    <col min="9482" max="9482" width="24.7109375" style="1235" customWidth="1"/>
    <col min="9483" max="9723" width="11.42578125" style="1235" customWidth="1"/>
    <col min="9724" max="9725" width="13.28515625" style="1235"/>
    <col min="9726" max="9726" width="8.7109375" style="1235" customWidth="1"/>
    <col min="9727" max="9727" width="13.28515625" style="1235" customWidth="1"/>
    <col min="9728" max="9728" width="35" style="1235" customWidth="1"/>
    <col min="9729" max="9729" width="14.85546875" style="1235" customWidth="1"/>
    <col min="9730" max="9730" width="67.85546875" style="1235" customWidth="1"/>
    <col min="9731" max="9731" width="24.42578125" style="1235" customWidth="1"/>
    <col min="9732" max="9732" width="25.85546875" style="1235" customWidth="1"/>
    <col min="9733" max="9733" width="22.7109375" style="1235" customWidth="1"/>
    <col min="9734" max="9734" width="25.28515625" style="1235" customWidth="1"/>
    <col min="9735" max="9737" width="22.7109375" style="1235" customWidth="1"/>
    <col min="9738" max="9738" width="24.7109375" style="1235" customWidth="1"/>
    <col min="9739" max="9979" width="11.42578125" style="1235" customWidth="1"/>
    <col min="9980" max="9981" width="13.28515625" style="1235"/>
    <col min="9982" max="9982" width="8.7109375" style="1235" customWidth="1"/>
    <col min="9983" max="9983" width="13.28515625" style="1235" customWidth="1"/>
    <col min="9984" max="9984" width="35" style="1235" customWidth="1"/>
    <col min="9985" max="9985" width="14.85546875" style="1235" customWidth="1"/>
    <col min="9986" max="9986" width="67.85546875" style="1235" customWidth="1"/>
    <col min="9987" max="9987" width="24.42578125" style="1235" customWidth="1"/>
    <col min="9988" max="9988" width="25.85546875" style="1235" customWidth="1"/>
    <col min="9989" max="9989" width="22.7109375" style="1235" customWidth="1"/>
    <col min="9990" max="9990" width="25.28515625" style="1235" customWidth="1"/>
    <col min="9991" max="9993" width="22.7109375" style="1235" customWidth="1"/>
    <col min="9994" max="9994" width="24.7109375" style="1235" customWidth="1"/>
    <col min="9995" max="10235" width="11.42578125" style="1235" customWidth="1"/>
    <col min="10236" max="10237" width="13.28515625" style="1235"/>
    <col min="10238" max="10238" width="8.7109375" style="1235" customWidth="1"/>
    <col min="10239" max="10239" width="13.28515625" style="1235" customWidth="1"/>
    <col min="10240" max="10240" width="35" style="1235" customWidth="1"/>
    <col min="10241" max="10241" width="14.85546875" style="1235" customWidth="1"/>
    <col min="10242" max="10242" width="67.85546875" style="1235" customWidth="1"/>
    <col min="10243" max="10243" width="24.42578125" style="1235" customWidth="1"/>
    <col min="10244" max="10244" width="25.85546875" style="1235" customWidth="1"/>
    <col min="10245" max="10245" width="22.7109375" style="1235" customWidth="1"/>
    <col min="10246" max="10246" width="25.28515625" style="1235" customWidth="1"/>
    <col min="10247" max="10249" width="22.7109375" style="1235" customWidth="1"/>
    <col min="10250" max="10250" width="24.7109375" style="1235" customWidth="1"/>
    <col min="10251" max="10491" width="11.42578125" style="1235" customWidth="1"/>
    <col min="10492" max="10493" width="13.28515625" style="1235"/>
    <col min="10494" max="10494" width="8.7109375" style="1235" customWidth="1"/>
    <col min="10495" max="10495" width="13.28515625" style="1235" customWidth="1"/>
    <col min="10496" max="10496" width="35" style="1235" customWidth="1"/>
    <col min="10497" max="10497" width="14.85546875" style="1235" customWidth="1"/>
    <col min="10498" max="10498" width="67.85546875" style="1235" customWidth="1"/>
    <col min="10499" max="10499" width="24.42578125" style="1235" customWidth="1"/>
    <col min="10500" max="10500" width="25.85546875" style="1235" customWidth="1"/>
    <col min="10501" max="10501" width="22.7109375" style="1235" customWidth="1"/>
    <col min="10502" max="10502" width="25.28515625" style="1235" customWidth="1"/>
    <col min="10503" max="10505" width="22.7109375" style="1235" customWidth="1"/>
    <col min="10506" max="10506" width="24.7109375" style="1235" customWidth="1"/>
    <col min="10507" max="10747" width="11.42578125" style="1235" customWidth="1"/>
    <col min="10748" max="10749" width="13.28515625" style="1235"/>
    <col min="10750" max="10750" width="8.7109375" style="1235" customWidth="1"/>
    <col min="10751" max="10751" width="13.28515625" style="1235" customWidth="1"/>
    <col min="10752" max="10752" width="35" style="1235" customWidth="1"/>
    <col min="10753" max="10753" width="14.85546875" style="1235" customWidth="1"/>
    <col min="10754" max="10754" width="67.85546875" style="1235" customWidth="1"/>
    <col min="10755" max="10755" width="24.42578125" style="1235" customWidth="1"/>
    <col min="10756" max="10756" width="25.85546875" style="1235" customWidth="1"/>
    <col min="10757" max="10757" width="22.7109375" style="1235" customWidth="1"/>
    <col min="10758" max="10758" width="25.28515625" style="1235" customWidth="1"/>
    <col min="10759" max="10761" width="22.7109375" style="1235" customWidth="1"/>
    <col min="10762" max="10762" width="24.7109375" style="1235" customWidth="1"/>
    <col min="10763" max="11003" width="11.42578125" style="1235" customWidth="1"/>
    <col min="11004" max="11005" width="13.28515625" style="1235"/>
    <col min="11006" max="11006" width="8.7109375" style="1235" customWidth="1"/>
    <col min="11007" max="11007" width="13.28515625" style="1235" customWidth="1"/>
    <col min="11008" max="11008" width="35" style="1235" customWidth="1"/>
    <col min="11009" max="11009" width="14.85546875" style="1235" customWidth="1"/>
    <col min="11010" max="11010" width="67.85546875" style="1235" customWidth="1"/>
    <col min="11011" max="11011" width="24.42578125" style="1235" customWidth="1"/>
    <col min="11012" max="11012" width="25.85546875" style="1235" customWidth="1"/>
    <col min="11013" max="11013" width="22.7109375" style="1235" customWidth="1"/>
    <col min="11014" max="11014" width="25.28515625" style="1235" customWidth="1"/>
    <col min="11015" max="11017" width="22.7109375" style="1235" customWidth="1"/>
    <col min="11018" max="11018" width="24.7109375" style="1235" customWidth="1"/>
    <col min="11019" max="11259" width="11.42578125" style="1235" customWidth="1"/>
    <col min="11260" max="11261" width="13.28515625" style="1235"/>
    <col min="11262" max="11262" width="8.7109375" style="1235" customWidth="1"/>
    <col min="11263" max="11263" width="13.28515625" style="1235" customWidth="1"/>
    <col min="11264" max="11264" width="35" style="1235" customWidth="1"/>
    <col min="11265" max="11265" width="14.85546875" style="1235" customWidth="1"/>
    <col min="11266" max="11266" width="67.85546875" style="1235" customWidth="1"/>
    <col min="11267" max="11267" width="24.42578125" style="1235" customWidth="1"/>
    <col min="11268" max="11268" width="25.85546875" style="1235" customWidth="1"/>
    <col min="11269" max="11269" width="22.7109375" style="1235" customWidth="1"/>
    <col min="11270" max="11270" width="25.28515625" style="1235" customWidth="1"/>
    <col min="11271" max="11273" width="22.7109375" style="1235" customWidth="1"/>
    <col min="11274" max="11274" width="24.7109375" style="1235" customWidth="1"/>
    <col min="11275" max="11515" width="11.42578125" style="1235" customWidth="1"/>
    <col min="11516" max="11517" width="13.28515625" style="1235"/>
    <col min="11518" max="11518" width="8.7109375" style="1235" customWidth="1"/>
    <col min="11519" max="11519" width="13.28515625" style="1235" customWidth="1"/>
    <col min="11520" max="11520" width="35" style="1235" customWidth="1"/>
    <col min="11521" max="11521" width="14.85546875" style="1235" customWidth="1"/>
    <col min="11522" max="11522" width="67.85546875" style="1235" customWidth="1"/>
    <col min="11523" max="11523" width="24.42578125" style="1235" customWidth="1"/>
    <col min="11524" max="11524" width="25.85546875" style="1235" customWidth="1"/>
    <col min="11525" max="11525" width="22.7109375" style="1235" customWidth="1"/>
    <col min="11526" max="11526" width="25.28515625" style="1235" customWidth="1"/>
    <col min="11527" max="11529" width="22.7109375" style="1235" customWidth="1"/>
    <col min="11530" max="11530" width="24.7109375" style="1235" customWidth="1"/>
    <col min="11531" max="11771" width="11.42578125" style="1235" customWidth="1"/>
    <col min="11772" max="11773" width="13.28515625" style="1235"/>
    <col min="11774" max="11774" width="8.7109375" style="1235" customWidth="1"/>
    <col min="11775" max="11775" width="13.28515625" style="1235" customWidth="1"/>
    <col min="11776" max="11776" width="35" style="1235" customWidth="1"/>
    <col min="11777" max="11777" width="14.85546875" style="1235" customWidth="1"/>
    <col min="11778" max="11778" width="67.85546875" style="1235" customWidth="1"/>
    <col min="11779" max="11779" width="24.42578125" style="1235" customWidth="1"/>
    <col min="11780" max="11780" width="25.85546875" style="1235" customWidth="1"/>
    <col min="11781" max="11781" width="22.7109375" style="1235" customWidth="1"/>
    <col min="11782" max="11782" width="25.28515625" style="1235" customWidth="1"/>
    <col min="11783" max="11785" width="22.7109375" style="1235" customWidth="1"/>
    <col min="11786" max="11786" width="24.7109375" style="1235" customWidth="1"/>
    <col min="11787" max="12027" width="11.42578125" style="1235" customWidth="1"/>
    <col min="12028" max="12029" width="13.28515625" style="1235"/>
    <col min="12030" max="12030" width="8.7109375" style="1235" customWidth="1"/>
    <col min="12031" max="12031" width="13.28515625" style="1235" customWidth="1"/>
    <col min="12032" max="12032" width="35" style="1235" customWidth="1"/>
    <col min="12033" max="12033" width="14.85546875" style="1235" customWidth="1"/>
    <col min="12034" max="12034" width="67.85546875" style="1235" customWidth="1"/>
    <col min="12035" max="12035" width="24.42578125" style="1235" customWidth="1"/>
    <col min="12036" max="12036" width="25.85546875" style="1235" customWidth="1"/>
    <col min="12037" max="12037" width="22.7109375" style="1235" customWidth="1"/>
    <col min="12038" max="12038" width="25.28515625" style="1235" customWidth="1"/>
    <col min="12039" max="12041" width="22.7109375" style="1235" customWidth="1"/>
    <col min="12042" max="12042" width="24.7109375" style="1235" customWidth="1"/>
    <col min="12043" max="12283" width="11.42578125" style="1235" customWidth="1"/>
    <col min="12284" max="12285" width="13.28515625" style="1235"/>
    <col min="12286" max="12286" width="8.7109375" style="1235" customWidth="1"/>
    <col min="12287" max="12287" width="13.28515625" style="1235" customWidth="1"/>
    <col min="12288" max="12288" width="35" style="1235" customWidth="1"/>
    <col min="12289" max="12289" width="14.85546875" style="1235" customWidth="1"/>
    <col min="12290" max="12290" width="67.85546875" style="1235" customWidth="1"/>
    <col min="12291" max="12291" width="24.42578125" style="1235" customWidth="1"/>
    <col min="12292" max="12292" width="25.85546875" style="1235" customWidth="1"/>
    <col min="12293" max="12293" width="22.7109375" style="1235" customWidth="1"/>
    <col min="12294" max="12294" width="25.28515625" style="1235" customWidth="1"/>
    <col min="12295" max="12297" width="22.7109375" style="1235" customWidth="1"/>
    <col min="12298" max="12298" width="24.7109375" style="1235" customWidth="1"/>
    <col min="12299" max="12539" width="11.42578125" style="1235" customWidth="1"/>
    <col min="12540" max="12541" width="13.28515625" style="1235"/>
    <col min="12542" max="12542" width="8.7109375" style="1235" customWidth="1"/>
    <col min="12543" max="12543" width="13.28515625" style="1235" customWidth="1"/>
    <col min="12544" max="12544" width="35" style="1235" customWidth="1"/>
    <col min="12545" max="12545" width="14.85546875" style="1235" customWidth="1"/>
    <col min="12546" max="12546" width="67.85546875" style="1235" customWidth="1"/>
    <col min="12547" max="12547" width="24.42578125" style="1235" customWidth="1"/>
    <col min="12548" max="12548" width="25.85546875" style="1235" customWidth="1"/>
    <col min="12549" max="12549" width="22.7109375" style="1235" customWidth="1"/>
    <col min="12550" max="12550" width="25.28515625" style="1235" customWidth="1"/>
    <col min="12551" max="12553" width="22.7109375" style="1235" customWidth="1"/>
    <col min="12554" max="12554" width="24.7109375" style="1235" customWidth="1"/>
    <col min="12555" max="12795" width="11.42578125" style="1235" customWidth="1"/>
    <col min="12796" max="12797" width="13.28515625" style="1235"/>
    <col min="12798" max="12798" width="8.7109375" style="1235" customWidth="1"/>
    <col min="12799" max="12799" width="13.28515625" style="1235" customWidth="1"/>
    <col min="12800" max="12800" width="35" style="1235" customWidth="1"/>
    <col min="12801" max="12801" width="14.85546875" style="1235" customWidth="1"/>
    <col min="12802" max="12802" width="67.85546875" style="1235" customWidth="1"/>
    <col min="12803" max="12803" width="24.42578125" style="1235" customWidth="1"/>
    <col min="12804" max="12804" width="25.85546875" style="1235" customWidth="1"/>
    <col min="12805" max="12805" width="22.7109375" style="1235" customWidth="1"/>
    <col min="12806" max="12806" width="25.28515625" style="1235" customWidth="1"/>
    <col min="12807" max="12809" width="22.7109375" style="1235" customWidth="1"/>
    <col min="12810" max="12810" width="24.7109375" style="1235" customWidth="1"/>
    <col min="12811" max="13051" width="11.42578125" style="1235" customWidth="1"/>
    <col min="13052" max="13053" width="13.28515625" style="1235"/>
    <col min="13054" max="13054" width="8.7109375" style="1235" customWidth="1"/>
    <col min="13055" max="13055" width="13.28515625" style="1235" customWidth="1"/>
    <col min="13056" max="13056" width="35" style="1235" customWidth="1"/>
    <col min="13057" max="13057" width="14.85546875" style="1235" customWidth="1"/>
    <col min="13058" max="13058" width="67.85546875" style="1235" customWidth="1"/>
    <col min="13059" max="13059" width="24.42578125" style="1235" customWidth="1"/>
    <col min="13060" max="13060" width="25.85546875" style="1235" customWidth="1"/>
    <col min="13061" max="13061" width="22.7109375" style="1235" customWidth="1"/>
    <col min="13062" max="13062" width="25.28515625" style="1235" customWidth="1"/>
    <col min="13063" max="13065" width="22.7109375" style="1235" customWidth="1"/>
    <col min="13066" max="13066" width="24.7109375" style="1235" customWidth="1"/>
    <col min="13067" max="13307" width="11.42578125" style="1235" customWidth="1"/>
    <col min="13308" max="13309" width="13.28515625" style="1235"/>
    <col min="13310" max="13310" width="8.7109375" style="1235" customWidth="1"/>
    <col min="13311" max="13311" width="13.28515625" style="1235" customWidth="1"/>
    <col min="13312" max="13312" width="35" style="1235" customWidth="1"/>
    <col min="13313" max="13313" width="14.85546875" style="1235" customWidth="1"/>
    <col min="13314" max="13314" width="67.85546875" style="1235" customWidth="1"/>
    <col min="13315" max="13315" width="24.42578125" style="1235" customWidth="1"/>
    <col min="13316" max="13316" width="25.85546875" style="1235" customWidth="1"/>
    <col min="13317" max="13317" width="22.7109375" style="1235" customWidth="1"/>
    <col min="13318" max="13318" width="25.28515625" style="1235" customWidth="1"/>
    <col min="13319" max="13321" width="22.7109375" style="1235" customWidth="1"/>
    <col min="13322" max="13322" width="24.7109375" style="1235" customWidth="1"/>
    <col min="13323" max="13563" width="11.42578125" style="1235" customWidth="1"/>
    <col min="13564" max="13565" width="13.28515625" style="1235"/>
    <col min="13566" max="13566" width="8.7109375" style="1235" customWidth="1"/>
    <col min="13567" max="13567" width="13.28515625" style="1235" customWidth="1"/>
    <col min="13568" max="13568" width="35" style="1235" customWidth="1"/>
    <col min="13569" max="13569" width="14.85546875" style="1235" customWidth="1"/>
    <col min="13570" max="13570" width="67.85546875" style="1235" customWidth="1"/>
    <col min="13571" max="13571" width="24.42578125" style="1235" customWidth="1"/>
    <col min="13572" max="13572" width="25.85546875" style="1235" customWidth="1"/>
    <col min="13573" max="13573" width="22.7109375" style="1235" customWidth="1"/>
    <col min="13574" max="13574" width="25.28515625" style="1235" customWidth="1"/>
    <col min="13575" max="13577" width="22.7109375" style="1235" customWidth="1"/>
    <col min="13578" max="13578" width="24.7109375" style="1235" customWidth="1"/>
    <col min="13579" max="13819" width="11.42578125" style="1235" customWidth="1"/>
    <col min="13820" max="13821" width="13.28515625" style="1235"/>
    <col min="13822" max="13822" width="8.7109375" style="1235" customWidth="1"/>
    <col min="13823" max="13823" width="13.28515625" style="1235" customWidth="1"/>
    <col min="13824" max="13824" width="35" style="1235" customWidth="1"/>
    <col min="13825" max="13825" width="14.85546875" style="1235" customWidth="1"/>
    <col min="13826" max="13826" width="67.85546875" style="1235" customWidth="1"/>
    <col min="13827" max="13827" width="24.42578125" style="1235" customWidth="1"/>
    <col min="13828" max="13828" width="25.85546875" style="1235" customWidth="1"/>
    <col min="13829" max="13829" width="22.7109375" style="1235" customWidth="1"/>
    <col min="13830" max="13830" width="25.28515625" style="1235" customWidth="1"/>
    <col min="13831" max="13833" width="22.7109375" style="1235" customWidth="1"/>
    <col min="13834" max="13834" width="24.7109375" style="1235" customWidth="1"/>
    <col min="13835" max="14075" width="11.42578125" style="1235" customWidth="1"/>
    <col min="14076" max="14077" width="13.28515625" style="1235"/>
    <col min="14078" max="14078" width="8.7109375" style="1235" customWidth="1"/>
    <col min="14079" max="14079" width="13.28515625" style="1235" customWidth="1"/>
    <col min="14080" max="14080" width="35" style="1235" customWidth="1"/>
    <col min="14081" max="14081" width="14.85546875" style="1235" customWidth="1"/>
    <col min="14082" max="14082" width="67.85546875" style="1235" customWidth="1"/>
    <col min="14083" max="14083" width="24.42578125" style="1235" customWidth="1"/>
    <col min="14084" max="14084" width="25.85546875" style="1235" customWidth="1"/>
    <col min="14085" max="14085" width="22.7109375" style="1235" customWidth="1"/>
    <col min="14086" max="14086" width="25.28515625" style="1235" customWidth="1"/>
    <col min="14087" max="14089" width="22.7109375" style="1235" customWidth="1"/>
    <col min="14090" max="14090" width="24.7109375" style="1235" customWidth="1"/>
    <col min="14091" max="14331" width="11.42578125" style="1235" customWidth="1"/>
    <col min="14332" max="14333" width="13.28515625" style="1235"/>
    <col min="14334" max="14334" width="8.7109375" style="1235" customWidth="1"/>
    <col min="14335" max="14335" width="13.28515625" style="1235" customWidth="1"/>
    <col min="14336" max="14336" width="35" style="1235" customWidth="1"/>
    <col min="14337" max="14337" width="14.85546875" style="1235" customWidth="1"/>
    <col min="14338" max="14338" width="67.85546875" style="1235" customWidth="1"/>
    <col min="14339" max="14339" width="24.42578125" style="1235" customWidth="1"/>
    <col min="14340" max="14340" width="25.85546875" style="1235" customWidth="1"/>
    <col min="14341" max="14341" width="22.7109375" style="1235" customWidth="1"/>
    <col min="14342" max="14342" width="25.28515625" style="1235" customWidth="1"/>
    <col min="14343" max="14345" width="22.7109375" style="1235" customWidth="1"/>
    <col min="14346" max="14346" width="24.7109375" style="1235" customWidth="1"/>
    <col min="14347" max="14587" width="11.42578125" style="1235" customWidth="1"/>
    <col min="14588" max="14589" width="13.28515625" style="1235"/>
    <col min="14590" max="14590" width="8.7109375" style="1235" customWidth="1"/>
    <col min="14591" max="14591" width="13.28515625" style="1235" customWidth="1"/>
    <col min="14592" max="14592" width="35" style="1235" customWidth="1"/>
    <col min="14593" max="14593" width="14.85546875" style="1235" customWidth="1"/>
    <col min="14594" max="14594" width="67.85546875" style="1235" customWidth="1"/>
    <col min="14595" max="14595" width="24.42578125" style="1235" customWidth="1"/>
    <col min="14596" max="14596" width="25.85546875" style="1235" customWidth="1"/>
    <col min="14597" max="14597" width="22.7109375" style="1235" customWidth="1"/>
    <col min="14598" max="14598" width="25.28515625" style="1235" customWidth="1"/>
    <col min="14599" max="14601" width="22.7109375" style="1235" customWidth="1"/>
    <col min="14602" max="14602" width="24.7109375" style="1235" customWidth="1"/>
    <col min="14603" max="14843" width="11.42578125" style="1235" customWidth="1"/>
    <col min="14844" max="14845" width="13.28515625" style="1235"/>
    <col min="14846" max="14846" width="8.7109375" style="1235" customWidth="1"/>
    <col min="14847" max="14847" width="13.28515625" style="1235" customWidth="1"/>
    <col min="14848" max="14848" width="35" style="1235" customWidth="1"/>
    <col min="14849" max="14849" width="14.85546875" style="1235" customWidth="1"/>
    <col min="14850" max="14850" width="67.85546875" style="1235" customWidth="1"/>
    <col min="14851" max="14851" width="24.42578125" style="1235" customWidth="1"/>
    <col min="14852" max="14852" width="25.85546875" style="1235" customWidth="1"/>
    <col min="14853" max="14853" width="22.7109375" style="1235" customWidth="1"/>
    <col min="14854" max="14854" width="25.28515625" style="1235" customWidth="1"/>
    <col min="14855" max="14857" width="22.7109375" style="1235" customWidth="1"/>
    <col min="14858" max="14858" width="24.7109375" style="1235" customWidth="1"/>
    <col min="14859" max="15099" width="11.42578125" style="1235" customWidth="1"/>
    <col min="15100" max="15101" width="13.28515625" style="1235"/>
    <col min="15102" max="15102" width="8.7109375" style="1235" customWidth="1"/>
    <col min="15103" max="15103" width="13.28515625" style="1235" customWidth="1"/>
    <col min="15104" max="15104" width="35" style="1235" customWidth="1"/>
    <col min="15105" max="15105" width="14.85546875" style="1235" customWidth="1"/>
    <col min="15106" max="15106" width="67.85546875" style="1235" customWidth="1"/>
    <col min="15107" max="15107" width="24.42578125" style="1235" customWidth="1"/>
    <col min="15108" max="15108" width="25.85546875" style="1235" customWidth="1"/>
    <col min="15109" max="15109" width="22.7109375" style="1235" customWidth="1"/>
    <col min="15110" max="15110" width="25.28515625" style="1235" customWidth="1"/>
    <col min="15111" max="15113" width="22.7109375" style="1235" customWidth="1"/>
    <col min="15114" max="15114" width="24.7109375" style="1235" customWidth="1"/>
    <col min="15115" max="15355" width="11.42578125" style="1235" customWidth="1"/>
    <col min="15356" max="15357" width="13.28515625" style="1235"/>
    <col min="15358" max="15358" width="8.7109375" style="1235" customWidth="1"/>
    <col min="15359" max="15359" width="13.28515625" style="1235" customWidth="1"/>
    <col min="15360" max="15360" width="35" style="1235" customWidth="1"/>
    <col min="15361" max="15361" width="14.85546875" style="1235" customWidth="1"/>
    <col min="15362" max="15362" width="67.85546875" style="1235" customWidth="1"/>
    <col min="15363" max="15363" width="24.42578125" style="1235" customWidth="1"/>
    <col min="15364" max="15364" width="25.85546875" style="1235" customWidth="1"/>
    <col min="15365" max="15365" width="22.7109375" style="1235" customWidth="1"/>
    <col min="15366" max="15366" width="25.28515625" style="1235" customWidth="1"/>
    <col min="15367" max="15369" width="22.7109375" style="1235" customWidth="1"/>
    <col min="15370" max="15370" width="24.7109375" style="1235" customWidth="1"/>
    <col min="15371" max="15611" width="11.42578125" style="1235" customWidth="1"/>
    <col min="15612" max="15613" width="13.28515625" style="1235"/>
    <col min="15614" max="15614" width="8.7109375" style="1235" customWidth="1"/>
    <col min="15615" max="15615" width="13.28515625" style="1235" customWidth="1"/>
    <col min="15616" max="15616" width="35" style="1235" customWidth="1"/>
    <col min="15617" max="15617" width="14.85546875" style="1235" customWidth="1"/>
    <col min="15618" max="15618" width="67.85546875" style="1235" customWidth="1"/>
    <col min="15619" max="15619" width="24.42578125" style="1235" customWidth="1"/>
    <col min="15620" max="15620" width="25.85546875" style="1235" customWidth="1"/>
    <col min="15621" max="15621" width="22.7109375" style="1235" customWidth="1"/>
    <col min="15622" max="15622" width="25.28515625" style="1235" customWidth="1"/>
    <col min="15623" max="15625" width="22.7109375" style="1235" customWidth="1"/>
    <col min="15626" max="15626" width="24.7109375" style="1235" customWidth="1"/>
    <col min="15627" max="15867" width="11.42578125" style="1235" customWidth="1"/>
    <col min="15868" max="15869" width="13.28515625" style="1235"/>
    <col min="15870" max="15870" width="8.7109375" style="1235" customWidth="1"/>
    <col min="15871" max="15871" width="13.28515625" style="1235" customWidth="1"/>
    <col min="15872" max="15872" width="35" style="1235" customWidth="1"/>
    <col min="15873" max="15873" width="14.85546875" style="1235" customWidth="1"/>
    <col min="15874" max="15874" width="67.85546875" style="1235" customWidth="1"/>
    <col min="15875" max="15875" width="24.42578125" style="1235" customWidth="1"/>
    <col min="15876" max="15876" width="25.85546875" style="1235" customWidth="1"/>
    <col min="15877" max="15877" width="22.7109375" style="1235" customWidth="1"/>
    <col min="15878" max="15878" width="25.28515625" style="1235" customWidth="1"/>
    <col min="15879" max="15881" width="22.7109375" style="1235" customWidth="1"/>
    <col min="15882" max="15882" width="24.7109375" style="1235" customWidth="1"/>
    <col min="15883" max="16123" width="11.42578125" style="1235" customWidth="1"/>
    <col min="16124" max="16125" width="13.28515625" style="1235"/>
    <col min="16126" max="16126" width="8.7109375" style="1235" customWidth="1"/>
    <col min="16127" max="16127" width="13.28515625" style="1235" customWidth="1"/>
    <col min="16128" max="16128" width="35" style="1235" customWidth="1"/>
    <col min="16129" max="16129" width="14.85546875" style="1235" customWidth="1"/>
    <col min="16130" max="16130" width="67.85546875" style="1235" customWidth="1"/>
    <col min="16131" max="16131" width="24.42578125" style="1235" customWidth="1"/>
    <col min="16132" max="16132" width="25.85546875" style="1235" customWidth="1"/>
    <col min="16133" max="16133" width="22.7109375" style="1235" customWidth="1"/>
    <col min="16134" max="16134" width="25.28515625" style="1235" customWidth="1"/>
    <col min="16135" max="16137" width="22.7109375" style="1235" customWidth="1"/>
    <col min="16138" max="16138" width="24.7109375" style="1235" customWidth="1"/>
    <col min="16139" max="16379" width="11.42578125" style="1235" customWidth="1"/>
    <col min="16380" max="16384" width="13.28515625" style="1235"/>
  </cols>
  <sheetData>
    <row r="1" spans="1:10" s="1228" customFormat="1" ht="21" customHeight="1">
      <c r="A1" s="1226"/>
      <c r="B1" s="33" t="s">
        <v>57</v>
      </c>
      <c r="C1" s="1613">
        <v>18</v>
      </c>
      <c r="D1" s="910"/>
      <c r="E1" s="1055"/>
      <c r="F1" s="910"/>
      <c r="G1" s="1227"/>
    </row>
    <row r="2" spans="1:10" s="1228" customFormat="1" ht="16.5" customHeight="1">
      <c r="A2" s="1226"/>
      <c r="B2" s="33" t="s">
        <v>58</v>
      </c>
      <c r="C2" s="1229" t="s">
        <v>3375</v>
      </c>
      <c r="D2" s="1230"/>
      <c r="E2" s="910"/>
      <c r="F2" s="910"/>
      <c r="G2" s="1227"/>
    </row>
    <row r="3" spans="1:10" s="1228" customFormat="1" ht="17.25" customHeight="1">
      <c r="A3" s="1226"/>
      <c r="B3" s="33" t="s">
        <v>56</v>
      </c>
      <c r="C3" s="1613" t="s">
        <v>3373</v>
      </c>
      <c r="D3" s="1231"/>
      <c r="E3" s="1227"/>
      <c r="F3" s="1227"/>
      <c r="G3" s="1227"/>
    </row>
    <row r="4" spans="1:10" ht="20.25" customHeight="1">
      <c r="A4" s="1232"/>
      <c r="B4" s="33" t="s">
        <v>59</v>
      </c>
      <c r="C4" s="1613" t="s">
        <v>62</v>
      </c>
      <c r="D4" s="1233"/>
      <c r="E4" s="1233"/>
      <c r="F4" s="1233"/>
      <c r="G4" s="1233"/>
      <c r="H4" s="1234"/>
      <c r="I4" s="1234"/>
      <c r="J4" s="1234"/>
    </row>
    <row r="5" spans="1:10" ht="20.25" customHeight="1">
      <c r="A5" s="1232"/>
      <c r="B5" s="33" t="s">
        <v>1349</v>
      </c>
      <c r="C5" s="1613" t="s">
        <v>80</v>
      </c>
      <c r="D5" s="1233"/>
      <c r="E5" s="1233"/>
      <c r="F5" s="1233"/>
      <c r="G5" s="1233"/>
      <c r="H5" s="1234"/>
      <c r="I5" s="1234"/>
      <c r="J5" s="1234"/>
    </row>
    <row r="6" spans="1:10" ht="18.75" customHeight="1" thickBot="1">
      <c r="A6" s="1232"/>
      <c r="B6" s="1236"/>
      <c r="C6" s="1237"/>
      <c r="D6" s="1233"/>
      <c r="E6" s="1233"/>
      <c r="F6" s="1233"/>
      <c r="G6" s="1233"/>
      <c r="H6" s="1234"/>
      <c r="I6" s="1234"/>
      <c r="J6" s="1234"/>
    </row>
    <row r="7" spans="1:10" s="1240" customFormat="1" ht="24" customHeight="1">
      <c r="A7" s="1238"/>
      <c r="B7" s="1239"/>
      <c r="C7" s="3368" t="s">
        <v>2980</v>
      </c>
      <c r="D7" s="3369"/>
      <c r="E7" s="3369"/>
      <c r="F7" s="3369"/>
      <c r="G7" s="3370"/>
      <c r="H7" s="3371" t="s">
        <v>2981</v>
      </c>
      <c r="I7" s="3371" t="s">
        <v>2982</v>
      </c>
      <c r="J7" s="3374" t="s">
        <v>2983</v>
      </c>
    </row>
    <row r="8" spans="1:10" s="1240" customFormat="1" ht="24" customHeight="1">
      <c r="A8" s="1241"/>
      <c r="B8" s="1242"/>
      <c r="C8" s="3376" t="s">
        <v>2984</v>
      </c>
      <c r="D8" s="3377"/>
      <c r="E8" s="3376" t="s">
        <v>2985</v>
      </c>
      <c r="F8" s="3377"/>
      <c r="G8" s="3378" t="s">
        <v>2986</v>
      </c>
      <c r="H8" s="3372"/>
      <c r="I8" s="3372"/>
      <c r="J8" s="3375"/>
    </row>
    <row r="9" spans="1:10" s="1240" customFormat="1" ht="21.75" customHeight="1">
      <c r="A9" s="1241"/>
      <c r="B9" s="1242"/>
      <c r="C9" s="2579" t="s">
        <v>2987</v>
      </c>
      <c r="D9" s="2580" t="s">
        <v>2988</v>
      </c>
      <c r="E9" s="2581" t="s">
        <v>2987</v>
      </c>
      <c r="F9" s="2581" t="s">
        <v>2988</v>
      </c>
      <c r="G9" s="3379"/>
      <c r="H9" s="3373"/>
      <c r="I9" s="3373"/>
      <c r="J9" s="3375"/>
    </row>
    <row r="10" spans="1:10" s="1240" customFormat="1" ht="20.25" customHeight="1" thickBot="1">
      <c r="A10" s="1243"/>
      <c r="B10" s="2747"/>
      <c r="C10" s="1244" t="s">
        <v>1806</v>
      </c>
      <c r="D10" s="1244" t="s">
        <v>1801</v>
      </c>
      <c r="E10" s="1245" t="s">
        <v>1798</v>
      </c>
      <c r="F10" s="1245" t="s">
        <v>1795</v>
      </c>
      <c r="G10" s="1246" t="s">
        <v>1792</v>
      </c>
      <c r="H10" s="1247"/>
      <c r="I10" s="1244" t="s">
        <v>1789</v>
      </c>
      <c r="J10" s="1248" t="s">
        <v>1787</v>
      </c>
    </row>
    <row r="11" spans="1:10" s="1257" customFormat="1" ht="18" customHeight="1">
      <c r="A11" s="1249" t="s">
        <v>1806</v>
      </c>
      <c r="B11" s="2748" t="s">
        <v>3374</v>
      </c>
      <c r="C11" s="1250"/>
      <c r="D11" s="1251"/>
      <c r="E11" s="1252"/>
      <c r="F11" s="1253"/>
      <c r="G11" s="1253"/>
      <c r="H11" s="1254"/>
      <c r="I11" s="1255">
        <f>I12+I38+I50+I51</f>
        <v>0</v>
      </c>
      <c r="J11" s="1256">
        <f>I11*12.5</f>
        <v>0</v>
      </c>
    </row>
    <row r="12" spans="1:10" s="1257" customFormat="1" ht="21" customHeight="1">
      <c r="A12" s="1258" t="s">
        <v>2990</v>
      </c>
      <c r="B12" s="2749" t="s">
        <v>2991</v>
      </c>
      <c r="C12" s="1250"/>
      <c r="D12" s="1251"/>
      <c r="E12" s="1252"/>
      <c r="F12" s="1253"/>
      <c r="G12" s="1253"/>
      <c r="H12" s="1254"/>
      <c r="I12" s="1259">
        <f>I15+I34</f>
        <v>0</v>
      </c>
      <c r="J12" s="1260"/>
    </row>
    <row r="13" spans="1:10" s="1257" customFormat="1" ht="21" customHeight="1">
      <c r="A13" s="1258" t="s">
        <v>2992</v>
      </c>
      <c r="B13" s="2750" t="s">
        <v>2993</v>
      </c>
      <c r="C13" s="2751"/>
      <c r="D13" s="2752"/>
      <c r="E13" s="1252"/>
      <c r="F13" s="1253"/>
      <c r="G13" s="1253"/>
      <c r="H13" s="1254"/>
      <c r="I13" s="1261"/>
      <c r="J13" s="1262"/>
    </row>
    <row r="14" spans="1:10" s="1257" customFormat="1" ht="20.25" customHeight="1">
      <c r="A14" s="1258" t="s">
        <v>2994</v>
      </c>
      <c r="B14" s="2753" t="s">
        <v>2995</v>
      </c>
      <c r="C14" s="1263"/>
      <c r="D14" s="1264"/>
      <c r="E14" s="1252"/>
      <c r="F14" s="1253"/>
      <c r="G14" s="1253"/>
      <c r="H14" s="1254"/>
      <c r="I14" s="1261"/>
      <c r="J14" s="1262"/>
    </row>
    <row r="15" spans="1:10" s="1240" customFormat="1" ht="21" customHeight="1">
      <c r="A15" s="1249" t="s">
        <v>1801</v>
      </c>
      <c r="B15" s="1265" t="s">
        <v>2996</v>
      </c>
      <c r="C15" s="1263"/>
      <c r="D15" s="1266"/>
      <c r="E15" s="1266"/>
      <c r="F15" s="1264"/>
      <c r="G15" s="1264"/>
      <c r="H15" s="1267"/>
      <c r="I15" s="1268"/>
      <c r="J15" s="1260"/>
    </row>
    <row r="16" spans="1:10" s="1240" customFormat="1" ht="18.75" customHeight="1">
      <c r="A16" s="1249" t="s">
        <v>1798</v>
      </c>
      <c r="B16" s="1269" t="s">
        <v>2997</v>
      </c>
      <c r="C16" s="1263"/>
      <c r="D16" s="1266"/>
      <c r="E16" s="1266"/>
      <c r="F16" s="1264"/>
      <c r="G16" s="1270"/>
      <c r="H16" s="1267"/>
      <c r="I16" s="1271"/>
      <c r="J16" s="1260"/>
    </row>
    <row r="17" spans="1:10" s="1240" customFormat="1" ht="18" customHeight="1">
      <c r="A17" s="1249" t="s">
        <v>1795</v>
      </c>
      <c r="B17" s="1272" t="s">
        <v>2998</v>
      </c>
      <c r="C17" s="1273"/>
      <c r="D17" s="1270"/>
      <c r="E17" s="1263"/>
      <c r="F17" s="1264"/>
      <c r="G17" s="1270"/>
      <c r="H17" s="1267"/>
      <c r="I17" s="1271"/>
      <c r="J17" s="1260"/>
    </row>
    <row r="18" spans="1:10" s="1240" customFormat="1" ht="20.25" customHeight="1">
      <c r="A18" s="1249" t="s">
        <v>1792</v>
      </c>
      <c r="B18" s="1272" t="s">
        <v>2999</v>
      </c>
      <c r="C18" s="1273"/>
      <c r="D18" s="1270"/>
      <c r="E18" s="1263"/>
      <c r="F18" s="1264"/>
      <c r="G18" s="1270"/>
      <c r="H18" s="1267"/>
      <c r="I18" s="1271"/>
      <c r="J18" s="1260"/>
    </row>
    <row r="19" spans="1:10" s="1240" customFormat="1" ht="24" customHeight="1">
      <c r="A19" s="1249" t="s">
        <v>1789</v>
      </c>
      <c r="B19" s="1272" t="s">
        <v>3000</v>
      </c>
      <c r="C19" s="1273"/>
      <c r="D19" s="1270"/>
      <c r="E19" s="1263"/>
      <c r="F19" s="1264"/>
      <c r="G19" s="1270"/>
      <c r="H19" s="1267"/>
      <c r="I19" s="1271"/>
      <c r="J19" s="1260"/>
    </row>
    <row r="20" spans="1:10" s="1240" customFormat="1" ht="18.75" customHeight="1">
      <c r="A20" s="1249" t="s">
        <v>1787</v>
      </c>
      <c r="B20" s="1272" t="s">
        <v>3001</v>
      </c>
      <c r="C20" s="1273"/>
      <c r="D20" s="1270"/>
      <c r="E20" s="1263"/>
      <c r="F20" s="1264"/>
      <c r="G20" s="1270"/>
      <c r="H20" s="1267"/>
      <c r="I20" s="1271"/>
      <c r="J20" s="1260"/>
    </row>
    <row r="21" spans="1:10" s="1240" customFormat="1" ht="19.5" customHeight="1">
      <c r="A21" s="1249" t="s">
        <v>1784</v>
      </c>
      <c r="B21" s="1269" t="s">
        <v>3002</v>
      </c>
      <c r="C21" s="1263"/>
      <c r="D21" s="1264"/>
      <c r="E21" s="1263"/>
      <c r="F21" s="1264"/>
      <c r="G21" s="1270"/>
      <c r="H21" s="1267"/>
      <c r="I21" s="1271"/>
      <c r="J21" s="1260"/>
    </row>
    <row r="22" spans="1:10" s="1240" customFormat="1" ht="21.75" customHeight="1">
      <c r="A22" s="1249" t="s">
        <v>1781</v>
      </c>
      <c r="B22" s="1272" t="s">
        <v>3003</v>
      </c>
      <c r="C22" s="1273"/>
      <c r="D22" s="1270"/>
      <c r="E22" s="1263"/>
      <c r="F22" s="1264"/>
      <c r="G22" s="1270"/>
      <c r="H22" s="1267"/>
      <c r="I22" s="1271"/>
      <c r="J22" s="1260"/>
    </row>
    <row r="23" spans="1:10" s="1240" customFormat="1" ht="18" customHeight="1">
      <c r="A23" s="1249" t="s">
        <v>3004</v>
      </c>
      <c r="B23" s="1272" t="s">
        <v>3005</v>
      </c>
      <c r="C23" s="1273"/>
      <c r="D23" s="1270"/>
      <c r="E23" s="1263"/>
      <c r="F23" s="1264"/>
      <c r="G23" s="1270"/>
      <c r="H23" s="1267"/>
      <c r="I23" s="1271"/>
      <c r="J23" s="1260"/>
    </row>
    <row r="24" spans="1:10" s="1240" customFormat="1" ht="20.25" customHeight="1">
      <c r="A24" s="1249" t="s">
        <v>3006</v>
      </c>
      <c r="B24" s="1272" t="s">
        <v>3007</v>
      </c>
      <c r="C24" s="1273"/>
      <c r="D24" s="1270"/>
      <c r="E24" s="1263"/>
      <c r="F24" s="1264"/>
      <c r="G24" s="1270"/>
      <c r="H24" s="1267"/>
      <c r="I24" s="1271"/>
      <c r="J24" s="1260"/>
    </row>
    <row r="25" spans="1:10" s="1240" customFormat="1" ht="15.75" customHeight="1">
      <c r="A25" s="1249" t="s">
        <v>3008</v>
      </c>
      <c r="B25" s="1269" t="s">
        <v>3009</v>
      </c>
      <c r="C25" s="1263"/>
      <c r="D25" s="1264"/>
      <c r="E25" s="1263"/>
      <c r="F25" s="1264"/>
      <c r="G25" s="1270"/>
      <c r="H25" s="1267"/>
      <c r="I25" s="1271"/>
      <c r="J25" s="1260"/>
    </row>
    <row r="26" spans="1:10" s="1240" customFormat="1" ht="15" customHeight="1">
      <c r="A26" s="1249" t="s">
        <v>1772</v>
      </c>
      <c r="B26" s="1272" t="s">
        <v>3010</v>
      </c>
      <c r="C26" s="1273"/>
      <c r="D26" s="1270"/>
      <c r="E26" s="1263"/>
      <c r="F26" s="1264"/>
      <c r="G26" s="1270"/>
      <c r="H26" s="1267"/>
      <c r="I26" s="1271"/>
      <c r="J26" s="1260"/>
    </row>
    <row r="27" spans="1:10" s="1240" customFormat="1" ht="15" customHeight="1">
      <c r="A27" s="1249" t="s">
        <v>1769</v>
      </c>
      <c r="B27" s="1272" t="s">
        <v>3011</v>
      </c>
      <c r="C27" s="1273"/>
      <c r="D27" s="1270"/>
      <c r="E27" s="1263"/>
      <c r="F27" s="1264"/>
      <c r="G27" s="1270"/>
      <c r="H27" s="1267"/>
      <c r="I27" s="1271"/>
      <c r="J27" s="1260"/>
    </row>
    <row r="28" spans="1:10" s="1240" customFormat="1" ht="15" customHeight="1">
      <c r="A28" s="1249" t="s">
        <v>1766</v>
      </c>
      <c r="B28" s="1272" t="s">
        <v>3012</v>
      </c>
      <c r="C28" s="1273"/>
      <c r="D28" s="1270"/>
      <c r="E28" s="1263"/>
      <c r="F28" s="1264"/>
      <c r="G28" s="1270"/>
      <c r="H28" s="1267"/>
      <c r="I28" s="1271"/>
      <c r="J28" s="1260"/>
    </row>
    <row r="29" spans="1:10" s="1240" customFormat="1" ht="15" customHeight="1">
      <c r="A29" s="1249" t="s">
        <v>1763</v>
      </c>
      <c r="B29" s="1272" t="s">
        <v>3013</v>
      </c>
      <c r="C29" s="1273"/>
      <c r="D29" s="1270"/>
      <c r="E29" s="1263"/>
      <c r="F29" s="1264"/>
      <c r="G29" s="1270"/>
      <c r="H29" s="1267"/>
      <c r="I29" s="1271"/>
      <c r="J29" s="1260"/>
    </row>
    <row r="30" spans="1:10" s="1240" customFormat="1" ht="15" customHeight="1">
      <c r="A30" s="1249" t="s">
        <v>3014</v>
      </c>
      <c r="B30" s="1272" t="s">
        <v>3015</v>
      </c>
      <c r="C30" s="1273"/>
      <c r="D30" s="1270"/>
      <c r="E30" s="1263"/>
      <c r="F30" s="1264"/>
      <c r="G30" s="1270"/>
      <c r="H30" s="1267"/>
      <c r="I30" s="1271"/>
      <c r="J30" s="1260"/>
    </row>
    <row r="31" spans="1:10" s="1240" customFormat="1" ht="15" customHeight="1">
      <c r="A31" s="1249" t="s">
        <v>3016</v>
      </c>
      <c r="B31" s="1272" t="s">
        <v>3017</v>
      </c>
      <c r="C31" s="1273"/>
      <c r="D31" s="1270"/>
      <c r="E31" s="1263"/>
      <c r="F31" s="1264"/>
      <c r="G31" s="1270"/>
      <c r="H31" s="1267"/>
      <c r="I31" s="1271"/>
      <c r="J31" s="1260"/>
    </row>
    <row r="32" spans="1:10" s="1240" customFormat="1" ht="15" customHeight="1">
      <c r="A32" s="1249" t="s">
        <v>3018</v>
      </c>
      <c r="B32" s="1272" t="s">
        <v>3019</v>
      </c>
      <c r="C32" s="1273"/>
      <c r="D32" s="1270"/>
      <c r="E32" s="1263"/>
      <c r="F32" s="1264"/>
      <c r="G32" s="1270"/>
      <c r="H32" s="1267"/>
      <c r="I32" s="1271"/>
      <c r="J32" s="1260"/>
    </row>
    <row r="33" spans="1:10" s="1240" customFormat="1" ht="15" customHeight="1">
      <c r="A33" s="1249" t="s">
        <v>1760</v>
      </c>
      <c r="B33" s="1272" t="s">
        <v>3020</v>
      </c>
      <c r="C33" s="1273"/>
      <c r="D33" s="1270"/>
      <c r="E33" s="1263"/>
      <c r="F33" s="1264"/>
      <c r="G33" s="1270"/>
      <c r="H33" s="1267"/>
      <c r="I33" s="1274"/>
      <c r="J33" s="1275"/>
    </row>
    <row r="34" spans="1:10" s="1240" customFormat="1" ht="24" customHeight="1">
      <c r="A34" s="1249" t="s">
        <v>3021</v>
      </c>
      <c r="B34" s="1265" t="s">
        <v>3022</v>
      </c>
      <c r="C34" s="1263"/>
      <c r="D34" s="1276"/>
      <c r="E34" s="1263"/>
      <c r="F34" s="1264"/>
      <c r="G34" s="1264"/>
      <c r="H34" s="1267"/>
      <c r="I34" s="1268"/>
      <c r="J34" s="1260"/>
    </row>
    <row r="35" spans="1:10" s="1240" customFormat="1" ht="20.25" customHeight="1">
      <c r="A35" s="1249" t="s">
        <v>3023</v>
      </c>
      <c r="B35" s="1269" t="s">
        <v>2997</v>
      </c>
      <c r="C35" s="1263"/>
      <c r="D35" s="1276"/>
      <c r="E35" s="1263"/>
      <c r="F35" s="1264"/>
      <c r="G35" s="1270"/>
      <c r="H35" s="1267"/>
      <c r="I35" s="1271"/>
      <c r="J35" s="1260"/>
    </row>
    <row r="36" spans="1:10" s="1240" customFormat="1" ht="18.75" customHeight="1">
      <c r="A36" s="1249" t="s">
        <v>3024</v>
      </c>
      <c r="B36" s="1269" t="s">
        <v>3002</v>
      </c>
      <c r="C36" s="1263"/>
      <c r="D36" s="1276"/>
      <c r="E36" s="1263"/>
      <c r="F36" s="1264"/>
      <c r="G36" s="1270"/>
      <c r="H36" s="1267"/>
      <c r="I36" s="1271"/>
      <c r="J36" s="1260"/>
    </row>
    <row r="37" spans="1:10" s="1240" customFormat="1" ht="19.5" customHeight="1">
      <c r="A37" s="1249" t="s">
        <v>3025</v>
      </c>
      <c r="B37" s="1269" t="s">
        <v>3009</v>
      </c>
      <c r="C37" s="1263"/>
      <c r="D37" s="1276"/>
      <c r="E37" s="1263"/>
      <c r="F37" s="1264"/>
      <c r="G37" s="1270"/>
      <c r="H37" s="1267"/>
      <c r="I37" s="1271"/>
      <c r="J37" s="1260"/>
    </row>
    <row r="38" spans="1:10" s="1240" customFormat="1" ht="18" customHeight="1">
      <c r="A38" s="1249" t="s">
        <v>1755</v>
      </c>
      <c r="B38" s="1277" t="s">
        <v>3026</v>
      </c>
      <c r="C38" s="1263"/>
      <c r="D38" s="1276"/>
      <c r="E38" s="1263"/>
      <c r="F38" s="1276"/>
      <c r="G38" s="1276"/>
      <c r="H38" s="1267"/>
      <c r="I38" s="1278">
        <f>+I39+I48</f>
        <v>0</v>
      </c>
      <c r="J38" s="1260"/>
    </row>
    <row r="39" spans="1:10" s="1240" customFormat="1" ht="26.25" customHeight="1">
      <c r="A39" s="1249">
        <v>251</v>
      </c>
      <c r="B39" s="1279" t="s">
        <v>3027</v>
      </c>
      <c r="C39" s="1273"/>
      <c r="D39" s="1280"/>
      <c r="E39" s="1273"/>
      <c r="F39" s="1270"/>
      <c r="G39" s="1270"/>
      <c r="H39" s="1267"/>
      <c r="I39" s="1278">
        <f>+I40+I41+I45+I46+I47</f>
        <v>0</v>
      </c>
      <c r="J39" s="1260"/>
    </row>
    <row r="40" spans="1:10" s="1240" customFormat="1" ht="29.25" customHeight="1">
      <c r="A40" s="1249" t="s">
        <v>1752</v>
      </c>
      <c r="B40" s="1281" t="s">
        <v>3028</v>
      </c>
      <c r="C40" s="1263"/>
      <c r="D40" s="1276"/>
      <c r="E40" s="1263"/>
      <c r="F40" s="1264"/>
      <c r="G40" s="1263"/>
      <c r="H40" s="1282">
        <v>0</v>
      </c>
      <c r="I40" s="1278">
        <f>+G40*0</f>
        <v>0</v>
      </c>
      <c r="J40" s="1260"/>
    </row>
    <row r="41" spans="1:10" s="1240" customFormat="1" ht="28.5" customHeight="1">
      <c r="A41" s="1249" t="s">
        <v>1749</v>
      </c>
      <c r="B41" s="1281" t="s">
        <v>3029</v>
      </c>
      <c r="C41" s="1263"/>
      <c r="D41" s="1276"/>
      <c r="E41" s="1263"/>
      <c r="F41" s="1264"/>
      <c r="G41" s="1264"/>
      <c r="H41" s="1282"/>
      <c r="I41" s="1278">
        <f>+I42+I43+I44</f>
        <v>0</v>
      </c>
      <c r="J41" s="1260"/>
    </row>
    <row r="42" spans="1:10" s="1240" customFormat="1" ht="24" customHeight="1">
      <c r="A42" s="1249" t="s">
        <v>1746</v>
      </c>
      <c r="B42" s="1283" t="s">
        <v>3030</v>
      </c>
      <c r="C42" s="1263"/>
      <c r="D42" s="1276"/>
      <c r="E42" s="1263"/>
      <c r="F42" s="1264"/>
      <c r="G42" s="1264"/>
      <c r="H42" s="1282">
        <v>0.25</v>
      </c>
      <c r="I42" s="1278">
        <f>+G42*0.0025</f>
        <v>0</v>
      </c>
      <c r="J42" s="1260"/>
    </row>
    <row r="43" spans="1:10" s="1240" customFormat="1" ht="22.5" customHeight="1">
      <c r="A43" s="1249" t="s">
        <v>1740</v>
      </c>
      <c r="B43" s="1283" t="s">
        <v>3031</v>
      </c>
      <c r="C43" s="1263"/>
      <c r="D43" s="1276"/>
      <c r="E43" s="1263"/>
      <c r="F43" s="1264"/>
      <c r="G43" s="1264"/>
      <c r="H43" s="1282">
        <v>1</v>
      </c>
      <c r="I43" s="1278">
        <f>+G43*0.01</f>
        <v>0</v>
      </c>
      <c r="J43" s="1260"/>
    </row>
    <row r="44" spans="1:10" s="1240" customFormat="1" ht="18.75" customHeight="1">
      <c r="A44" s="1249" t="s">
        <v>1737</v>
      </c>
      <c r="B44" s="1283" t="s">
        <v>3032</v>
      </c>
      <c r="C44" s="1263"/>
      <c r="D44" s="1276"/>
      <c r="E44" s="1263"/>
      <c r="F44" s="1264"/>
      <c r="G44" s="1264"/>
      <c r="H44" s="1282">
        <v>1.6</v>
      </c>
      <c r="I44" s="1278">
        <f>+G44*0.016</f>
        <v>0</v>
      </c>
      <c r="J44" s="1260"/>
    </row>
    <row r="45" spans="1:10" s="1240" customFormat="1" ht="26.25" customHeight="1">
      <c r="A45" s="1249" t="s">
        <v>1734</v>
      </c>
      <c r="B45" s="1281" t="s">
        <v>3033</v>
      </c>
      <c r="C45" s="1263"/>
      <c r="D45" s="1276"/>
      <c r="E45" s="1263"/>
      <c r="F45" s="1264"/>
      <c r="G45" s="1264"/>
      <c r="H45" s="1282">
        <v>8</v>
      </c>
      <c r="I45" s="1278">
        <f>+G45*0.08</f>
        <v>0</v>
      </c>
      <c r="J45" s="1260"/>
    </row>
    <row r="46" spans="1:10" s="1240" customFormat="1" ht="29.25" customHeight="1">
      <c r="A46" s="1249" t="s">
        <v>1731</v>
      </c>
      <c r="B46" s="1281" t="s">
        <v>3034</v>
      </c>
      <c r="C46" s="1263"/>
      <c r="D46" s="1276"/>
      <c r="E46" s="1263"/>
      <c r="F46" s="1264"/>
      <c r="G46" s="1264"/>
      <c r="H46" s="1282">
        <v>12</v>
      </c>
      <c r="I46" s="1278">
        <f>+G46*0.12</f>
        <v>0</v>
      </c>
      <c r="J46" s="1260"/>
    </row>
    <row r="47" spans="1:10" s="1240" customFormat="1" ht="19.5" customHeight="1">
      <c r="A47" s="1249" t="s">
        <v>3035</v>
      </c>
      <c r="B47" s="1284" t="s">
        <v>3036</v>
      </c>
      <c r="C47" s="1263"/>
      <c r="D47" s="1276"/>
      <c r="E47" s="1263"/>
      <c r="F47" s="1264"/>
      <c r="G47" s="1264"/>
      <c r="H47" s="1282"/>
      <c r="I47" s="1268"/>
      <c r="J47" s="1285"/>
    </row>
    <row r="48" spans="1:10" s="1240" customFormat="1" ht="17.25" customHeight="1">
      <c r="A48" s="1249">
        <v>325</v>
      </c>
      <c r="B48" s="1279" t="s">
        <v>3037</v>
      </c>
      <c r="C48" s="1263"/>
      <c r="D48" s="1264"/>
      <c r="E48" s="1263"/>
      <c r="F48" s="1264"/>
      <c r="G48" s="1266"/>
      <c r="H48" s="1282"/>
      <c r="I48" s="1268"/>
      <c r="J48" s="1285"/>
    </row>
    <row r="49" spans="1:10" s="1240" customFormat="1" ht="19.5" customHeight="1">
      <c r="A49" s="1249">
        <v>330</v>
      </c>
      <c r="B49" s="1286"/>
      <c r="C49" s="1273"/>
      <c r="D49" s="1280"/>
      <c r="E49" s="1273"/>
      <c r="F49" s="1280"/>
      <c r="G49" s="1270"/>
      <c r="H49" s="1282"/>
      <c r="I49" s="1271"/>
      <c r="J49" s="1285"/>
    </row>
    <row r="50" spans="1:10" s="1240" customFormat="1" ht="21.75" customHeight="1">
      <c r="A50" s="1249">
        <v>340</v>
      </c>
      <c r="B50" s="1272" t="s">
        <v>3038</v>
      </c>
      <c r="C50" s="1287"/>
      <c r="D50" s="1288"/>
      <c r="E50" s="1287"/>
      <c r="F50" s="1288"/>
      <c r="G50" s="1289"/>
      <c r="H50" s="1282"/>
      <c r="I50" s="1290"/>
      <c r="J50" s="1285"/>
    </row>
    <row r="51" spans="1:10" s="1240" customFormat="1" ht="20.25" customHeight="1">
      <c r="A51" s="1249" t="s">
        <v>1722</v>
      </c>
      <c r="B51" s="1272" t="s">
        <v>3039</v>
      </c>
      <c r="C51" s="1287"/>
      <c r="D51" s="1288"/>
      <c r="E51" s="1287"/>
      <c r="F51" s="1288"/>
      <c r="G51" s="1289"/>
      <c r="H51" s="1282"/>
      <c r="I51" s="1278">
        <f>I52+I53+I54</f>
        <v>0</v>
      </c>
      <c r="J51" s="1285"/>
    </row>
    <row r="52" spans="1:10" s="1240" customFormat="1" ht="18.75" customHeight="1">
      <c r="A52" s="1249">
        <v>360</v>
      </c>
      <c r="B52" s="1291" t="s">
        <v>3040</v>
      </c>
      <c r="C52" s="1287"/>
      <c r="D52" s="1288"/>
      <c r="E52" s="1287"/>
      <c r="F52" s="1288"/>
      <c r="G52" s="1289"/>
      <c r="H52" s="1282"/>
      <c r="I52" s="1290"/>
      <c r="J52" s="1285"/>
    </row>
    <row r="53" spans="1:10" s="1240" customFormat="1" ht="19.5" customHeight="1">
      <c r="A53" s="1249">
        <v>370</v>
      </c>
      <c r="B53" s="1291" t="s">
        <v>3041</v>
      </c>
      <c r="C53" s="1287"/>
      <c r="D53" s="1288"/>
      <c r="E53" s="1287"/>
      <c r="F53" s="1288"/>
      <c r="G53" s="1289"/>
      <c r="H53" s="1282"/>
      <c r="I53" s="1290"/>
      <c r="J53" s="1285"/>
    </row>
    <row r="54" spans="1:10" s="1240" customFormat="1" ht="16.5" customHeight="1">
      <c r="A54" s="1249">
        <v>380</v>
      </c>
      <c r="B54" s="1291" t="s">
        <v>3042</v>
      </c>
      <c r="C54" s="1287"/>
      <c r="D54" s="1288"/>
      <c r="E54" s="1287"/>
      <c r="F54" s="1288"/>
      <c r="G54" s="1289"/>
      <c r="H54" s="1282"/>
      <c r="I54" s="1290"/>
      <c r="J54" s="1285"/>
    </row>
    <row r="55" spans="1:10" s="1240" customFormat="1" ht="21" customHeight="1" thickBot="1">
      <c r="A55" s="1292">
        <v>390</v>
      </c>
      <c r="B55" s="2754"/>
      <c r="C55" s="1293"/>
      <c r="D55" s="1294"/>
      <c r="E55" s="1293"/>
      <c r="F55" s="1294"/>
      <c r="G55" s="1295"/>
      <c r="H55" s="1296"/>
      <c r="I55" s="1297"/>
      <c r="J55" s="1298"/>
    </row>
    <row r="56" spans="1:10" s="1302" customFormat="1" ht="20.25" customHeight="1">
      <c r="A56" s="1299"/>
      <c r="B56" s="1300"/>
      <c r="C56" s="1301"/>
      <c r="D56" s="1301"/>
      <c r="E56" s="1301"/>
      <c r="F56" s="1301"/>
      <c r="G56" s="1301"/>
      <c r="H56" s="1300"/>
      <c r="I56" s="1300"/>
      <c r="J56" s="1300"/>
    </row>
    <row r="57" spans="1:10" s="1302" customFormat="1" ht="24.75" customHeight="1">
      <c r="A57" s="1226"/>
      <c r="B57" s="983" t="s">
        <v>3043</v>
      </c>
      <c r="C57" s="1303"/>
      <c r="D57" s="1303"/>
      <c r="E57" s="1303"/>
      <c r="F57" s="1303"/>
      <c r="G57" s="1303"/>
    </row>
    <row r="58" spans="1:10" ht="15">
      <c r="B58" s="2590"/>
    </row>
    <row r="60" spans="1:10" ht="14.25" customHeight="1"/>
    <row r="64" spans="1:10" ht="17.25" customHeight="1"/>
  </sheetData>
  <mergeCells count="7">
    <mergeCell ref="C7:G7"/>
    <mergeCell ref="H7:H9"/>
    <mergeCell ref="I7:I9"/>
    <mergeCell ref="J7:J9"/>
    <mergeCell ref="C8:D8"/>
    <mergeCell ref="E8:F8"/>
    <mergeCell ref="G8:G9"/>
  </mergeCells>
  <printOptions horizontalCentered="1" verticalCentered="1"/>
  <pageMargins left="0" right="0" top="0" bottom="0" header="0" footer="0"/>
  <pageSetup paperSize="9" scale="37" orientation="landscape" cellComments="asDisplayed" horizontalDpi="300" r:id="rId1"/>
  <headerFooter alignWithMargins="0">
    <oddHeader>&amp;C&amp;40&amp;U&amp;A</oddHeader>
    <oddFooter>&amp;L&amp;F&amp;C&amp;A&amp;R&amp;D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4"/>
  <sheetViews>
    <sheetView zoomScale="55" zoomScaleNormal="55" zoomScaleSheetLayoutView="55" workbookViewId="0"/>
  </sheetViews>
  <sheetFormatPr defaultColWidth="13.28515625" defaultRowHeight="12.75"/>
  <cols>
    <col min="1" max="1" width="7.140625" style="1304" customWidth="1"/>
    <col min="2" max="2" width="49.5703125" style="1235" customWidth="1"/>
    <col min="3" max="3" width="17" style="1305" customWidth="1"/>
    <col min="4" max="4" width="14.42578125" style="1305" customWidth="1"/>
    <col min="5" max="5" width="13.85546875" style="1305" customWidth="1"/>
    <col min="6" max="6" width="11.42578125" style="1305" customWidth="1"/>
    <col min="7" max="7" width="16.85546875" style="1305" customWidth="1"/>
    <col min="8" max="8" width="17.28515625" style="1235" customWidth="1"/>
    <col min="9" max="9" width="20" style="1235" customWidth="1"/>
    <col min="10" max="10" width="20.42578125" style="1235" customWidth="1"/>
    <col min="11" max="251" width="11.42578125" style="1235" customWidth="1"/>
    <col min="252" max="253" width="13.28515625" style="1235"/>
    <col min="254" max="254" width="8.7109375" style="1235" customWidth="1"/>
    <col min="255" max="255" width="13.28515625" style="1235" customWidth="1"/>
    <col min="256" max="256" width="35" style="1235" customWidth="1"/>
    <col min="257" max="257" width="14.85546875" style="1235" customWidth="1"/>
    <col min="258" max="258" width="67.85546875" style="1235" customWidth="1"/>
    <col min="259" max="259" width="24.42578125" style="1235" customWidth="1"/>
    <col min="260" max="260" width="25.85546875" style="1235" customWidth="1"/>
    <col min="261" max="261" width="22.7109375" style="1235" customWidth="1"/>
    <col min="262" max="262" width="25.28515625" style="1235" customWidth="1"/>
    <col min="263" max="265" width="22.7109375" style="1235" customWidth="1"/>
    <col min="266" max="266" width="24.7109375" style="1235" customWidth="1"/>
    <col min="267" max="507" width="11.42578125" style="1235" customWidth="1"/>
    <col min="508" max="509" width="13.28515625" style="1235"/>
    <col min="510" max="510" width="8.7109375" style="1235" customWidth="1"/>
    <col min="511" max="511" width="13.28515625" style="1235" customWidth="1"/>
    <col min="512" max="512" width="35" style="1235" customWidth="1"/>
    <col min="513" max="513" width="14.85546875" style="1235" customWidth="1"/>
    <col min="514" max="514" width="67.85546875" style="1235" customWidth="1"/>
    <col min="515" max="515" width="24.42578125" style="1235" customWidth="1"/>
    <col min="516" max="516" width="25.85546875" style="1235" customWidth="1"/>
    <col min="517" max="517" width="22.7109375" style="1235" customWidth="1"/>
    <col min="518" max="518" width="25.28515625" style="1235" customWidth="1"/>
    <col min="519" max="521" width="22.7109375" style="1235" customWidth="1"/>
    <col min="522" max="522" width="24.7109375" style="1235" customWidth="1"/>
    <col min="523" max="763" width="11.42578125" style="1235" customWidth="1"/>
    <col min="764" max="765" width="13.28515625" style="1235"/>
    <col min="766" max="766" width="8.7109375" style="1235" customWidth="1"/>
    <col min="767" max="767" width="13.28515625" style="1235" customWidth="1"/>
    <col min="768" max="768" width="35" style="1235" customWidth="1"/>
    <col min="769" max="769" width="14.85546875" style="1235" customWidth="1"/>
    <col min="770" max="770" width="67.85546875" style="1235" customWidth="1"/>
    <col min="771" max="771" width="24.42578125" style="1235" customWidth="1"/>
    <col min="772" max="772" width="25.85546875" style="1235" customWidth="1"/>
    <col min="773" max="773" width="22.7109375" style="1235" customWidth="1"/>
    <col min="774" max="774" width="25.28515625" style="1235" customWidth="1"/>
    <col min="775" max="777" width="22.7109375" style="1235" customWidth="1"/>
    <col min="778" max="778" width="24.7109375" style="1235" customWidth="1"/>
    <col min="779" max="1019" width="11.42578125" style="1235" customWidth="1"/>
    <col min="1020" max="1021" width="13.28515625" style="1235"/>
    <col min="1022" max="1022" width="8.7109375" style="1235" customWidth="1"/>
    <col min="1023" max="1023" width="13.28515625" style="1235" customWidth="1"/>
    <col min="1024" max="1024" width="35" style="1235" customWidth="1"/>
    <col min="1025" max="1025" width="14.85546875" style="1235" customWidth="1"/>
    <col min="1026" max="1026" width="67.85546875" style="1235" customWidth="1"/>
    <col min="1027" max="1027" width="24.42578125" style="1235" customWidth="1"/>
    <col min="1028" max="1028" width="25.85546875" style="1235" customWidth="1"/>
    <col min="1029" max="1029" width="22.7109375" style="1235" customWidth="1"/>
    <col min="1030" max="1030" width="25.28515625" style="1235" customWidth="1"/>
    <col min="1031" max="1033" width="22.7109375" style="1235" customWidth="1"/>
    <col min="1034" max="1034" width="24.7109375" style="1235" customWidth="1"/>
    <col min="1035" max="1275" width="11.42578125" style="1235" customWidth="1"/>
    <col min="1276" max="1277" width="13.28515625" style="1235"/>
    <col min="1278" max="1278" width="8.7109375" style="1235" customWidth="1"/>
    <col min="1279" max="1279" width="13.28515625" style="1235" customWidth="1"/>
    <col min="1280" max="1280" width="35" style="1235" customWidth="1"/>
    <col min="1281" max="1281" width="14.85546875" style="1235" customWidth="1"/>
    <col min="1282" max="1282" width="67.85546875" style="1235" customWidth="1"/>
    <col min="1283" max="1283" width="24.42578125" style="1235" customWidth="1"/>
    <col min="1284" max="1284" width="25.85546875" style="1235" customWidth="1"/>
    <col min="1285" max="1285" width="22.7109375" style="1235" customWidth="1"/>
    <col min="1286" max="1286" width="25.28515625" style="1235" customWidth="1"/>
    <col min="1287" max="1289" width="22.7109375" style="1235" customWidth="1"/>
    <col min="1290" max="1290" width="24.7109375" style="1235" customWidth="1"/>
    <col min="1291" max="1531" width="11.42578125" style="1235" customWidth="1"/>
    <col min="1532" max="1533" width="13.28515625" style="1235"/>
    <col min="1534" max="1534" width="8.7109375" style="1235" customWidth="1"/>
    <col min="1535" max="1535" width="13.28515625" style="1235" customWidth="1"/>
    <col min="1536" max="1536" width="35" style="1235" customWidth="1"/>
    <col min="1537" max="1537" width="14.85546875" style="1235" customWidth="1"/>
    <col min="1538" max="1538" width="67.85546875" style="1235" customWidth="1"/>
    <col min="1539" max="1539" width="24.42578125" style="1235" customWidth="1"/>
    <col min="1540" max="1540" width="25.85546875" style="1235" customWidth="1"/>
    <col min="1541" max="1541" width="22.7109375" style="1235" customWidth="1"/>
    <col min="1542" max="1542" width="25.28515625" style="1235" customWidth="1"/>
    <col min="1543" max="1545" width="22.7109375" style="1235" customWidth="1"/>
    <col min="1546" max="1546" width="24.7109375" style="1235" customWidth="1"/>
    <col min="1547" max="1787" width="11.42578125" style="1235" customWidth="1"/>
    <col min="1788" max="1789" width="13.28515625" style="1235"/>
    <col min="1790" max="1790" width="8.7109375" style="1235" customWidth="1"/>
    <col min="1791" max="1791" width="13.28515625" style="1235" customWidth="1"/>
    <col min="1792" max="1792" width="35" style="1235" customWidth="1"/>
    <col min="1793" max="1793" width="14.85546875" style="1235" customWidth="1"/>
    <col min="1794" max="1794" width="67.85546875" style="1235" customWidth="1"/>
    <col min="1795" max="1795" width="24.42578125" style="1235" customWidth="1"/>
    <col min="1796" max="1796" width="25.85546875" style="1235" customWidth="1"/>
    <col min="1797" max="1797" width="22.7109375" style="1235" customWidth="1"/>
    <col min="1798" max="1798" width="25.28515625" style="1235" customWidth="1"/>
    <col min="1799" max="1801" width="22.7109375" style="1235" customWidth="1"/>
    <col min="1802" max="1802" width="24.7109375" style="1235" customWidth="1"/>
    <col min="1803" max="2043" width="11.42578125" style="1235" customWidth="1"/>
    <col min="2044" max="2045" width="13.28515625" style="1235"/>
    <col min="2046" max="2046" width="8.7109375" style="1235" customWidth="1"/>
    <col min="2047" max="2047" width="13.28515625" style="1235" customWidth="1"/>
    <col min="2048" max="2048" width="35" style="1235" customWidth="1"/>
    <col min="2049" max="2049" width="14.85546875" style="1235" customWidth="1"/>
    <col min="2050" max="2050" width="67.85546875" style="1235" customWidth="1"/>
    <col min="2051" max="2051" width="24.42578125" style="1235" customWidth="1"/>
    <col min="2052" max="2052" width="25.85546875" style="1235" customWidth="1"/>
    <col min="2053" max="2053" width="22.7109375" style="1235" customWidth="1"/>
    <col min="2054" max="2054" width="25.28515625" style="1235" customWidth="1"/>
    <col min="2055" max="2057" width="22.7109375" style="1235" customWidth="1"/>
    <col min="2058" max="2058" width="24.7109375" style="1235" customWidth="1"/>
    <col min="2059" max="2299" width="11.42578125" style="1235" customWidth="1"/>
    <col min="2300" max="2301" width="13.28515625" style="1235"/>
    <col min="2302" max="2302" width="8.7109375" style="1235" customWidth="1"/>
    <col min="2303" max="2303" width="13.28515625" style="1235" customWidth="1"/>
    <col min="2304" max="2304" width="35" style="1235" customWidth="1"/>
    <col min="2305" max="2305" width="14.85546875" style="1235" customWidth="1"/>
    <col min="2306" max="2306" width="67.85546875" style="1235" customWidth="1"/>
    <col min="2307" max="2307" width="24.42578125" style="1235" customWidth="1"/>
    <col min="2308" max="2308" width="25.85546875" style="1235" customWidth="1"/>
    <col min="2309" max="2309" width="22.7109375" style="1235" customWidth="1"/>
    <col min="2310" max="2310" width="25.28515625" style="1235" customWidth="1"/>
    <col min="2311" max="2313" width="22.7109375" style="1235" customWidth="1"/>
    <col min="2314" max="2314" width="24.7109375" style="1235" customWidth="1"/>
    <col min="2315" max="2555" width="11.42578125" style="1235" customWidth="1"/>
    <col min="2556" max="2557" width="13.28515625" style="1235"/>
    <col min="2558" max="2558" width="8.7109375" style="1235" customWidth="1"/>
    <col min="2559" max="2559" width="13.28515625" style="1235" customWidth="1"/>
    <col min="2560" max="2560" width="35" style="1235" customWidth="1"/>
    <col min="2561" max="2561" width="14.85546875" style="1235" customWidth="1"/>
    <col min="2562" max="2562" width="67.85546875" style="1235" customWidth="1"/>
    <col min="2563" max="2563" width="24.42578125" style="1235" customWidth="1"/>
    <col min="2564" max="2564" width="25.85546875" style="1235" customWidth="1"/>
    <col min="2565" max="2565" width="22.7109375" style="1235" customWidth="1"/>
    <col min="2566" max="2566" width="25.28515625" style="1235" customWidth="1"/>
    <col min="2567" max="2569" width="22.7109375" style="1235" customWidth="1"/>
    <col min="2570" max="2570" width="24.7109375" style="1235" customWidth="1"/>
    <col min="2571" max="2811" width="11.42578125" style="1235" customWidth="1"/>
    <col min="2812" max="2813" width="13.28515625" style="1235"/>
    <col min="2814" max="2814" width="8.7109375" style="1235" customWidth="1"/>
    <col min="2815" max="2815" width="13.28515625" style="1235" customWidth="1"/>
    <col min="2816" max="2816" width="35" style="1235" customWidth="1"/>
    <col min="2817" max="2817" width="14.85546875" style="1235" customWidth="1"/>
    <col min="2818" max="2818" width="67.85546875" style="1235" customWidth="1"/>
    <col min="2819" max="2819" width="24.42578125" style="1235" customWidth="1"/>
    <col min="2820" max="2820" width="25.85546875" style="1235" customWidth="1"/>
    <col min="2821" max="2821" width="22.7109375" style="1235" customWidth="1"/>
    <col min="2822" max="2822" width="25.28515625" style="1235" customWidth="1"/>
    <col min="2823" max="2825" width="22.7109375" style="1235" customWidth="1"/>
    <col min="2826" max="2826" width="24.7109375" style="1235" customWidth="1"/>
    <col min="2827" max="3067" width="11.42578125" style="1235" customWidth="1"/>
    <col min="3068" max="3069" width="13.28515625" style="1235"/>
    <col min="3070" max="3070" width="8.7109375" style="1235" customWidth="1"/>
    <col min="3071" max="3071" width="13.28515625" style="1235" customWidth="1"/>
    <col min="3072" max="3072" width="35" style="1235" customWidth="1"/>
    <col min="3073" max="3073" width="14.85546875" style="1235" customWidth="1"/>
    <col min="3074" max="3074" width="67.85546875" style="1235" customWidth="1"/>
    <col min="3075" max="3075" width="24.42578125" style="1235" customWidth="1"/>
    <col min="3076" max="3076" width="25.85546875" style="1235" customWidth="1"/>
    <col min="3077" max="3077" width="22.7109375" style="1235" customWidth="1"/>
    <col min="3078" max="3078" width="25.28515625" style="1235" customWidth="1"/>
    <col min="3079" max="3081" width="22.7109375" style="1235" customWidth="1"/>
    <col min="3082" max="3082" width="24.7109375" style="1235" customWidth="1"/>
    <col min="3083" max="3323" width="11.42578125" style="1235" customWidth="1"/>
    <col min="3324" max="3325" width="13.28515625" style="1235"/>
    <col min="3326" max="3326" width="8.7109375" style="1235" customWidth="1"/>
    <col min="3327" max="3327" width="13.28515625" style="1235" customWidth="1"/>
    <col min="3328" max="3328" width="35" style="1235" customWidth="1"/>
    <col min="3329" max="3329" width="14.85546875" style="1235" customWidth="1"/>
    <col min="3330" max="3330" width="67.85546875" style="1235" customWidth="1"/>
    <col min="3331" max="3331" width="24.42578125" style="1235" customWidth="1"/>
    <col min="3332" max="3332" width="25.85546875" style="1235" customWidth="1"/>
    <col min="3333" max="3333" width="22.7109375" style="1235" customWidth="1"/>
    <col min="3334" max="3334" width="25.28515625" style="1235" customWidth="1"/>
    <col min="3335" max="3337" width="22.7109375" style="1235" customWidth="1"/>
    <col min="3338" max="3338" width="24.7109375" style="1235" customWidth="1"/>
    <col min="3339" max="3579" width="11.42578125" style="1235" customWidth="1"/>
    <col min="3580" max="3581" width="13.28515625" style="1235"/>
    <col min="3582" max="3582" width="8.7109375" style="1235" customWidth="1"/>
    <col min="3583" max="3583" width="13.28515625" style="1235" customWidth="1"/>
    <col min="3584" max="3584" width="35" style="1235" customWidth="1"/>
    <col min="3585" max="3585" width="14.85546875" style="1235" customWidth="1"/>
    <col min="3586" max="3586" width="67.85546875" style="1235" customWidth="1"/>
    <col min="3587" max="3587" width="24.42578125" style="1235" customWidth="1"/>
    <col min="3588" max="3588" width="25.85546875" style="1235" customWidth="1"/>
    <col min="3589" max="3589" width="22.7109375" style="1235" customWidth="1"/>
    <col min="3590" max="3590" width="25.28515625" style="1235" customWidth="1"/>
    <col min="3591" max="3593" width="22.7109375" style="1235" customWidth="1"/>
    <col min="3594" max="3594" width="24.7109375" style="1235" customWidth="1"/>
    <col min="3595" max="3835" width="11.42578125" style="1235" customWidth="1"/>
    <col min="3836" max="3837" width="13.28515625" style="1235"/>
    <col min="3838" max="3838" width="8.7109375" style="1235" customWidth="1"/>
    <col min="3839" max="3839" width="13.28515625" style="1235" customWidth="1"/>
    <col min="3840" max="3840" width="35" style="1235" customWidth="1"/>
    <col min="3841" max="3841" width="14.85546875" style="1235" customWidth="1"/>
    <col min="3842" max="3842" width="67.85546875" style="1235" customWidth="1"/>
    <col min="3843" max="3843" width="24.42578125" style="1235" customWidth="1"/>
    <col min="3844" max="3844" width="25.85546875" style="1235" customWidth="1"/>
    <col min="3845" max="3845" width="22.7109375" style="1235" customWidth="1"/>
    <col min="3846" max="3846" width="25.28515625" style="1235" customWidth="1"/>
    <col min="3847" max="3849" width="22.7109375" style="1235" customWidth="1"/>
    <col min="3850" max="3850" width="24.7109375" style="1235" customWidth="1"/>
    <col min="3851" max="4091" width="11.42578125" style="1235" customWidth="1"/>
    <col min="4092" max="4093" width="13.28515625" style="1235"/>
    <col min="4094" max="4094" width="8.7109375" style="1235" customWidth="1"/>
    <col min="4095" max="4095" width="13.28515625" style="1235" customWidth="1"/>
    <col min="4096" max="4096" width="35" style="1235" customWidth="1"/>
    <col min="4097" max="4097" width="14.85546875" style="1235" customWidth="1"/>
    <col min="4098" max="4098" width="67.85546875" style="1235" customWidth="1"/>
    <col min="4099" max="4099" width="24.42578125" style="1235" customWidth="1"/>
    <col min="4100" max="4100" width="25.85546875" style="1235" customWidth="1"/>
    <col min="4101" max="4101" width="22.7109375" style="1235" customWidth="1"/>
    <col min="4102" max="4102" width="25.28515625" style="1235" customWidth="1"/>
    <col min="4103" max="4105" width="22.7109375" style="1235" customWidth="1"/>
    <col min="4106" max="4106" width="24.7109375" style="1235" customWidth="1"/>
    <col min="4107" max="4347" width="11.42578125" style="1235" customWidth="1"/>
    <col min="4348" max="4349" width="13.28515625" style="1235"/>
    <col min="4350" max="4350" width="8.7109375" style="1235" customWidth="1"/>
    <col min="4351" max="4351" width="13.28515625" style="1235" customWidth="1"/>
    <col min="4352" max="4352" width="35" style="1235" customWidth="1"/>
    <col min="4353" max="4353" width="14.85546875" style="1235" customWidth="1"/>
    <col min="4354" max="4354" width="67.85546875" style="1235" customWidth="1"/>
    <col min="4355" max="4355" width="24.42578125" style="1235" customWidth="1"/>
    <col min="4356" max="4356" width="25.85546875" style="1235" customWidth="1"/>
    <col min="4357" max="4357" width="22.7109375" style="1235" customWidth="1"/>
    <col min="4358" max="4358" width="25.28515625" style="1235" customWidth="1"/>
    <col min="4359" max="4361" width="22.7109375" style="1235" customWidth="1"/>
    <col min="4362" max="4362" width="24.7109375" style="1235" customWidth="1"/>
    <col min="4363" max="4603" width="11.42578125" style="1235" customWidth="1"/>
    <col min="4604" max="4605" width="13.28515625" style="1235"/>
    <col min="4606" max="4606" width="8.7109375" style="1235" customWidth="1"/>
    <col min="4607" max="4607" width="13.28515625" style="1235" customWidth="1"/>
    <col min="4608" max="4608" width="35" style="1235" customWidth="1"/>
    <col min="4609" max="4609" width="14.85546875" style="1235" customWidth="1"/>
    <col min="4610" max="4610" width="67.85546875" style="1235" customWidth="1"/>
    <col min="4611" max="4611" width="24.42578125" style="1235" customWidth="1"/>
    <col min="4612" max="4612" width="25.85546875" style="1235" customWidth="1"/>
    <col min="4613" max="4613" width="22.7109375" style="1235" customWidth="1"/>
    <col min="4614" max="4614" width="25.28515625" style="1235" customWidth="1"/>
    <col min="4615" max="4617" width="22.7109375" style="1235" customWidth="1"/>
    <col min="4618" max="4618" width="24.7109375" style="1235" customWidth="1"/>
    <col min="4619" max="4859" width="11.42578125" style="1235" customWidth="1"/>
    <col min="4860" max="4861" width="13.28515625" style="1235"/>
    <col min="4862" max="4862" width="8.7109375" style="1235" customWidth="1"/>
    <col min="4863" max="4863" width="13.28515625" style="1235" customWidth="1"/>
    <col min="4864" max="4864" width="35" style="1235" customWidth="1"/>
    <col min="4865" max="4865" width="14.85546875" style="1235" customWidth="1"/>
    <col min="4866" max="4866" width="67.85546875" style="1235" customWidth="1"/>
    <col min="4867" max="4867" width="24.42578125" style="1235" customWidth="1"/>
    <col min="4868" max="4868" width="25.85546875" style="1235" customWidth="1"/>
    <col min="4869" max="4869" width="22.7109375" style="1235" customWidth="1"/>
    <col min="4870" max="4870" width="25.28515625" style="1235" customWidth="1"/>
    <col min="4871" max="4873" width="22.7109375" style="1235" customWidth="1"/>
    <col min="4874" max="4874" width="24.7109375" style="1235" customWidth="1"/>
    <col min="4875" max="5115" width="11.42578125" style="1235" customWidth="1"/>
    <col min="5116" max="5117" width="13.28515625" style="1235"/>
    <col min="5118" max="5118" width="8.7109375" style="1235" customWidth="1"/>
    <col min="5119" max="5119" width="13.28515625" style="1235" customWidth="1"/>
    <col min="5120" max="5120" width="35" style="1235" customWidth="1"/>
    <col min="5121" max="5121" width="14.85546875" style="1235" customWidth="1"/>
    <col min="5122" max="5122" width="67.85546875" style="1235" customWidth="1"/>
    <col min="5123" max="5123" width="24.42578125" style="1235" customWidth="1"/>
    <col min="5124" max="5124" width="25.85546875" style="1235" customWidth="1"/>
    <col min="5125" max="5125" width="22.7109375" style="1235" customWidth="1"/>
    <col min="5126" max="5126" width="25.28515625" style="1235" customWidth="1"/>
    <col min="5127" max="5129" width="22.7109375" style="1235" customWidth="1"/>
    <col min="5130" max="5130" width="24.7109375" style="1235" customWidth="1"/>
    <col min="5131" max="5371" width="11.42578125" style="1235" customWidth="1"/>
    <col min="5372" max="5373" width="13.28515625" style="1235"/>
    <col min="5374" max="5374" width="8.7109375" style="1235" customWidth="1"/>
    <col min="5375" max="5375" width="13.28515625" style="1235" customWidth="1"/>
    <col min="5376" max="5376" width="35" style="1235" customWidth="1"/>
    <col min="5377" max="5377" width="14.85546875" style="1235" customWidth="1"/>
    <col min="5378" max="5378" width="67.85546875" style="1235" customWidth="1"/>
    <col min="5379" max="5379" width="24.42578125" style="1235" customWidth="1"/>
    <col min="5380" max="5380" width="25.85546875" style="1235" customWidth="1"/>
    <col min="5381" max="5381" width="22.7109375" style="1235" customWidth="1"/>
    <col min="5382" max="5382" width="25.28515625" style="1235" customWidth="1"/>
    <col min="5383" max="5385" width="22.7109375" style="1235" customWidth="1"/>
    <col min="5386" max="5386" width="24.7109375" style="1235" customWidth="1"/>
    <col min="5387" max="5627" width="11.42578125" style="1235" customWidth="1"/>
    <col min="5628" max="5629" width="13.28515625" style="1235"/>
    <col min="5630" max="5630" width="8.7109375" style="1235" customWidth="1"/>
    <col min="5631" max="5631" width="13.28515625" style="1235" customWidth="1"/>
    <col min="5632" max="5632" width="35" style="1235" customWidth="1"/>
    <col min="5633" max="5633" width="14.85546875" style="1235" customWidth="1"/>
    <col min="5634" max="5634" width="67.85546875" style="1235" customWidth="1"/>
    <col min="5635" max="5635" width="24.42578125" style="1235" customWidth="1"/>
    <col min="5636" max="5636" width="25.85546875" style="1235" customWidth="1"/>
    <col min="5637" max="5637" width="22.7109375" style="1235" customWidth="1"/>
    <col min="5638" max="5638" width="25.28515625" style="1235" customWidth="1"/>
    <col min="5639" max="5641" width="22.7109375" style="1235" customWidth="1"/>
    <col min="5642" max="5642" width="24.7109375" style="1235" customWidth="1"/>
    <col min="5643" max="5883" width="11.42578125" style="1235" customWidth="1"/>
    <col min="5884" max="5885" width="13.28515625" style="1235"/>
    <col min="5886" max="5886" width="8.7109375" style="1235" customWidth="1"/>
    <col min="5887" max="5887" width="13.28515625" style="1235" customWidth="1"/>
    <col min="5888" max="5888" width="35" style="1235" customWidth="1"/>
    <col min="5889" max="5889" width="14.85546875" style="1235" customWidth="1"/>
    <col min="5890" max="5890" width="67.85546875" style="1235" customWidth="1"/>
    <col min="5891" max="5891" width="24.42578125" style="1235" customWidth="1"/>
    <col min="5892" max="5892" width="25.85546875" style="1235" customWidth="1"/>
    <col min="5893" max="5893" width="22.7109375" style="1235" customWidth="1"/>
    <col min="5894" max="5894" width="25.28515625" style="1235" customWidth="1"/>
    <col min="5895" max="5897" width="22.7109375" style="1235" customWidth="1"/>
    <col min="5898" max="5898" width="24.7109375" style="1235" customWidth="1"/>
    <col min="5899" max="6139" width="11.42578125" style="1235" customWidth="1"/>
    <col min="6140" max="6141" width="13.28515625" style="1235"/>
    <col min="6142" max="6142" width="8.7109375" style="1235" customWidth="1"/>
    <col min="6143" max="6143" width="13.28515625" style="1235" customWidth="1"/>
    <col min="6144" max="6144" width="35" style="1235" customWidth="1"/>
    <col min="6145" max="6145" width="14.85546875" style="1235" customWidth="1"/>
    <col min="6146" max="6146" width="67.85546875" style="1235" customWidth="1"/>
    <col min="6147" max="6147" width="24.42578125" style="1235" customWidth="1"/>
    <col min="6148" max="6148" width="25.85546875" style="1235" customWidth="1"/>
    <col min="6149" max="6149" width="22.7109375" style="1235" customWidth="1"/>
    <col min="6150" max="6150" width="25.28515625" style="1235" customWidth="1"/>
    <col min="6151" max="6153" width="22.7109375" style="1235" customWidth="1"/>
    <col min="6154" max="6154" width="24.7109375" style="1235" customWidth="1"/>
    <col min="6155" max="6395" width="11.42578125" style="1235" customWidth="1"/>
    <col min="6396" max="6397" width="13.28515625" style="1235"/>
    <col min="6398" max="6398" width="8.7109375" style="1235" customWidth="1"/>
    <col min="6399" max="6399" width="13.28515625" style="1235" customWidth="1"/>
    <col min="6400" max="6400" width="35" style="1235" customWidth="1"/>
    <col min="6401" max="6401" width="14.85546875" style="1235" customWidth="1"/>
    <col min="6402" max="6402" width="67.85546875" style="1235" customWidth="1"/>
    <col min="6403" max="6403" width="24.42578125" style="1235" customWidth="1"/>
    <col min="6404" max="6404" width="25.85546875" style="1235" customWidth="1"/>
    <col min="6405" max="6405" width="22.7109375" style="1235" customWidth="1"/>
    <col min="6406" max="6406" width="25.28515625" style="1235" customWidth="1"/>
    <col min="6407" max="6409" width="22.7109375" style="1235" customWidth="1"/>
    <col min="6410" max="6410" width="24.7109375" style="1235" customWidth="1"/>
    <col min="6411" max="6651" width="11.42578125" style="1235" customWidth="1"/>
    <col min="6652" max="6653" width="13.28515625" style="1235"/>
    <col min="6654" max="6654" width="8.7109375" style="1235" customWidth="1"/>
    <col min="6655" max="6655" width="13.28515625" style="1235" customWidth="1"/>
    <col min="6656" max="6656" width="35" style="1235" customWidth="1"/>
    <col min="6657" max="6657" width="14.85546875" style="1235" customWidth="1"/>
    <col min="6658" max="6658" width="67.85546875" style="1235" customWidth="1"/>
    <col min="6659" max="6659" width="24.42578125" style="1235" customWidth="1"/>
    <col min="6660" max="6660" width="25.85546875" style="1235" customWidth="1"/>
    <col min="6661" max="6661" width="22.7109375" style="1235" customWidth="1"/>
    <col min="6662" max="6662" width="25.28515625" style="1235" customWidth="1"/>
    <col min="6663" max="6665" width="22.7109375" style="1235" customWidth="1"/>
    <col min="6666" max="6666" width="24.7109375" style="1235" customWidth="1"/>
    <col min="6667" max="6907" width="11.42578125" style="1235" customWidth="1"/>
    <col min="6908" max="6909" width="13.28515625" style="1235"/>
    <col min="6910" max="6910" width="8.7109375" style="1235" customWidth="1"/>
    <col min="6911" max="6911" width="13.28515625" style="1235" customWidth="1"/>
    <col min="6912" max="6912" width="35" style="1235" customWidth="1"/>
    <col min="6913" max="6913" width="14.85546875" style="1235" customWidth="1"/>
    <col min="6914" max="6914" width="67.85546875" style="1235" customWidth="1"/>
    <col min="6915" max="6915" width="24.42578125" style="1235" customWidth="1"/>
    <col min="6916" max="6916" width="25.85546875" style="1235" customWidth="1"/>
    <col min="6917" max="6917" width="22.7109375" style="1235" customWidth="1"/>
    <col min="6918" max="6918" width="25.28515625" style="1235" customWidth="1"/>
    <col min="6919" max="6921" width="22.7109375" style="1235" customWidth="1"/>
    <col min="6922" max="6922" width="24.7109375" style="1235" customWidth="1"/>
    <col min="6923" max="7163" width="11.42578125" style="1235" customWidth="1"/>
    <col min="7164" max="7165" width="13.28515625" style="1235"/>
    <col min="7166" max="7166" width="8.7109375" style="1235" customWidth="1"/>
    <col min="7167" max="7167" width="13.28515625" style="1235" customWidth="1"/>
    <col min="7168" max="7168" width="35" style="1235" customWidth="1"/>
    <col min="7169" max="7169" width="14.85546875" style="1235" customWidth="1"/>
    <col min="7170" max="7170" width="67.85546875" style="1235" customWidth="1"/>
    <col min="7171" max="7171" width="24.42578125" style="1235" customWidth="1"/>
    <col min="7172" max="7172" width="25.85546875" style="1235" customWidth="1"/>
    <col min="7173" max="7173" width="22.7109375" style="1235" customWidth="1"/>
    <col min="7174" max="7174" width="25.28515625" style="1235" customWidth="1"/>
    <col min="7175" max="7177" width="22.7109375" style="1235" customWidth="1"/>
    <col min="7178" max="7178" width="24.7109375" style="1235" customWidth="1"/>
    <col min="7179" max="7419" width="11.42578125" style="1235" customWidth="1"/>
    <col min="7420" max="7421" width="13.28515625" style="1235"/>
    <col min="7422" max="7422" width="8.7109375" style="1235" customWidth="1"/>
    <col min="7423" max="7423" width="13.28515625" style="1235" customWidth="1"/>
    <col min="7424" max="7424" width="35" style="1235" customWidth="1"/>
    <col min="7425" max="7425" width="14.85546875" style="1235" customWidth="1"/>
    <col min="7426" max="7426" width="67.85546875" style="1235" customWidth="1"/>
    <col min="7427" max="7427" width="24.42578125" style="1235" customWidth="1"/>
    <col min="7428" max="7428" width="25.85546875" style="1235" customWidth="1"/>
    <col min="7429" max="7429" width="22.7109375" style="1235" customWidth="1"/>
    <col min="7430" max="7430" width="25.28515625" style="1235" customWidth="1"/>
    <col min="7431" max="7433" width="22.7109375" style="1235" customWidth="1"/>
    <col min="7434" max="7434" width="24.7109375" style="1235" customWidth="1"/>
    <col min="7435" max="7675" width="11.42578125" style="1235" customWidth="1"/>
    <col min="7676" max="7677" width="13.28515625" style="1235"/>
    <col min="7678" max="7678" width="8.7109375" style="1235" customWidth="1"/>
    <col min="7679" max="7679" width="13.28515625" style="1235" customWidth="1"/>
    <col min="7680" max="7680" width="35" style="1235" customWidth="1"/>
    <col min="7681" max="7681" width="14.85546875" style="1235" customWidth="1"/>
    <col min="7682" max="7682" width="67.85546875" style="1235" customWidth="1"/>
    <col min="7683" max="7683" width="24.42578125" style="1235" customWidth="1"/>
    <col min="7684" max="7684" width="25.85546875" style="1235" customWidth="1"/>
    <col min="7685" max="7685" width="22.7109375" style="1235" customWidth="1"/>
    <col min="7686" max="7686" width="25.28515625" style="1235" customWidth="1"/>
    <col min="7687" max="7689" width="22.7109375" style="1235" customWidth="1"/>
    <col min="7690" max="7690" width="24.7109375" style="1235" customWidth="1"/>
    <col min="7691" max="7931" width="11.42578125" style="1235" customWidth="1"/>
    <col min="7932" max="7933" width="13.28515625" style="1235"/>
    <col min="7934" max="7934" width="8.7109375" style="1235" customWidth="1"/>
    <col min="7935" max="7935" width="13.28515625" style="1235" customWidth="1"/>
    <col min="7936" max="7936" width="35" style="1235" customWidth="1"/>
    <col min="7937" max="7937" width="14.85546875" style="1235" customWidth="1"/>
    <col min="7938" max="7938" width="67.85546875" style="1235" customWidth="1"/>
    <col min="7939" max="7939" width="24.42578125" style="1235" customWidth="1"/>
    <col min="7940" max="7940" width="25.85546875" style="1235" customWidth="1"/>
    <col min="7941" max="7941" width="22.7109375" style="1235" customWidth="1"/>
    <col min="7942" max="7942" width="25.28515625" style="1235" customWidth="1"/>
    <col min="7943" max="7945" width="22.7109375" style="1235" customWidth="1"/>
    <col min="7946" max="7946" width="24.7109375" style="1235" customWidth="1"/>
    <col min="7947" max="8187" width="11.42578125" style="1235" customWidth="1"/>
    <col min="8188" max="8189" width="13.28515625" style="1235"/>
    <col min="8190" max="8190" width="8.7109375" style="1235" customWidth="1"/>
    <col min="8191" max="8191" width="13.28515625" style="1235" customWidth="1"/>
    <col min="8192" max="8192" width="35" style="1235" customWidth="1"/>
    <col min="8193" max="8193" width="14.85546875" style="1235" customWidth="1"/>
    <col min="8194" max="8194" width="67.85546875" style="1235" customWidth="1"/>
    <col min="8195" max="8195" width="24.42578125" style="1235" customWidth="1"/>
    <col min="8196" max="8196" width="25.85546875" style="1235" customWidth="1"/>
    <col min="8197" max="8197" width="22.7109375" style="1235" customWidth="1"/>
    <col min="8198" max="8198" width="25.28515625" style="1235" customWidth="1"/>
    <col min="8199" max="8201" width="22.7109375" style="1235" customWidth="1"/>
    <col min="8202" max="8202" width="24.7109375" style="1235" customWidth="1"/>
    <col min="8203" max="8443" width="11.42578125" style="1235" customWidth="1"/>
    <col min="8444" max="8445" width="13.28515625" style="1235"/>
    <col min="8446" max="8446" width="8.7109375" style="1235" customWidth="1"/>
    <col min="8447" max="8447" width="13.28515625" style="1235" customWidth="1"/>
    <col min="8448" max="8448" width="35" style="1235" customWidth="1"/>
    <col min="8449" max="8449" width="14.85546875" style="1235" customWidth="1"/>
    <col min="8450" max="8450" width="67.85546875" style="1235" customWidth="1"/>
    <col min="8451" max="8451" width="24.42578125" style="1235" customWidth="1"/>
    <col min="8452" max="8452" width="25.85546875" style="1235" customWidth="1"/>
    <col min="8453" max="8453" width="22.7109375" style="1235" customWidth="1"/>
    <col min="8454" max="8454" width="25.28515625" style="1235" customWidth="1"/>
    <col min="8455" max="8457" width="22.7109375" style="1235" customWidth="1"/>
    <col min="8458" max="8458" width="24.7109375" style="1235" customWidth="1"/>
    <col min="8459" max="8699" width="11.42578125" style="1235" customWidth="1"/>
    <col min="8700" max="8701" width="13.28515625" style="1235"/>
    <col min="8702" max="8702" width="8.7109375" style="1235" customWidth="1"/>
    <col min="8703" max="8703" width="13.28515625" style="1235" customWidth="1"/>
    <col min="8704" max="8704" width="35" style="1235" customWidth="1"/>
    <col min="8705" max="8705" width="14.85546875" style="1235" customWidth="1"/>
    <col min="8706" max="8706" width="67.85546875" style="1235" customWidth="1"/>
    <col min="8707" max="8707" width="24.42578125" style="1235" customWidth="1"/>
    <col min="8708" max="8708" width="25.85546875" style="1235" customWidth="1"/>
    <col min="8709" max="8709" width="22.7109375" style="1235" customWidth="1"/>
    <col min="8710" max="8710" width="25.28515625" style="1235" customWidth="1"/>
    <col min="8711" max="8713" width="22.7109375" style="1235" customWidth="1"/>
    <col min="8714" max="8714" width="24.7109375" style="1235" customWidth="1"/>
    <col min="8715" max="8955" width="11.42578125" style="1235" customWidth="1"/>
    <col min="8956" max="8957" width="13.28515625" style="1235"/>
    <col min="8958" max="8958" width="8.7109375" style="1235" customWidth="1"/>
    <col min="8959" max="8959" width="13.28515625" style="1235" customWidth="1"/>
    <col min="8960" max="8960" width="35" style="1235" customWidth="1"/>
    <col min="8961" max="8961" width="14.85546875" style="1235" customWidth="1"/>
    <col min="8962" max="8962" width="67.85546875" style="1235" customWidth="1"/>
    <col min="8963" max="8963" width="24.42578125" style="1235" customWidth="1"/>
    <col min="8964" max="8964" width="25.85546875" style="1235" customWidth="1"/>
    <col min="8965" max="8965" width="22.7109375" style="1235" customWidth="1"/>
    <col min="8966" max="8966" width="25.28515625" style="1235" customWidth="1"/>
    <col min="8967" max="8969" width="22.7109375" style="1235" customWidth="1"/>
    <col min="8970" max="8970" width="24.7109375" style="1235" customWidth="1"/>
    <col min="8971" max="9211" width="11.42578125" style="1235" customWidth="1"/>
    <col min="9212" max="9213" width="13.28515625" style="1235"/>
    <col min="9214" max="9214" width="8.7109375" style="1235" customWidth="1"/>
    <col min="9215" max="9215" width="13.28515625" style="1235" customWidth="1"/>
    <col min="9216" max="9216" width="35" style="1235" customWidth="1"/>
    <col min="9217" max="9217" width="14.85546875" style="1235" customWidth="1"/>
    <col min="9218" max="9218" width="67.85546875" style="1235" customWidth="1"/>
    <col min="9219" max="9219" width="24.42578125" style="1235" customWidth="1"/>
    <col min="9220" max="9220" width="25.85546875" style="1235" customWidth="1"/>
    <col min="9221" max="9221" width="22.7109375" style="1235" customWidth="1"/>
    <col min="9222" max="9222" width="25.28515625" style="1235" customWidth="1"/>
    <col min="9223" max="9225" width="22.7109375" style="1235" customWidth="1"/>
    <col min="9226" max="9226" width="24.7109375" style="1235" customWidth="1"/>
    <col min="9227" max="9467" width="11.42578125" style="1235" customWidth="1"/>
    <col min="9468" max="9469" width="13.28515625" style="1235"/>
    <col min="9470" max="9470" width="8.7109375" style="1235" customWidth="1"/>
    <col min="9471" max="9471" width="13.28515625" style="1235" customWidth="1"/>
    <col min="9472" max="9472" width="35" style="1235" customWidth="1"/>
    <col min="9473" max="9473" width="14.85546875" style="1235" customWidth="1"/>
    <col min="9474" max="9474" width="67.85546875" style="1235" customWidth="1"/>
    <col min="9475" max="9475" width="24.42578125" style="1235" customWidth="1"/>
    <col min="9476" max="9476" width="25.85546875" style="1235" customWidth="1"/>
    <col min="9477" max="9477" width="22.7109375" style="1235" customWidth="1"/>
    <col min="9478" max="9478" width="25.28515625" style="1235" customWidth="1"/>
    <col min="9479" max="9481" width="22.7109375" style="1235" customWidth="1"/>
    <col min="9482" max="9482" width="24.7109375" style="1235" customWidth="1"/>
    <col min="9483" max="9723" width="11.42578125" style="1235" customWidth="1"/>
    <col min="9724" max="9725" width="13.28515625" style="1235"/>
    <col min="9726" max="9726" width="8.7109375" style="1235" customWidth="1"/>
    <col min="9727" max="9727" width="13.28515625" style="1235" customWidth="1"/>
    <col min="9728" max="9728" width="35" style="1235" customWidth="1"/>
    <col min="9729" max="9729" width="14.85546875" style="1235" customWidth="1"/>
    <col min="9730" max="9730" width="67.85546875" style="1235" customWidth="1"/>
    <col min="9731" max="9731" width="24.42578125" style="1235" customWidth="1"/>
    <col min="9732" max="9732" width="25.85546875" style="1235" customWidth="1"/>
    <col min="9733" max="9733" width="22.7109375" style="1235" customWidth="1"/>
    <col min="9734" max="9734" width="25.28515625" style="1235" customWidth="1"/>
    <col min="9735" max="9737" width="22.7109375" style="1235" customWidth="1"/>
    <col min="9738" max="9738" width="24.7109375" style="1235" customWidth="1"/>
    <col min="9739" max="9979" width="11.42578125" style="1235" customWidth="1"/>
    <col min="9980" max="9981" width="13.28515625" style="1235"/>
    <col min="9982" max="9982" width="8.7109375" style="1235" customWidth="1"/>
    <col min="9983" max="9983" width="13.28515625" style="1235" customWidth="1"/>
    <col min="9984" max="9984" width="35" style="1235" customWidth="1"/>
    <col min="9985" max="9985" width="14.85546875" style="1235" customWidth="1"/>
    <col min="9986" max="9986" width="67.85546875" style="1235" customWidth="1"/>
    <col min="9987" max="9987" width="24.42578125" style="1235" customWidth="1"/>
    <col min="9988" max="9988" width="25.85546875" style="1235" customWidth="1"/>
    <col min="9989" max="9989" width="22.7109375" style="1235" customWidth="1"/>
    <col min="9990" max="9990" width="25.28515625" style="1235" customWidth="1"/>
    <col min="9991" max="9993" width="22.7109375" style="1235" customWidth="1"/>
    <col min="9994" max="9994" width="24.7109375" style="1235" customWidth="1"/>
    <col min="9995" max="10235" width="11.42578125" style="1235" customWidth="1"/>
    <col min="10236" max="10237" width="13.28515625" style="1235"/>
    <col min="10238" max="10238" width="8.7109375" style="1235" customWidth="1"/>
    <col min="10239" max="10239" width="13.28515625" style="1235" customWidth="1"/>
    <col min="10240" max="10240" width="35" style="1235" customWidth="1"/>
    <col min="10241" max="10241" width="14.85546875" style="1235" customWidth="1"/>
    <col min="10242" max="10242" width="67.85546875" style="1235" customWidth="1"/>
    <col min="10243" max="10243" width="24.42578125" style="1235" customWidth="1"/>
    <col min="10244" max="10244" width="25.85546875" style="1235" customWidth="1"/>
    <col min="10245" max="10245" width="22.7109375" style="1235" customWidth="1"/>
    <col min="10246" max="10246" width="25.28515625" style="1235" customWidth="1"/>
    <col min="10247" max="10249" width="22.7109375" style="1235" customWidth="1"/>
    <col min="10250" max="10250" width="24.7109375" style="1235" customWidth="1"/>
    <col min="10251" max="10491" width="11.42578125" style="1235" customWidth="1"/>
    <col min="10492" max="10493" width="13.28515625" style="1235"/>
    <col min="10494" max="10494" width="8.7109375" style="1235" customWidth="1"/>
    <col min="10495" max="10495" width="13.28515625" style="1235" customWidth="1"/>
    <col min="10496" max="10496" width="35" style="1235" customWidth="1"/>
    <col min="10497" max="10497" width="14.85546875" style="1235" customWidth="1"/>
    <col min="10498" max="10498" width="67.85546875" style="1235" customWidth="1"/>
    <col min="10499" max="10499" width="24.42578125" style="1235" customWidth="1"/>
    <col min="10500" max="10500" width="25.85546875" style="1235" customWidth="1"/>
    <col min="10501" max="10501" width="22.7109375" style="1235" customWidth="1"/>
    <col min="10502" max="10502" width="25.28515625" style="1235" customWidth="1"/>
    <col min="10503" max="10505" width="22.7109375" style="1235" customWidth="1"/>
    <col min="10506" max="10506" width="24.7109375" style="1235" customWidth="1"/>
    <col min="10507" max="10747" width="11.42578125" style="1235" customWidth="1"/>
    <col min="10748" max="10749" width="13.28515625" style="1235"/>
    <col min="10750" max="10750" width="8.7109375" style="1235" customWidth="1"/>
    <col min="10751" max="10751" width="13.28515625" style="1235" customWidth="1"/>
    <col min="10752" max="10752" width="35" style="1235" customWidth="1"/>
    <col min="10753" max="10753" width="14.85546875" style="1235" customWidth="1"/>
    <col min="10754" max="10754" width="67.85546875" style="1235" customWidth="1"/>
    <col min="10755" max="10755" width="24.42578125" style="1235" customWidth="1"/>
    <col min="10756" max="10756" width="25.85546875" style="1235" customWidth="1"/>
    <col min="10757" max="10757" width="22.7109375" style="1235" customWidth="1"/>
    <col min="10758" max="10758" width="25.28515625" style="1235" customWidth="1"/>
    <col min="10759" max="10761" width="22.7109375" style="1235" customWidth="1"/>
    <col min="10762" max="10762" width="24.7109375" style="1235" customWidth="1"/>
    <col min="10763" max="11003" width="11.42578125" style="1235" customWidth="1"/>
    <col min="11004" max="11005" width="13.28515625" style="1235"/>
    <col min="11006" max="11006" width="8.7109375" style="1235" customWidth="1"/>
    <col min="11007" max="11007" width="13.28515625" style="1235" customWidth="1"/>
    <col min="11008" max="11008" width="35" style="1235" customWidth="1"/>
    <col min="11009" max="11009" width="14.85546875" style="1235" customWidth="1"/>
    <col min="11010" max="11010" width="67.85546875" style="1235" customWidth="1"/>
    <col min="11011" max="11011" width="24.42578125" style="1235" customWidth="1"/>
    <col min="11012" max="11012" width="25.85546875" style="1235" customWidth="1"/>
    <col min="11013" max="11013" width="22.7109375" style="1235" customWidth="1"/>
    <col min="11014" max="11014" width="25.28515625" style="1235" customWidth="1"/>
    <col min="11015" max="11017" width="22.7109375" style="1235" customWidth="1"/>
    <col min="11018" max="11018" width="24.7109375" style="1235" customWidth="1"/>
    <col min="11019" max="11259" width="11.42578125" style="1235" customWidth="1"/>
    <col min="11260" max="11261" width="13.28515625" style="1235"/>
    <col min="11262" max="11262" width="8.7109375" style="1235" customWidth="1"/>
    <col min="11263" max="11263" width="13.28515625" style="1235" customWidth="1"/>
    <col min="11264" max="11264" width="35" style="1235" customWidth="1"/>
    <col min="11265" max="11265" width="14.85546875" style="1235" customWidth="1"/>
    <col min="11266" max="11266" width="67.85546875" style="1235" customWidth="1"/>
    <col min="11267" max="11267" width="24.42578125" style="1235" customWidth="1"/>
    <col min="11268" max="11268" width="25.85546875" style="1235" customWidth="1"/>
    <col min="11269" max="11269" width="22.7109375" style="1235" customWidth="1"/>
    <col min="11270" max="11270" width="25.28515625" style="1235" customWidth="1"/>
    <col min="11271" max="11273" width="22.7109375" style="1235" customWidth="1"/>
    <col min="11274" max="11274" width="24.7109375" style="1235" customWidth="1"/>
    <col min="11275" max="11515" width="11.42578125" style="1235" customWidth="1"/>
    <col min="11516" max="11517" width="13.28515625" style="1235"/>
    <col min="11518" max="11518" width="8.7109375" style="1235" customWidth="1"/>
    <col min="11519" max="11519" width="13.28515625" style="1235" customWidth="1"/>
    <col min="11520" max="11520" width="35" style="1235" customWidth="1"/>
    <col min="11521" max="11521" width="14.85546875" style="1235" customWidth="1"/>
    <col min="11522" max="11522" width="67.85546875" style="1235" customWidth="1"/>
    <col min="11523" max="11523" width="24.42578125" style="1235" customWidth="1"/>
    <col min="11524" max="11524" width="25.85546875" style="1235" customWidth="1"/>
    <col min="11525" max="11525" width="22.7109375" style="1235" customWidth="1"/>
    <col min="11526" max="11526" width="25.28515625" style="1235" customWidth="1"/>
    <col min="11527" max="11529" width="22.7109375" style="1235" customWidth="1"/>
    <col min="11530" max="11530" width="24.7109375" style="1235" customWidth="1"/>
    <col min="11531" max="11771" width="11.42578125" style="1235" customWidth="1"/>
    <col min="11772" max="11773" width="13.28515625" style="1235"/>
    <col min="11774" max="11774" width="8.7109375" style="1235" customWidth="1"/>
    <col min="11775" max="11775" width="13.28515625" style="1235" customWidth="1"/>
    <col min="11776" max="11776" width="35" style="1235" customWidth="1"/>
    <col min="11777" max="11777" width="14.85546875" style="1235" customWidth="1"/>
    <col min="11778" max="11778" width="67.85546875" style="1235" customWidth="1"/>
    <col min="11779" max="11779" width="24.42578125" style="1235" customWidth="1"/>
    <col min="11780" max="11780" width="25.85546875" style="1235" customWidth="1"/>
    <col min="11781" max="11781" width="22.7109375" style="1235" customWidth="1"/>
    <col min="11782" max="11782" width="25.28515625" style="1235" customWidth="1"/>
    <col min="11783" max="11785" width="22.7109375" style="1235" customWidth="1"/>
    <col min="11786" max="11786" width="24.7109375" style="1235" customWidth="1"/>
    <col min="11787" max="12027" width="11.42578125" style="1235" customWidth="1"/>
    <col min="12028" max="12029" width="13.28515625" style="1235"/>
    <col min="12030" max="12030" width="8.7109375" style="1235" customWidth="1"/>
    <col min="12031" max="12031" width="13.28515625" style="1235" customWidth="1"/>
    <col min="12032" max="12032" width="35" style="1235" customWidth="1"/>
    <col min="12033" max="12033" width="14.85546875" style="1235" customWidth="1"/>
    <col min="12034" max="12034" width="67.85546875" style="1235" customWidth="1"/>
    <col min="12035" max="12035" width="24.42578125" style="1235" customWidth="1"/>
    <col min="12036" max="12036" width="25.85546875" style="1235" customWidth="1"/>
    <col min="12037" max="12037" width="22.7109375" style="1235" customWidth="1"/>
    <col min="12038" max="12038" width="25.28515625" style="1235" customWidth="1"/>
    <col min="12039" max="12041" width="22.7109375" style="1235" customWidth="1"/>
    <col min="12042" max="12042" width="24.7109375" style="1235" customWidth="1"/>
    <col min="12043" max="12283" width="11.42578125" style="1235" customWidth="1"/>
    <col min="12284" max="12285" width="13.28515625" style="1235"/>
    <col min="12286" max="12286" width="8.7109375" style="1235" customWidth="1"/>
    <col min="12287" max="12287" width="13.28515625" style="1235" customWidth="1"/>
    <col min="12288" max="12288" width="35" style="1235" customWidth="1"/>
    <col min="12289" max="12289" width="14.85546875" style="1235" customWidth="1"/>
    <col min="12290" max="12290" width="67.85546875" style="1235" customWidth="1"/>
    <col min="12291" max="12291" width="24.42578125" style="1235" customWidth="1"/>
    <col min="12292" max="12292" width="25.85546875" style="1235" customWidth="1"/>
    <col min="12293" max="12293" width="22.7109375" style="1235" customWidth="1"/>
    <col min="12294" max="12294" width="25.28515625" style="1235" customWidth="1"/>
    <col min="12295" max="12297" width="22.7109375" style="1235" customWidth="1"/>
    <col min="12298" max="12298" width="24.7109375" style="1235" customWidth="1"/>
    <col min="12299" max="12539" width="11.42578125" style="1235" customWidth="1"/>
    <col min="12540" max="12541" width="13.28515625" style="1235"/>
    <col min="12542" max="12542" width="8.7109375" style="1235" customWidth="1"/>
    <col min="12543" max="12543" width="13.28515625" style="1235" customWidth="1"/>
    <col min="12544" max="12544" width="35" style="1235" customWidth="1"/>
    <col min="12545" max="12545" width="14.85546875" style="1235" customWidth="1"/>
    <col min="12546" max="12546" width="67.85546875" style="1235" customWidth="1"/>
    <col min="12547" max="12547" width="24.42578125" style="1235" customWidth="1"/>
    <col min="12548" max="12548" width="25.85546875" style="1235" customWidth="1"/>
    <col min="12549" max="12549" width="22.7109375" style="1235" customWidth="1"/>
    <col min="12550" max="12550" width="25.28515625" style="1235" customWidth="1"/>
    <col min="12551" max="12553" width="22.7109375" style="1235" customWidth="1"/>
    <col min="12554" max="12554" width="24.7109375" style="1235" customWidth="1"/>
    <col min="12555" max="12795" width="11.42578125" style="1235" customWidth="1"/>
    <col min="12796" max="12797" width="13.28515625" style="1235"/>
    <col min="12798" max="12798" width="8.7109375" style="1235" customWidth="1"/>
    <col min="12799" max="12799" width="13.28515625" style="1235" customWidth="1"/>
    <col min="12800" max="12800" width="35" style="1235" customWidth="1"/>
    <col min="12801" max="12801" width="14.85546875" style="1235" customWidth="1"/>
    <col min="12802" max="12802" width="67.85546875" style="1235" customWidth="1"/>
    <col min="12803" max="12803" width="24.42578125" style="1235" customWidth="1"/>
    <col min="12804" max="12804" width="25.85546875" style="1235" customWidth="1"/>
    <col min="12805" max="12805" width="22.7109375" style="1235" customWidth="1"/>
    <col min="12806" max="12806" width="25.28515625" style="1235" customWidth="1"/>
    <col min="12807" max="12809" width="22.7109375" style="1235" customWidth="1"/>
    <col min="12810" max="12810" width="24.7109375" style="1235" customWidth="1"/>
    <col min="12811" max="13051" width="11.42578125" style="1235" customWidth="1"/>
    <col min="13052" max="13053" width="13.28515625" style="1235"/>
    <col min="13054" max="13054" width="8.7109375" style="1235" customWidth="1"/>
    <col min="13055" max="13055" width="13.28515625" style="1235" customWidth="1"/>
    <col min="13056" max="13056" width="35" style="1235" customWidth="1"/>
    <col min="13057" max="13057" width="14.85546875" style="1235" customWidth="1"/>
    <col min="13058" max="13058" width="67.85546875" style="1235" customWidth="1"/>
    <col min="13059" max="13059" width="24.42578125" style="1235" customWidth="1"/>
    <col min="13060" max="13060" width="25.85546875" style="1235" customWidth="1"/>
    <col min="13061" max="13061" width="22.7109375" style="1235" customWidth="1"/>
    <col min="13062" max="13062" width="25.28515625" style="1235" customWidth="1"/>
    <col min="13063" max="13065" width="22.7109375" style="1235" customWidth="1"/>
    <col min="13066" max="13066" width="24.7109375" style="1235" customWidth="1"/>
    <col min="13067" max="13307" width="11.42578125" style="1235" customWidth="1"/>
    <col min="13308" max="13309" width="13.28515625" style="1235"/>
    <col min="13310" max="13310" width="8.7109375" style="1235" customWidth="1"/>
    <col min="13311" max="13311" width="13.28515625" style="1235" customWidth="1"/>
    <col min="13312" max="13312" width="35" style="1235" customWidth="1"/>
    <col min="13313" max="13313" width="14.85546875" style="1235" customWidth="1"/>
    <col min="13314" max="13314" width="67.85546875" style="1235" customWidth="1"/>
    <col min="13315" max="13315" width="24.42578125" style="1235" customWidth="1"/>
    <col min="13316" max="13316" width="25.85546875" style="1235" customWidth="1"/>
    <col min="13317" max="13317" width="22.7109375" style="1235" customWidth="1"/>
    <col min="13318" max="13318" width="25.28515625" style="1235" customWidth="1"/>
    <col min="13319" max="13321" width="22.7109375" style="1235" customWidth="1"/>
    <col min="13322" max="13322" width="24.7109375" style="1235" customWidth="1"/>
    <col min="13323" max="13563" width="11.42578125" style="1235" customWidth="1"/>
    <col min="13564" max="13565" width="13.28515625" style="1235"/>
    <col min="13566" max="13566" width="8.7109375" style="1235" customWidth="1"/>
    <col min="13567" max="13567" width="13.28515625" style="1235" customWidth="1"/>
    <col min="13568" max="13568" width="35" style="1235" customWidth="1"/>
    <col min="13569" max="13569" width="14.85546875" style="1235" customWidth="1"/>
    <col min="13570" max="13570" width="67.85546875" style="1235" customWidth="1"/>
    <col min="13571" max="13571" width="24.42578125" style="1235" customWidth="1"/>
    <col min="13572" max="13572" width="25.85546875" style="1235" customWidth="1"/>
    <col min="13573" max="13573" width="22.7109375" style="1235" customWidth="1"/>
    <col min="13574" max="13574" width="25.28515625" style="1235" customWidth="1"/>
    <col min="13575" max="13577" width="22.7109375" style="1235" customWidth="1"/>
    <col min="13578" max="13578" width="24.7109375" style="1235" customWidth="1"/>
    <col min="13579" max="13819" width="11.42578125" style="1235" customWidth="1"/>
    <col min="13820" max="13821" width="13.28515625" style="1235"/>
    <col min="13822" max="13822" width="8.7109375" style="1235" customWidth="1"/>
    <col min="13823" max="13823" width="13.28515625" style="1235" customWidth="1"/>
    <col min="13824" max="13824" width="35" style="1235" customWidth="1"/>
    <col min="13825" max="13825" width="14.85546875" style="1235" customWidth="1"/>
    <col min="13826" max="13826" width="67.85546875" style="1235" customWidth="1"/>
    <col min="13827" max="13827" width="24.42578125" style="1235" customWidth="1"/>
    <col min="13828" max="13828" width="25.85546875" style="1235" customWidth="1"/>
    <col min="13829" max="13829" width="22.7109375" style="1235" customWidth="1"/>
    <col min="13830" max="13830" width="25.28515625" style="1235" customWidth="1"/>
    <col min="13831" max="13833" width="22.7109375" style="1235" customWidth="1"/>
    <col min="13834" max="13834" width="24.7109375" style="1235" customWidth="1"/>
    <col min="13835" max="14075" width="11.42578125" style="1235" customWidth="1"/>
    <col min="14076" max="14077" width="13.28515625" style="1235"/>
    <col min="14078" max="14078" width="8.7109375" style="1235" customWidth="1"/>
    <col min="14079" max="14079" width="13.28515625" style="1235" customWidth="1"/>
    <col min="14080" max="14080" width="35" style="1235" customWidth="1"/>
    <col min="14081" max="14081" width="14.85546875" style="1235" customWidth="1"/>
    <col min="14082" max="14082" width="67.85546875" style="1235" customWidth="1"/>
    <col min="14083" max="14083" width="24.42578125" style="1235" customWidth="1"/>
    <col min="14084" max="14084" width="25.85546875" style="1235" customWidth="1"/>
    <col min="14085" max="14085" width="22.7109375" style="1235" customWidth="1"/>
    <col min="14086" max="14086" width="25.28515625" style="1235" customWidth="1"/>
    <col min="14087" max="14089" width="22.7109375" style="1235" customWidth="1"/>
    <col min="14090" max="14090" width="24.7109375" style="1235" customWidth="1"/>
    <col min="14091" max="14331" width="11.42578125" style="1235" customWidth="1"/>
    <col min="14332" max="14333" width="13.28515625" style="1235"/>
    <col min="14334" max="14334" width="8.7109375" style="1235" customWidth="1"/>
    <col min="14335" max="14335" width="13.28515625" style="1235" customWidth="1"/>
    <col min="14336" max="14336" width="35" style="1235" customWidth="1"/>
    <col min="14337" max="14337" width="14.85546875" style="1235" customWidth="1"/>
    <col min="14338" max="14338" width="67.85546875" style="1235" customWidth="1"/>
    <col min="14339" max="14339" width="24.42578125" style="1235" customWidth="1"/>
    <col min="14340" max="14340" width="25.85546875" style="1235" customWidth="1"/>
    <col min="14341" max="14341" width="22.7109375" style="1235" customWidth="1"/>
    <col min="14342" max="14342" width="25.28515625" style="1235" customWidth="1"/>
    <col min="14343" max="14345" width="22.7109375" style="1235" customWidth="1"/>
    <col min="14346" max="14346" width="24.7109375" style="1235" customWidth="1"/>
    <col min="14347" max="14587" width="11.42578125" style="1235" customWidth="1"/>
    <col min="14588" max="14589" width="13.28515625" style="1235"/>
    <col min="14590" max="14590" width="8.7109375" style="1235" customWidth="1"/>
    <col min="14591" max="14591" width="13.28515625" style="1235" customWidth="1"/>
    <col min="14592" max="14592" width="35" style="1235" customWidth="1"/>
    <col min="14593" max="14593" width="14.85546875" style="1235" customWidth="1"/>
    <col min="14594" max="14594" width="67.85546875" style="1235" customWidth="1"/>
    <col min="14595" max="14595" width="24.42578125" style="1235" customWidth="1"/>
    <col min="14596" max="14596" width="25.85546875" style="1235" customWidth="1"/>
    <col min="14597" max="14597" width="22.7109375" style="1235" customWidth="1"/>
    <col min="14598" max="14598" width="25.28515625" style="1235" customWidth="1"/>
    <col min="14599" max="14601" width="22.7109375" style="1235" customWidth="1"/>
    <col min="14602" max="14602" width="24.7109375" style="1235" customWidth="1"/>
    <col min="14603" max="14843" width="11.42578125" style="1235" customWidth="1"/>
    <col min="14844" max="14845" width="13.28515625" style="1235"/>
    <col min="14846" max="14846" width="8.7109375" style="1235" customWidth="1"/>
    <col min="14847" max="14847" width="13.28515625" style="1235" customWidth="1"/>
    <col min="14848" max="14848" width="35" style="1235" customWidth="1"/>
    <col min="14849" max="14849" width="14.85546875" style="1235" customWidth="1"/>
    <col min="14850" max="14850" width="67.85546875" style="1235" customWidth="1"/>
    <col min="14851" max="14851" width="24.42578125" style="1235" customWidth="1"/>
    <col min="14852" max="14852" width="25.85546875" style="1235" customWidth="1"/>
    <col min="14853" max="14853" width="22.7109375" style="1235" customWidth="1"/>
    <col min="14854" max="14854" width="25.28515625" style="1235" customWidth="1"/>
    <col min="14855" max="14857" width="22.7109375" style="1235" customWidth="1"/>
    <col min="14858" max="14858" width="24.7109375" style="1235" customWidth="1"/>
    <col min="14859" max="15099" width="11.42578125" style="1235" customWidth="1"/>
    <col min="15100" max="15101" width="13.28515625" style="1235"/>
    <col min="15102" max="15102" width="8.7109375" style="1235" customWidth="1"/>
    <col min="15103" max="15103" width="13.28515625" style="1235" customWidth="1"/>
    <col min="15104" max="15104" width="35" style="1235" customWidth="1"/>
    <col min="15105" max="15105" width="14.85546875" style="1235" customWidth="1"/>
    <col min="15106" max="15106" width="67.85546875" style="1235" customWidth="1"/>
    <col min="15107" max="15107" width="24.42578125" style="1235" customWidth="1"/>
    <col min="15108" max="15108" width="25.85546875" style="1235" customWidth="1"/>
    <col min="15109" max="15109" width="22.7109375" style="1235" customWidth="1"/>
    <col min="15110" max="15110" width="25.28515625" style="1235" customWidth="1"/>
    <col min="15111" max="15113" width="22.7109375" style="1235" customWidth="1"/>
    <col min="15114" max="15114" width="24.7109375" style="1235" customWidth="1"/>
    <col min="15115" max="15355" width="11.42578125" style="1235" customWidth="1"/>
    <col min="15356" max="15357" width="13.28515625" style="1235"/>
    <col min="15358" max="15358" width="8.7109375" style="1235" customWidth="1"/>
    <col min="15359" max="15359" width="13.28515625" style="1235" customWidth="1"/>
    <col min="15360" max="15360" width="35" style="1235" customWidth="1"/>
    <col min="15361" max="15361" width="14.85546875" style="1235" customWidth="1"/>
    <col min="15362" max="15362" width="67.85546875" style="1235" customWidth="1"/>
    <col min="15363" max="15363" width="24.42578125" style="1235" customWidth="1"/>
    <col min="15364" max="15364" width="25.85546875" style="1235" customWidth="1"/>
    <col min="15365" max="15365" width="22.7109375" style="1235" customWidth="1"/>
    <col min="15366" max="15366" width="25.28515625" style="1235" customWidth="1"/>
    <col min="15367" max="15369" width="22.7109375" style="1235" customWidth="1"/>
    <col min="15370" max="15370" width="24.7109375" style="1235" customWidth="1"/>
    <col min="15371" max="15611" width="11.42578125" style="1235" customWidth="1"/>
    <col min="15612" max="15613" width="13.28515625" style="1235"/>
    <col min="15614" max="15614" width="8.7109375" style="1235" customWidth="1"/>
    <col min="15615" max="15615" width="13.28515625" style="1235" customWidth="1"/>
    <col min="15616" max="15616" width="35" style="1235" customWidth="1"/>
    <col min="15617" max="15617" width="14.85546875" style="1235" customWidth="1"/>
    <col min="15618" max="15618" width="67.85546875" style="1235" customWidth="1"/>
    <col min="15619" max="15619" width="24.42578125" style="1235" customWidth="1"/>
    <col min="15620" max="15620" width="25.85546875" style="1235" customWidth="1"/>
    <col min="15621" max="15621" width="22.7109375" style="1235" customWidth="1"/>
    <col min="15622" max="15622" width="25.28515625" style="1235" customWidth="1"/>
    <col min="15623" max="15625" width="22.7109375" style="1235" customWidth="1"/>
    <col min="15626" max="15626" width="24.7109375" style="1235" customWidth="1"/>
    <col min="15627" max="15867" width="11.42578125" style="1235" customWidth="1"/>
    <col min="15868" max="15869" width="13.28515625" style="1235"/>
    <col min="15870" max="15870" width="8.7109375" style="1235" customWidth="1"/>
    <col min="15871" max="15871" width="13.28515625" style="1235" customWidth="1"/>
    <col min="15872" max="15872" width="35" style="1235" customWidth="1"/>
    <col min="15873" max="15873" width="14.85546875" style="1235" customWidth="1"/>
    <col min="15874" max="15874" width="67.85546875" style="1235" customWidth="1"/>
    <col min="15875" max="15875" width="24.42578125" style="1235" customWidth="1"/>
    <col min="15876" max="15876" width="25.85546875" style="1235" customWidth="1"/>
    <col min="15877" max="15877" width="22.7109375" style="1235" customWidth="1"/>
    <col min="15878" max="15878" width="25.28515625" style="1235" customWidth="1"/>
    <col min="15879" max="15881" width="22.7109375" style="1235" customWidth="1"/>
    <col min="15882" max="15882" width="24.7109375" style="1235" customWidth="1"/>
    <col min="15883" max="16123" width="11.42578125" style="1235" customWidth="1"/>
    <col min="16124" max="16125" width="13.28515625" style="1235"/>
    <col min="16126" max="16126" width="8.7109375" style="1235" customWidth="1"/>
    <col min="16127" max="16127" width="13.28515625" style="1235" customWidth="1"/>
    <col min="16128" max="16128" width="35" style="1235" customWidth="1"/>
    <col min="16129" max="16129" width="14.85546875" style="1235" customWidth="1"/>
    <col min="16130" max="16130" width="67.85546875" style="1235" customWidth="1"/>
    <col min="16131" max="16131" width="24.42578125" style="1235" customWidth="1"/>
    <col min="16132" max="16132" width="25.85546875" style="1235" customWidth="1"/>
    <col min="16133" max="16133" width="22.7109375" style="1235" customWidth="1"/>
    <col min="16134" max="16134" width="25.28515625" style="1235" customWidth="1"/>
    <col min="16135" max="16137" width="22.7109375" style="1235" customWidth="1"/>
    <col min="16138" max="16138" width="24.7109375" style="1235" customWidth="1"/>
    <col min="16139" max="16379" width="11.42578125" style="1235" customWidth="1"/>
    <col min="16380" max="16384" width="13.28515625" style="1235"/>
  </cols>
  <sheetData>
    <row r="1" spans="1:10" s="1228" customFormat="1" ht="21" customHeight="1">
      <c r="A1" s="1226"/>
      <c r="B1" s="33" t="s">
        <v>57</v>
      </c>
      <c r="C1" s="1613">
        <v>19</v>
      </c>
      <c r="D1" s="910"/>
      <c r="E1" s="1055"/>
      <c r="F1" s="910"/>
      <c r="G1" s="1227"/>
    </row>
    <row r="2" spans="1:10" s="1228" customFormat="1" ht="16.5" customHeight="1">
      <c r="A2" s="1226"/>
      <c r="B2" s="33" t="s">
        <v>58</v>
      </c>
      <c r="C2" s="1229" t="s">
        <v>3376</v>
      </c>
      <c r="D2" s="1230"/>
      <c r="E2" s="910"/>
      <c r="F2" s="910"/>
      <c r="G2" s="1227"/>
    </row>
    <row r="3" spans="1:10" s="1228" customFormat="1" ht="17.25" customHeight="1">
      <c r="A3" s="1226"/>
      <c r="B3" s="33" t="s">
        <v>56</v>
      </c>
      <c r="C3" s="1613" t="s">
        <v>3373</v>
      </c>
      <c r="D3" s="1231"/>
      <c r="E3" s="1227"/>
      <c r="F3" s="1227"/>
      <c r="G3" s="1227"/>
    </row>
    <row r="4" spans="1:10" ht="20.25" customHeight="1">
      <c r="A4" s="1232"/>
      <c r="B4" s="33" t="s">
        <v>59</v>
      </c>
      <c r="C4" s="1613" t="s">
        <v>62</v>
      </c>
      <c r="D4" s="1233"/>
      <c r="E4" s="1233"/>
      <c r="F4" s="1233"/>
      <c r="G4" s="1233"/>
      <c r="H4" s="1234"/>
      <c r="I4" s="1234"/>
      <c r="J4" s="1234"/>
    </row>
    <row r="5" spans="1:10" ht="20.25" customHeight="1">
      <c r="A5" s="1232"/>
      <c r="B5" s="33" t="s">
        <v>1349</v>
      </c>
      <c r="C5" s="1613" t="s">
        <v>80</v>
      </c>
      <c r="D5" s="1233"/>
      <c r="E5" s="1233"/>
      <c r="F5" s="1233"/>
      <c r="G5" s="1233"/>
      <c r="H5" s="1234"/>
      <c r="I5" s="1234"/>
      <c r="J5" s="1234"/>
    </row>
    <row r="6" spans="1:10" ht="18.75" thickBot="1">
      <c r="A6" s="1232"/>
      <c r="B6" s="1236"/>
      <c r="C6" s="1237"/>
      <c r="D6" s="1233"/>
      <c r="E6" s="1233"/>
      <c r="F6" s="1233"/>
      <c r="G6" s="1233"/>
      <c r="H6" s="1234"/>
      <c r="I6" s="1234"/>
      <c r="J6" s="1234"/>
    </row>
    <row r="7" spans="1:10" s="1240" customFormat="1" ht="24" customHeight="1">
      <c r="A7" s="1238"/>
      <c r="B7" s="1239"/>
      <c r="C7" s="3368" t="s">
        <v>2980</v>
      </c>
      <c r="D7" s="3369"/>
      <c r="E7" s="3369"/>
      <c r="F7" s="3369"/>
      <c r="G7" s="3370"/>
      <c r="H7" s="3371" t="s">
        <v>2981</v>
      </c>
      <c r="I7" s="3371" t="s">
        <v>2982</v>
      </c>
      <c r="J7" s="3374" t="s">
        <v>2983</v>
      </c>
    </row>
    <row r="8" spans="1:10" s="1240" customFormat="1" ht="24" customHeight="1">
      <c r="A8" s="1241"/>
      <c r="B8" s="1242"/>
      <c r="C8" s="3376" t="s">
        <v>2984</v>
      </c>
      <c r="D8" s="3377"/>
      <c r="E8" s="3376" t="s">
        <v>2985</v>
      </c>
      <c r="F8" s="3377"/>
      <c r="G8" s="3378" t="s">
        <v>2986</v>
      </c>
      <c r="H8" s="3372"/>
      <c r="I8" s="3372"/>
      <c r="J8" s="3375"/>
    </row>
    <row r="9" spans="1:10" s="1240" customFormat="1" ht="21.75" customHeight="1">
      <c r="A9" s="1241"/>
      <c r="B9" s="1242"/>
      <c r="C9" s="2579" t="s">
        <v>2987</v>
      </c>
      <c r="D9" s="2580" t="s">
        <v>2988</v>
      </c>
      <c r="E9" s="2581" t="s">
        <v>2987</v>
      </c>
      <c r="F9" s="2581" t="s">
        <v>2988</v>
      </c>
      <c r="G9" s="3379"/>
      <c r="H9" s="3373"/>
      <c r="I9" s="3373"/>
      <c r="J9" s="3375"/>
    </row>
    <row r="10" spans="1:10" s="1240" customFormat="1" ht="20.25" customHeight="1" thickBot="1">
      <c r="A10" s="1243"/>
      <c r="B10" s="2747"/>
      <c r="C10" s="1244" t="s">
        <v>1806</v>
      </c>
      <c r="D10" s="1244" t="s">
        <v>1801</v>
      </c>
      <c r="E10" s="1245" t="s">
        <v>1798</v>
      </c>
      <c r="F10" s="1245" t="s">
        <v>1795</v>
      </c>
      <c r="G10" s="1246" t="s">
        <v>1792</v>
      </c>
      <c r="H10" s="1247"/>
      <c r="I10" s="1244" t="s">
        <v>1789</v>
      </c>
      <c r="J10" s="1248" t="s">
        <v>1787</v>
      </c>
    </row>
    <row r="11" spans="1:10" s="1257" customFormat="1" ht="18" customHeight="1">
      <c r="A11" s="1249" t="s">
        <v>1806</v>
      </c>
      <c r="B11" s="2748" t="s">
        <v>3374</v>
      </c>
      <c r="C11" s="1250"/>
      <c r="D11" s="1251"/>
      <c r="E11" s="1252"/>
      <c r="F11" s="1253"/>
      <c r="G11" s="1253"/>
      <c r="H11" s="1254"/>
      <c r="I11" s="1255">
        <f>I12+I38+I50+I51</f>
        <v>0</v>
      </c>
      <c r="J11" s="1256">
        <f>I11*12.5</f>
        <v>0</v>
      </c>
    </row>
    <row r="12" spans="1:10" s="1257" customFormat="1" ht="21" customHeight="1">
      <c r="A12" s="1258" t="s">
        <v>2990</v>
      </c>
      <c r="B12" s="2749" t="s">
        <v>2991</v>
      </c>
      <c r="C12" s="1250"/>
      <c r="D12" s="1251"/>
      <c r="E12" s="1252"/>
      <c r="F12" s="1253"/>
      <c r="G12" s="1253"/>
      <c r="H12" s="1254"/>
      <c r="I12" s="1259">
        <f>I15+I34</f>
        <v>0</v>
      </c>
      <c r="J12" s="1260"/>
    </row>
    <row r="13" spans="1:10" s="1257" customFormat="1" ht="21" customHeight="1">
      <c r="A13" s="1258" t="s">
        <v>2992</v>
      </c>
      <c r="B13" s="2750" t="s">
        <v>2993</v>
      </c>
      <c r="C13" s="2751"/>
      <c r="D13" s="2752"/>
      <c r="E13" s="1252"/>
      <c r="F13" s="1253"/>
      <c r="G13" s="1253"/>
      <c r="H13" s="1254"/>
      <c r="I13" s="1261"/>
      <c r="J13" s="1262"/>
    </row>
    <row r="14" spans="1:10" s="1257" customFormat="1" ht="20.25" customHeight="1">
      <c r="A14" s="1258" t="s">
        <v>2994</v>
      </c>
      <c r="B14" s="2753" t="s">
        <v>2995</v>
      </c>
      <c r="C14" s="1263"/>
      <c r="D14" s="1264"/>
      <c r="E14" s="1252"/>
      <c r="F14" s="1253"/>
      <c r="G14" s="1253"/>
      <c r="H14" s="1254"/>
      <c r="I14" s="1261"/>
      <c r="J14" s="1262"/>
    </row>
    <row r="15" spans="1:10" s="1240" customFormat="1" ht="21" customHeight="1">
      <c r="A15" s="1249" t="s">
        <v>1801</v>
      </c>
      <c r="B15" s="1265" t="s">
        <v>2996</v>
      </c>
      <c r="C15" s="1263"/>
      <c r="D15" s="1266"/>
      <c r="E15" s="1266"/>
      <c r="F15" s="1264"/>
      <c r="G15" s="1264"/>
      <c r="H15" s="1267"/>
      <c r="I15" s="1268"/>
      <c r="J15" s="1260"/>
    </row>
    <row r="16" spans="1:10" s="1240" customFormat="1" ht="18.75" customHeight="1">
      <c r="A16" s="1249" t="s">
        <v>1798</v>
      </c>
      <c r="B16" s="1269" t="s">
        <v>2997</v>
      </c>
      <c r="C16" s="1263"/>
      <c r="D16" s="1266"/>
      <c r="E16" s="1266"/>
      <c r="F16" s="1264"/>
      <c r="G16" s="1270"/>
      <c r="H16" s="1267"/>
      <c r="I16" s="1271"/>
      <c r="J16" s="1260"/>
    </row>
    <row r="17" spans="1:10" s="1240" customFormat="1" ht="18" customHeight="1">
      <c r="A17" s="1249" t="s">
        <v>1795</v>
      </c>
      <c r="B17" s="1272" t="s">
        <v>2998</v>
      </c>
      <c r="C17" s="1273"/>
      <c r="D17" s="1270"/>
      <c r="E17" s="1263"/>
      <c r="F17" s="1264"/>
      <c r="G17" s="1270"/>
      <c r="H17" s="1267"/>
      <c r="I17" s="1271"/>
      <c r="J17" s="1260"/>
    </row>
    <row r="18" spans="1:10" s="1240" customFormat="1" ht="20.25" customHeight="1">
      <c r="A18" s="1249" t="s">
        <v>1792</v>
      </c>
      <c r="B18" s="1272" t="s">
        <v>2999</v>
      </c>
      <c r="C18" s="1273"/>
      <c r="D18" s="1270"/>
      <c r="E18" s="1263"/>
      <c r="F18" s="1264"/>
      <c r="G18" s="1270"/>
      <c r="H18" s="1267"/>
      <c r="I18" s="1271"/>
      <c r="J18" s="1260"/>
    </row>
    <row r="19" spans="1:10" s="1240" customFormat="1" ht="24" customHeight="1">
      <c r="A19" s="1249" t="s">
        <v>1789</v>
      </c>
      <c r="B19" s="1272" t="s">
        <v>3000</v>
      </c>
      <c r="C19" s="1273"/>
      <c r="D19" s="1270"/>
      <c r="E19" s="1263"/>
      <c r="F19" s="1264"/>
      <c r="G19" s="1270"/>
      <c r="H19" s="1267"/>
      <c r="I19" s="1271"/>
      <c r="J19" s="1260"/>
    </row>
    <row r="20" spans="1:10" s="1240" customFormat="1" ht="18.75" customHeight="1">
      <c r="A20" s="1249" t="s">
        <v>1787</v>
      </c>
      <c r="B20" s="1272" t="s">
        <v>3001</v>
      </c>
      <c r="C20" s="1273"/>
      <c r="D20" s="1270"/>
      <c r="E20" s="1263"/>
      <c r="F20" s="1264"/>
      <c r="G20" s="1270"/>
      <c r="H20" s="1267"/>
      <c r="I20" s="1271"/>
      <c r="J20" s="1260"/>
    </row>
    <row r="21" spans="1:10" s="1240" customFormat="1" ht="19.5" customHeight="1">
      <c r="A21" s="1249" t="s">
        <v>1784</v>
      </c>
      <c r="B21" s="1269" t="s">
        <v>3002</v>
      </c>
      <c r="C21" s="1263"/>
      <c r="D21" s="1264"/>
      <c r="E21" s="1263"/>
      <c r="F21" s="1264"/>
      <c r="G21" s="1270"/>
      <c r="H21" s="1267"/>
      <c r="I21" s="1271"/>
      <c r="J21" s="1260"/>
    </row>
    <row r="22" spans="1:10" s="1240" customFormat="1" ht="21.75" customHeight="1">
      <c r="A22" s="1249" t="s">
        <v>1781</v>
      </c>
      <c r="B22" s="1272" t="s">
        <v>3003</v>
      </c>
      <c r="C22" s="1273"/>
      <c r="D22" s="1270"/>
      <c r="E22" s="1263"/>
      <c r="F22" s="1264"/>
      <c r="G22" s="1270"/>
      <c r="H22" s="1267"/>
      <c r="I22" s="1271"/>
      <c r="J22" s="1260"/>
    </row>
    <row r="23" spans="1:10" s="1240" customFormat="1" ht="18" customHeight="1">
      <c r="A23" s="1249" t="s">
        <v>3004</v>
      </c>
      <c r="B23" s="1272" t="s">
        <v>3005</v>
      </c>
      <c r="C23" s="1273"/>
      <c r="D23" s="1270"/>
      <c r="E23" s="1263"/>
      <c r="F23" s="1264"/>
      <c r="G23" s="1270"/>
      <c r="H23" s="1267"/>
      <c r="I23" s="1271"/>
      <c r="J23" s="1260"/>
    </row>
    <row r="24" spans="1:10" s="1240" customFormat="1" ht="20.25" customHeight="1">
      <c r="A24" s="1249" t="s">
        <v>3006</v>
      </c>
      <c r="B24" s="1272" t="s">
        <v>3007</v>
      </c>
      <c r="C24" s="1273"/>
      <c r="D24" s="1270"/>
      <c r="E24" s="1263"/>
      <c r="F24" s="1264"/>
      <c r="G24" s="1270"/>
      <c r="H24" s="1267"/>
      <c r="I24" s="1271"/>
      <c r="J24" s="1260"/>
    </row>
    <row r="25" spans="1:10" s="1240" customFormat="1" ht="15.75" customHeight="1">
      <c r="A25" s="1249" t="s">
        <v>3008</v>
      </c>
      <c r="B25" s="1269" t="s">
        <v>3009</v>
      </c>
      <c r="C25" s="1263"/>
      <c r="D25" s="1264"/>
      <c r="E25" s="1263"/>
      <c r="F25" s="1264"/>
      <c r="G25" s="1270"/>
      <c r="H25" s="1267"/>
      <c r="I25" s="1271"/>
      <c r="J25" s="1260"/>
    </row>
    <row r="26" spans="1:10" s="1240" customFormat="1" ht="15" customHeight="1">
      <c r="A26" s="1249" t="s">
        <v>1772</v>
      </c>
      <c r="B26" s="1272" t="s">
        <v>3010</v>
      </c>
      <c r="C26" s="1273"/>
      <c r="D26" s="1270"/>
      <c r="E26" s="1263"/>
      <c r="F26" s="1264"/>
      <c r="G26" s="1270"/>
      <c r="H26" s="1267"/>
      <c r="I26" s="1271"/>
      <c r="J26" s="1260"/>
    </row>
    <row r="27" spans="1:10" s="1240" customFormat="1" ht="15" customHeight="1">
      <c r="A27" s="1249" t="s">
        <v>1769</v>
      </c>
      <c r="B27" s="1272" t="s">
        <v>3011</v>
      </c>
      <c r="C27" s="1273"/>
      <c r="D27" s="1270"/>
      <c r="E27" s="1263"/>
      <c r="F27" s="1264"/>
      <c r="G27" s="1270"/>
      <c r="H27" s="1267"/>
      <c r="I27" s="1271"/>
      <c r="J27" s="1260"/>
    </row>
    <row r="28" spans="1:10" s="1240" customFormat="1" ht="15" customHeight="1">
      <c r="A28" s="1249" t="s">
        <v>1766</v>
      </c>
      <c r="B28" s="1272" t="s">
        <v>3012</v>
      </c>
      <c r="C28" s="1273"/>
      <c r="D28" s="1270"/>
      <c r="E28" s="1263"/>
      <c r="F28" s="1264"/>
      <c r="G28" s="1270"/>
      <c r="H28" s="1267"/>
      <c r="I28" s="1271"/>
      <c r="J28" s="1260"/>
    </row>
    <row r="29" spans="1:10" s="1240" customFormat="1" ht="15" customHeight="1">
      <c r="A29" s="1249" t="s">
        <v>1763</v>
      </c>
      <c r="B29" s="1272" t="s">
        <v>3013</v>
      </c>
      <c r="C29" s="1273"/>
      <c r="D29" s="1270"/>
      <c r="E29" s="1263"/>
      <c r="F29" s="1264"/>
      <c r="G29" s="1270"/>
      <c r="H29" s="1267"/>
      <c r="I29" s="1271"/>
      <c r="J29" s="1260"/>
    </row>
    <row r="30" spans="1:10" s="1240" customFormat="1" ht="15" customHeight="1">
      <c r="A30" s="1249" t="s">
        <v>3014</v>
      </c>
      <c r="B30" s="1272" t="s">
        <v>3015</v>
      </c>
      <c r="C30" s="1273"/>
      <c r="D30" s="1270"/>
      <c r="E30" s="1263"/>
      <c r="F30" s="1264"/>
      <c r="G30" s="1270"/>
      <c r="H30" s="1267"/>
      <c r="I30" s="1271"/>
      <c r="J30" s="1260"/>
    </row>
    <row r="31" spans="1:10" s="1240" customFormat="1" ht="15" customHeight="1">
      <c r="A31" s="1249" t="s">
        <v>3016</v>
      </c>
      <c r="B31" s="1272" t="s">
        <v>3017</v>
      </c>
      <c r="C31" s="1273"/>
      <c r="D31" s="1270"/>
      <c r="E31" s="1263"/>
      <c r="F31" s="1264"/>
      <c r="G31" s="1270"/>
      <c r="H31" s="1267"/>
      <c r="I31" s="1271"/>
      <c r="J31" s="1260"/>
    </row>
    <row r="32" spans="1:10" s="1240" customFormat="1" ht="15" customHeight="1">
      <c r="A32" s="1249" t="s">
        <v>3018</v>
      </c>
      <c r="B32" s="1272" t="s">
        <v>3019</v>
      </c>
      <c r="C32" s="1273"/>
      <c r="D32" s="1270"/>
      <c r="E32" s="1263"/>
      <c r="F32" s="1264"/>
      <c r="G32" s="1270"/>
      <c r="H32" s="1267"/>
      <c r="I32" s="1271"/>
      <c r="J32" s="1260"/>
    </row>
    <row r="33" spans="1:10" s="1240" customFormat="1" ht="15" customHeight="1">
      <c r="A33" s="1249" t="s">
        <v>1760</v>
      </c>
      <c r="B33" s="1272" t="s">
        <v>3020</v>
      </c>
      <c r="C33" s="1273"/>
      <c r="D33" s="1270"/>
      <c r="E33" s="1263"/>
      <c r="F33" s="1264"/>
      <c r="G33" s="1270"/>
      <c r="H33" s="1267"/>
      <c r="I33" s="1274"/>
      <c r="J33" s="1275"/>
    </row>
    <row r="34" spans="1:10" s="1240" customFormat="1" ht="24" customHeight="1">
      <c r="A34" s="1249" t="s">
        <v>3021</v>
      </c>
      <c r="B34" s="1265" t="s">
        <v>3022</v>
      </c>
      <c r="C34" s="1263"/>
      <c r="D34" s="1276"/>
      <c r="E34" s="1263"/>
      <c r="F34" s="1264"/>
      <c r="G34" s="1264"/>
      <c r="H34" s="1267"/>
      <c r="I34" s="1268"/>
      <c r="J34" s="1260"/>
    </row>
    <row r="35" spans="1:10" s="1240" customFormat="1" ht="20.25" customHeight="1">
      <c r="A35" s="1249" t="s">
        <v>3023</v>
      </c>
      <c r="B35" s="1269" t="s">
        <v>2997</v>
      </c>
      <c r="C35" s="1263"/>
      <c r="D35" s="1276"/>
      <c r="E35" s="1263"/>
      <c r="F35" s="1264"/>
      <c r="G35" s="1270"/>
      <c r="H35" s="1267"/>
      <c r="I35" s="1271"/>
      <c r="J35" s="1260"/>
    </row>
    <row r="36" spans="1:10" s="1240" customFormat="1" ht="18.75" customHeight="1">
      <c r="A36" s="1249" t="s">
        <v>3024</v>
      </c>
      <c r="B36" s="1269" t="s">
        <v>3002</v>
      </c>
      <c r="C36" s="1263"/>
      <c r="D36" s="1276"/>
      <c r="E36" s="1263"/>
      <c r="F36" s="1264"/>
      <c r="G36" s="1270"/>
      <c r="H36" s="1267"/>
      <c r="I36" s="1271"/>
      <c r="J36" s="1260"/>
    </row>
    <row r="37" spans="1:10" s="1240" customFormat="1" ht="19.5" customHeight="1">
      <c r="A37" s="1249" t="s">
        <v>3025</v>
      </c>
      <c r="B37" s="1269" t="s">
        <v>3009</v>
      </c>
      <c r="C37" s="1263"/>
      <c r="D37" s="1276"/>
      <c r="E37" s="1263"/>
      <c r="F37" s="1264"/>
      <c r="G37" s="1270"/>
      <c r="H37" s="1267"/>
      <c r="I37" s="1271"/>
      <c r="J37" s="1260"/>
    </row>
    <row r="38" spans="1:10" s="1240" customFormat="1" ht="18" customHeight="1">
      <c r="A38" s="1249" t="s">
        <v>1755</v>
      </c>
      <c r="B38" s="1277" t="s">
        <v>3026</v>
      </c>
      <c r="C38" s="1263"/>
      <c r="D38" s="1276"/>
      <c r="E38" s="1263"/>
      <c r="F38" s="1276"/>
      <c r="G38" s="1276"/>
      <c r="H38" s="1267"/>
      <c r="I38" s="1278">
        <f>+I39+I48</f>
        <v>0</v>
      </c>
      <c r="J38" s="1260"/>
    </row>
    <row r="39" spans="1:10" s="1240" customFormat="1" ht="26.25" customHeight="1">
      <c r="A39" s="1249">
        <v>251</v>
      </c>
      <c r="B39" s="1279" t="s">
        <v>3027</v>
      </c>
      <c r="C39" s="1273"/>
      <c r="D39" s="1280"/>
      <c r="E39" s="1273"/>
      <c r="F39" s="1270"/>
      <c r="G39" s="1270"/>
      <c r="H39" s="1267"/>
      <c r="I39" s="1278">
        <f>+I40+I41+I45+I46+I47</f>
        <v>0</v>
      </c>
      <c r="J39" s="1260"/>
    </row>
    <row r="40" spans="1:10" s="1240" customFormat="1" ht="29.25" customHeight="1">
      <c r="A40" s="1249" t="s">
        <v>1752</v>
      </c>
      <c r="B40" s="1281" t="s">
        <v>3028</v>
      </c>
      <c r="C40" s="1263"/>
      <c r="D40" s="1276"/>
      <c r="E40" s="1263"/>
      <c r="F40" s="1264"/>
      <c r="G40" s="1263"/>
      <c r="H40" s="1282">
        <v>0</v>
      </c>
      <c r="I40" s="1278">
        <f>+G40*0</f>
        <v>0</v>
      </c>
      <c r="J40" s="1260"/>
    </row>
    <row r="41" spans="1:10" s="1240" customFormat="1" ht="28.5" customHeight="1">
      <c r="A41" s="1249" t="s">
        <v>1749</v>
      </c>
      <c r="B41" s="1281" t="s">
        <v>3029</v>
      </c>
      <c r="C41" s="1263"/>
      <c r="D41" s="1276"/>
      <c r="E41" s="1263"/>
      <c r="F41" s="1264"/>
      <c r="G41" s="1264"/>
      <c r="H41" s="1282"/>
      <c r="I41" s="1278">
        <f>+I42+I43+I44</f>
        <v>0</v>
      </c>
      <c r="J41" s="1260"/>
    </row>
    <row r="42" spans="1:10" s="1240" customFormat="1" ht="24" customHeight="1">
      <c r="A42" s="1249" t="s">
        <v>1746</v>
      </c>
      <c r="B42" s="1283" t="s">
        <v>3030</v>
      </c>
      <c r="C42" s="1263"/>
      <c r="D42" s="1276"/>
      <c r="E42" s="1263"/>
      <c r="F42" s="1264"/>
      <c r="G42" s="1264"/>
      <c r="H42" s="1282">
        <v>0.25</v>
      </c>
      <c r="I42" s="1278">
        <f>+G42*0.0025</f>
        <v>0</v>
      </c>
      <c r="J42" s="1260"/>
    </row>
    <row r="43" spans="1:10" s="1240" customFormat="1" ht="22.5" customHeight="1">
      <c r="A43" s="1249" t="s">
        <v>1740</v>
      </c>
      <c r="B43" s="1283" t="s">
        <v>3031</v>
      </c>
      <c r="C43" s="1263"/>
      <c r="D43" s="1276"/>
      <c r="E43" s="1263"/>
      <c r="F43" s="1264"/>
      <c r="G43" s="1264"/>
      <c r="H43" s="1282">
        <v>1</v>
      </c>
      <c r="I43" s="1278">
        <f>+G43*0.01</f>
        <v>0</v>
      </c>
      <c r="J43" s="1260"/>
    </row>
    <row r="44" spans="1:10" s="1240" customFormat="1" ht="18.75" customHeight="1">
      <c r="A44" s="1249" t="s">
        <v>1737</v>
      </c>
      <c r="B44" s="1283" t="s">
        <v>3032</v>
      </c>
      <c r="C44" s="1263"/>
      <c r="D44" s="1276"/>
      <c r="E44" s="1263"/>
      <c r="F44" s="1264"/>
      <c r="G44" s="1264"/>
      <c r="H44" s="1282">
        <v>1.6</v>
      </c>
      <c r="I44" s="1278">
        <f>+G44*0.016</f>
        <v>0</v>
      </c>
      <c r="J44" s="1260"/>
    </row>
    <row r="45" spans="1:10" s="1240" customFormat="1" ht="26.25" customHeight="1">
      <c r="A45" s="1249" t="s">
        <v>1734</v>
      </c>
      <c r="B45" s="1281" t="s">
        <v>3033</v>
      </c>
      <c r="C45" s="1263"/>
      <c r="D45" s="1276"/>
      <c r="E45" s="1263"/>
      <c r="F45" s="1264"/>
      <c r="G45" s="1264"/>
      <c r="H45" s="1282">
        <v>8</v>
      </c>
      <c r="I45" s="1278">
        <f>+G45*0.08</f>
        <v>0</v>
      </c>
      <c r="J45" s="1260"/>
    </row>
    <row r="46" spans="1:10" s="1240" customFormat="1" ht="29.25" customHeight="1">
      <c r="A46" s="1249" t="s">
        <v>1731</v>
      </c>
      <c r="B46" s="1281" t="s">
        <v>3034</v>
      </c>
      <c r="C46" s="1263"/>
      <c r="D46" s="1276"/>
      <c r="E46" s="1263"/>
      <c r="F46" s="1264"/>
      <c r="G46" s="1264"/>
      <c r="H46" s="1282">
        <v>12</v>
      </c>
      <c r="I46" s="1278">
        <f>+G46*0.12</f>
        <v>0</v>
      </c>
      <c r="J46" s="1260"/>
    </row>
    <row r="47" spans="1:10" s="1240" customFormat="1" ht="19.5" customHeight="1">
      <c r="A47" s="1249" t="s">
        <v>3035</v>
      </c>
      <c r="B47" s="1284" t="s">
        <v>3036</v>
      </c>
      <c r="C47" s="1263"/>
      <c r="D47" s="1276"/>
      <c r="E47" s="1263"/>
      <c r="F47" s="1264"/>
      <c r="G47" s="1264"/>
      <c r="H47" s="1282"/>
      <c r="I47" s="1268"/>
      <c r="J47" s="1285"/>
    </row>
    <row r="48" spans="1:10" s="1240" customFormat="1" ht="17.25" customHeight="1">
      <c r="A48" s="1249">
        <v>325</v>
      </c>
      <c r="B48" s="1279" t="s">
        <v>3037</v>
      </c>
      <c r="C48" s="1263"/>
      <c r="D48" s="1264"/>
      <c r="E48" s="1263"/>
      <c r="F48" s="1264"/>
      <c r="G48" s="1266"/>
      <c r="H48" s="1282"/>
      <c r="I48" s="1268"/>
      <c r="J48" s="1285"/>
    </row>
    <row r="49" spans="1:10" s="1240" customFormat="1" ht="19.5" customHeight="1">
      <c r="A49" s="1249">
        <v>330</v>
      </c>
      <c r="B49" s="1286"/>
      <c r="C49" s="1273"/>
      <c r="D49" s="1280"/>
      <c r="E49" s="1273"/>
      <c r="F49" s="1280"/>
      <c r="G49" s="1270"/>
      <c r="H49" s="1282"/>
      <c r="I49" s="1271"/>
      <c r="J49" s="1285"/>
    </row>
    <row r="50" spans="1:10" s="1240" customFormat="1" ht="21.75" customHeight="1">
      <c r="A50" s="1249">
        <v>340</v>
      </c>
      <c r="B50" s="1272" t="s">
        <v>3038</v>
      </c>
      <c r="C50" s="1287"/>
      <c r="D50" s="1288"/>
      <c r="E50" s="1287"/>
      <c r="F50" s="1288"/>
      <c r="G50" s="1289"/>
      <c r="H50" s="1282"/>
      <c r="I50" s="1290"/>
      <c r="J50" s="1285"/>
    </row>
    <row r="51" spans="1:10" s="1240" customFormat="1" ht="20.25" customHeight="1">
      <c r="A51" s="1249" t="s">
        <v>1722</v>
      </c>
      <c r="B51" s="1272" t="s">
        <v>3039</v>
      </c>
      <c r="C51" s="1287"/>
      <c r="D51" s="1288"/>
      <c r="E51" s="1287"/>
      <c r="F51" s="1288"/>
      <c r="G51" s="1289"/>
      <c r="H51" s="1282"/>
      <c r="I51" s="1278">
        <f>I52+I53+I54</f>
        <v>0</v>
      </c>
      <c r="J51" s="1285"/>
    </row>
    <row r="52" spans="1:10" s="1240" customFormat="1" ht="18.75" customHeight="1">
      <c r="A52" s="1249">
        <v>360</v>
      </c>
      <c r="B52" s="1291" t="s">
        <v>3040</v>
      </c>
      <c r="C52" s="1287"/>
      <c r="D52" s="1288"/>
      <c r="E52" s="1287"/>
      <c r="F52" s="1288"/>
      <c r="G52" s="1289"/>
      <c r="H52" s="1282"/>
      <c r="I52" s="1290"/>
      <c r="J52" s="1285"/>
    </row>
    <row r="53" spans="1:10" s="1240" customFormat="1" ht="19.5" customHeight="1">
      <c r="A53" s="1249">
        <v>370</v>
      </c>
      <c r="B53" s="1291" t="s">
        <v>3041</v>
      </c>
      <c r="C53" s="1287"/>
      <c r="D53" s="1288"/>
      <c r="E53" s="1287"/>
      <c r="F53" s="1288"/>
      <c r="G53" s="1289"/>
      <c r="H53" s="1282"/>
      <c r="I53" s="1290"/>
      <c r="J53" s="1285"/>
    </row>
    <row r="54" spans="1:10" s="1240" customFormat="1" ht="16.5" customHeight="1">
      <c r="A54" s="1249">
        <v>380</v>
      </c>
      <c r="B54" s="1291" t="s">
        <v>3042</v>
      </c>
      <c r="C54" s="1287"/>
      <c r="D54" s="1288"/>
      <c r="E54" s="1287"/>
      <c r="F54" s="1288"/>
      <c r="G54" s="1289"/>
      <c r="H54" s="1282"/>
      <c r="I54" s="1290"/>
      <c r="J54" s="1285"/>
    </row>
    <row r="55" spans="1:10" s="1240" customFormat="1" ht="21" customHeight="1" thickBot="1">
      <c r="A55" s="1292">
        <v>390</v>
      </c>
      <c r="B55" s="2754"/>
      <c r="C55" s="1293"/>
      <c r="D55" s="1294"/>
      <c r="E55" s="1293"/>
      <c r="F55" s="1294"/>
      <c r="G55" s="1295"/>
      <c r="H55" s="1296"/>
      <c r="I55" s="1297"/>
      <c r="J55" s="1298"/>
    </row>
    <row r="56" spans="1:10" s="1302" customFormat="1" ht="20.25" customHeight="1">
      <c r="A56" s="1299"/>
      <c r="B56" s="1300"/>
      <c r="C56" s="1301"/>
      <c r="D56" s="1301"/>
      <c r="E56" s="1301"/>
      <c r="F56" s="1301"/>
      <c r="G56" s="1301"/>
      <c r="H56" s="1300"/>
      <c r="I56" s="1300"/>
      <c r="J56" s="1300"/>
    </row>
    <row r="57" spans="1:10" s="1302" customFormat="1" ht="24.75" customHeight="1">
      <c r="A57" s="1226"/>
      <c r="B57" s="983" t="s">
        <v>3043</v>
      </c>
      <c r="C57" s="1303"/>
      <c r="D57" s="1303"/>
      <c r="E57" s="1303"/>
      <c r="F57" s="1303"/>
      <c r="G57" s="1303"/>
    </row>
    <row r="58" spans="1:10" ht="15">
      <c r="B58" s="2590"/>
    </row>
    <row r="60" spans="1:10" ht="14.25" customHeight="1"/>
    <row r="64" spans="1:10" ht="17.25" customHeight="1"/>
  </sheetData>
  <mergeCells count="7">
    <mergeCell ref="C7:G7"/>
    <mergeCell ref="H7:H9"/>
    <mergeCell ref="I7:I9"/>
    <mergeCell ref="J7:J9"/>
    <mergeCell ref="C8:D8"/>
    <mergeCell ref="E8:F8"/>
    <mergeCell ref="G8:G9"/>
  </mergeCells>
  <printOptions horizontalCentered="1" verticalCentered="1"/>
  <pageMargins left="0" right="0" top="0" bottom="0" header="0" footer="0"/>
  <pageSetup paperSize="9" scale="37" orientation="landscape" cellComments="asDisplayed" horizontalDpi="300" r:id="rId1"/>
  <headerFooter alignWithMargins="0">
    <oddHeader>&amp;C&amp;40&amp;U&amp;A</oddHeader>
    <oddFooter>&amp;L&amp;F&amp;C&amp;A&amp;R&amp;D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4"/>
  <sheetViews>
    <sheetView zoomScale="55" zoomScaleNormal="55" zoomScaleSheetLayoutView="55" workbookViewId="0"/>
  </sheetViews>
  <sheetFormatPr defaultColWidth="13.28515625" defaultRowHeight="12.75"/>
  <cols>
    <col min="1" max="1" width="7.140625" style="1304" customWidth="1"/>
    <col min="2" max="2" width="49.5703125" style="1235" customWidth="1"/>
    <col min="3" max="3" width="17" style="1305" customWidth="1"/>
    <col min="4" max="4" width="14.42578125" style="1305" customWidth="1"/>
    <col min="5" max="5" width="13.85546875" style="1305" customWidth="1"/>
    <col min="6" max="6" width="11.42578125" style="1305" customWidth="1"/>
    <col min="7" max="7" width="16.85546875" style="1305" customWidth="1"/>
    <col min="8" max="8" width="17.28515625" style="1235" customWidth="1"/>
    <col min="9" max="9" width="20" style="1235" customWidth="1"/>
    <col min="10" max="10" width="20.42578125" style="1235" customWidth="1"/>
    <col min="11" max="251" width="11.42578125" style="1235" customWidth="1"/>
    <col min="252" max="253" width="13.28515625" style="1235"/>
    <col min="254" max="254" width="8.7109375" style="1235" customWidth="1"/>
    <col min="255" max="255" width="13.28515625" style="1235" customWidth="1"/>
    <col min="256" max="256" width="35" style="1235" customWidth="1"/>
    <col min="257" max="257" width="14.85546875" style="1235" customWidth="1"/>
    <col min="258" max="258" width="67.85546875" style="1235" customWidth="1"/>
    <col min="259" max="259" width="24.42578125" style="1235" customWidth="1"/>
    <col min="260" max="260" width="25.85546875" style="1235" customWidth="1"/>
    <col min="261" max="261" width="22.7109375" style="1235" customWidth="1"/>
    <col min="262" max="262" width="25.28515625" style="1235" customWidth="1"/>
    <col min="263" max="265" width="22.7109375" style="1235" customWidth="1"/>
    <col min="266" max="266" width="24.7109375" style="1235" customWidth="1"/>
    <col min="267" max="507" width="11.42578125" style="1235" customWidth="1"/>
    <col min="508" max="509" width="13.28515625" style="1235"/>
    <col min="510" max="510" width="8.7109375" style="1235" customWidth="1"/>
    <col min="511" max="511" width="13.28515625" style="1235" customWidth="1"/>
    <col min="512" max="512" width="35" style="1235" customWidth="1"/>
    <col min="513" max="513" width="14.85546875" style="1235" customWidth="1"/>
    <col min="514" max="514" width="67.85546875" style="1235" customWidth="1"/>
    <col min="515" max="515" width="24.42578125" style="1235" customWidth="1"/>
    <col min="516" max="516" width="25.85546875" style="1235" customWidth="1"/>
    <col min="517" max="517" width="22.7109375" style="1235" customWidth="1"/>
    <col min="518" max="518" width="25.28515625" style="1235" customWidth="1"/>
    <col min="519" max="521" width="22.7109375" style="1235" customWidth="1"/>
    <col min="522" max="522" width="24.7109375" style="1235" customWidth="1"/>
    <col min="523" max="763" width="11.42578125" style="1235" customWidth="1"/>
    <col min="764" max="765" width="13.28515625" style="1235"/>
    <col min="766" max="766" width="8.7109375" style="1235" customWidth="1"/>
    <col min="767" max="767" width="13.28515625" style="1235" customWidth="1"/>
    <col min="768" max="768" width="35" style="1235" customWidth="1"/>
    <col min="769" max="769" width="14.85546875" style="1235" customWidth="1"/>
    <col min="770" max="770" width="67.85546875" style="1235" customWidth="1"/>
    <col min="771" max="771" width="24.42578125" style="1235" customWidth="1"/>
    <col min="772" max="772" width="25.85546875" style="1235" customWidth="1"/>
    <col min="773" max="773" width="22.7109375" style="1235" customWidth="1"/>
    <col min="774" max="774" width="25.28515625" style="1235" customWidth="1"/>
    <col min="775" max="777" width="22.7109375" style="1235" customWidth="1"/>
    <col min="778" max="778" width="24.7109375" style="1235" customWidth="1"/>
    <col min="779" max="1019" width="11.42578125" style="1235" customWidth="1"/>
    <col min="1020" max="1021" width="13.28515625" style="1235"/>
    <col min="1022" max="1022" width="8.7109375" style="1235" customWidth="1"/>
    <col min="1023" max="1023" width="13.28515625" style="1235" customWidth="1"/>
    <col min="1024" max="1024" width="35" style="1235" customWidth="1"/>
    <col min="1025" max="1025" width="14.85546875" style="1235" customWidth="1"/>
    <col min="1026" max="1026" width="67.85546875" style="1235" customWidth="1"/>
    <col min="1027" max="1027" width="24.42578125" style="1235" customWidth="1"/>
    <col min="1028" max="1028" width="25.85546875" style="1235" customWidth="1"/>
    <col min="1029" max="1029" width="22.7109375" style="1235" customWidth="1"/>
    <col min="1030" max="1030" width="25.28515625" style="1235" customWidth="1"/>
    <col min="1031" max="1033" width="22.7109375" style="1235" customWidth="1"/>
    <col min="1034" max="1034" width="24.7109375" style="1235" customWidth="1"/>
    <col min="1035" max="1275" width="11.42578125" style="1235" customWidth="1"/>
    <col min="1276" max="1277" width="13.28515625" style="1235"/>
    <col min="1278" max="1278" width="8.7109375" style="1235" customWidth="1"/>
    <col min="1279" max="1279" width="13.28515625" style="1235" customWidth="1"/>
    <col min="1280" max="1280" width="35" style="1235" customWidth="1"/>
    <col min="1281" max="1281" width="14.85546875" style="1235" customWidth="1"/>
    <col min="1282" max="1282" width="67.85546875" style="1235" customWidth="1"/>
    <col min="1283" max="1283" width="24.42578125" style="1235" customWidth="1"/>
    <col min="1284" max="1284" width="25.85546875" style="1235" customWidth="1"/>
    <col min="1285" max="1285" width="22.7109375" style="1235" customWidth="1"/>
    <col min="1286" max="1286" width="25.28515625" style="1235" customWidth="1"/>
    <col min="1287" max="1289" width="22.7109375" style="1235" customWidth="1"/>
    <col min="1290" max="1290" width="24.7109375" style="1235" customWidth="1"/>
    <col min="1291" max="1531" width="11.42578125" style="1235" customWidth="1"/>
    <col min="1532" max="1533" width="13.28515625" style="1235"/>
    <col min="1534" max="1534" width="8.7109375" style="1235" customWidth="1"/>
    <col min="1535" max="1535" width="13.28515625" style="1235" customWidth="1"/>
    <col min="1536" max="1536" width="35" style="1235" customWidth="1"/>
    <col min="1537" max="1537" width="14.85546875" style="1235" customWidth="1"/>
    <col min="1538" max="1538" width="67.85546875" style="1235" customWidth="1"/>
    <col min="1539" max="1539" width="24.42578125" style="1235" customWidth="1"/>
    <col min="1540" max="1540" width="25.85546875" style="1235" customWidth="1"/>
    <col min="1541" max="1541" width="22.7109375" style="1235" customWidth="1"/>
    <col min="1542" max="1542" width="25.28515625" style="1235" customWidth="1"/>
    <col min="1543" max="1545" width="22.7109375" style="1235" customWidth="1"/>
    <col min="1546" max="1546" width="24.7109375" style="1235" customWidth="1"/>
    <col min="1547" max="1787" width="11.42578125" style="1235" customWidth="1"/>
    <col min="1788" max="1789" width="13.28515625" style="1235"/>
    <col min="1790" max="1790" width="8.7109375" style="1235" customWidth="1"/>
    <col min="1791" max="1791" width="13.28515625" style="1235" customWidth="1"/>
    <col min="1792" max="1792" width="35" style="1235" customWidth="1"/>
    <col min="1793" max="1793" width="14.85546875" style="1235" customWidth="1"/>
    <col min="1794" max="1794" width="67.85546875" style="1235" customWidth="1"/>
    <col min="1795" max="1795" width="24.42578125" style="1235" customWidth="1"/>
    <col min="1796" max="1796" width="25.85546875" style="1235" customWidth="1"/>
    <col min="1797" max="1797" width="22.7109375" style="1235" customWidth="1"/>
    <col min="1798" max="1798" width="25.28515625" style="1235" customWidth="1"/>
    <col min="1799" max="1801" width="22.7109375" style="1235" customWidth="1"/>
    <col min="1802" max="1802" width="24.7109375" style="1235" customWidth="1"/>
    <col min="1803" max="2043" width="11.42578125" style="1235" customWidth="1"/>
    <col min="2044" max="2045" width="13.28515625" style="1235"/>
    <col min="2046" max="2046" width="8.7109375" style="1235" customWidth="1"/>
    <col min="2047" max="2047" width="13.28515625" style="1235" customWidth="1"/>
    <col min="2048" max="2048" width="35" style="1235" customWidth="1"/>
    <col min="2049" max="2049" width="14.85546875" style="1235" customWidth="1"/>
    <col min="2050" max="2050" width="67.85546875" style="1235" customWidth="1"/>
    <col min="2051" max="2051" width="24.42578125" style="1235" customWidth="1"/>
    <col min="2052" max="2052" width="25.85546875" style="1235" customWidth="1"/>
    <col min="2053" max="2053" width="22.7109375" style="1235" customWidth="1"/>
    <col min="2054" max="2054" width="25.28515625" style="1235" customWidth="1"/>
    <col min="2055" max="2057" width="22.7109375" style="1235" customWidth="1"/>
    <col min="2058" max="2058" width="24.7109375" style="1235" customWidth="1"/>
    <col min="2059" max="2299" width="11.42578125" style="1235" customWidth="1"/>
    <col min="2300" max="2301" width="13.28515625" style="1235"/>
    <col min="2302" max="2302" width="8.7109375" style="1235" customWidth="1"/>
    <col min="2303" max="2303" width="13.28515625" style="1235" customWidth="1"/>
    <col min="2304" max="2304" width="35" style="1235" customWidth="1"/>
    <col min="2305" max="2305" width="14.85546875" style="1235" customWidth="1"/>
    <col min="2306" max="2306" width="67.85546875" style="1235" customWidth="1"/>
    <col min="2307" max="2307" width="24.42578125" style="1235" customWidth="1"/>
    <col min="2308" max="2308" width="25.85546875" style="1235" customWidth="1"/>
    <col min="2309" max="2309" width="22.7109375" style="1235" customWidth="1"/>
    <col min="2310" max="2310" width="25.28515625" style="1235" customWidth="1"/>
    <col min="2311" max="2313" width="22.7109375" style="1235" customWidth="1"/>
    <col min="2314" max="2314" width="24.7109375" style="1235" customWidth="1"/>
    <col min="2315" max="2555" width="11.42578125" style="1235" customWidth="1"/>
    <col min="2556" max="2557" width="13.28515625" style="1235"/>
    <col min="2558" max="2558" width="8.7109375" style="1235" customWidth="1"/>
    <col min="2559" max="2559" width="13.28515625" style="1235" customWidth="1"/>
    <col min="2560" max="2560" width="35" style="1235" customWidth="1"/>
    <col min="2561" max="2561" width="14.85546875" style="1235" customWidth="1"/>
    <col min="2562" max="2562" width="67.85546875" style="1235" customWidth="1"/>
    <col min="2563" max="2563" width="24.42578125" style="1235" customWidth="1"/>
    <col min="2564" max="2564" width="25.85546875" style="1235" customWidth="1"/>
    <col min="2565" max="2565" width="22.7109375" style="1235" customWidth="1"/>
    <col min="2566" max="2566" width="25.28515625" style="1235" customWidth="1"/>
    <col min="2567" max="2569" width="22.7109375" style="1235" customWidth="1"/>
    <col min="2570" max="2570" width="24.7109375" style="1235" customWidth="1"/>
    <col min="2571" max="2811" width="11.42578125" style="1235" customWidth="1"/>
    <col min="2812" max="2813" width="13.28515625" style="1235"/>
    <col min="2814" max="2814" width="8.7109375" style="1235" customWidth="1"/>
    <col min="2815" max="2815" width="13.28515625" style="1235" customWidth="1"/>
    <col min="2816" max="2816" width="35" style="1235" customWidth="1"/>
    <col min="2817" max="2817" width="14.85546875" style="1235" customWidth="1"/>
    <col min="2818" max="2818" width="67.85546875" style="1235" customWidth="1"/>
    <col min="2819" max="2819" width="24.42578125" style="1235" customWidth="1"/>
    <col min="2820" max="2820" width="25.85546875" style="1235" customWidth="1"/>
    <col min="2821" max="2821" width="22.7109375" style="1235" customWidth="1"/>
    <col min="2822" max="2822" width="25.28515625" style="1235" customWidth="1"/>
    <col min="2823" max="2825" width="22.7109375" style="1235" customWidth="1"/>
    <col min="2826" max="2826" width="24.7109375" style="1235" customWidth="1"/>
    <col min="2827" max="3067" width="11.42578125" style="1235" customWidth="1"/>
    <col min="3068" max="3069" width="13.28515625" style="1235"/>
    <col min="3070" max="3070" width="8.7109375" style="1235" customWidth="1"/>
    <col min="3071" max="3071" width="13.28515625" style="1235" customWidth="1"/>
    <col min="3072" max="3072" width="35" style="1235" customWidth="1"/>
    <col min="3073" max="3073" width="14.85546875" style="1235" customWidth="1"/>
    <col min="3074" max="3074" width="67.85546875" style="1235" customWidth="1"/>
    <col min="3075" max="3075" width="24.42578125" style="1235" customWidth="1"/>
    <col min="3076" max="3076" width="25.85546875" style="1235" customWidth="1"/>
    <col min="3077" max="3077" width="22.7109375" style="1235" customWidth="1"/>
    <col min="3078" max="3078" width="25.28515625" style="1235" customWidth="1"/>
    <col min="3079" max="3081" width="22.7109375" style="1235" customWidth="1"/>
    <col min="3082" max="3082" width="24.7109375" style="1235" customWidth="1"/>
    <col min="3083" max="3323" width="11.42578125" style="1235" customWidth="1"/>
    <col min="3324" max="3325" width="13.28515625" style="1235"/>
    <col min="3326" max="3326" width="8.7109375" style="1235" customWidth="1"/>
    <col min="3327" max="3327" width="13.28515625" style="1235" customWidth="1"/>
    <col min="3328" max="3328" width="35" style="1235" customWidth="1"/>
    <col min="3329" max="3329" width="14.85546875" style="1235" customWidth="1"/>
    <col min="3330" max="3330" width="67.85546875" style="1235" customWidth="1"/>
    <col min="3331" max="3331" width="24.42578125" style="1235" customWidth="1"/>
    <col min="3332" max="3332" width="25.85546875" style="1235" customWidth="1"/>
    <col min="3333" max="3333" width="22.7109375" style="1235" customWidth="1"/>
    <col min="3334" max="3334" width="25.28515625" style="1235" customWidth="1"/>
    <col min="3335" max="3337" width="22.7109375" style="1235" customWidth="1"/>
    <col min="3338" max="3338" width="24.7109375" style="1235" customWidth="1"/>
    <col min="3339" max="3579" width="11.42578125" style="1235" customWidth="1"/>
    <col min="3580" max="3581" width="13.28515625" style="1235"/>
    <col min="3582" max="3582" width="8.7109375" style="1235" customWidth="1"/>
    <col min="3583" max="3583" width="13.28515625" style="1235" customWidth="1"/>
    <col min="3584" max="3584" width="35" style="1235" customWidth="1"/>
    <col min="3585" max="3585" width="14.85546875" style="1235" customWidth="1"/>
    <col min="3586" max="3586" width="67.85546875" style="1235" customWidth="1"/>
    <col min="3587" max="3587" width="24.42578125" style="1235" customWidth="1"/>
    <col min="3588" max="3588" width="25.85546875" style="1235" customWidth="1"/>
    <col min="3589" max="3589" width="22.7109375" style="1235" customWidth="1"/>
    <col min="3590" max="3590" width="25.28515625" style="1235" customWidth="1"/>
    <col min="3591" max="3593" width="22.7109375" style="1235" customWidth="1"/>
    <col min="3594" max="3594" width="24.7109375" style="1235" customWidth="1"/>
    <col min="3595" max="3835" width="11.42578125" style="1235" customWidth="1"/>
    <col min="3836" max="3837" width="13.28515625" style="1235"/>
    <col min="3838" max="3838" width="8.7109375" style="1235" customWidth="1"/>
    <col min="3839" max="3839" width="13.28515625" style="1235" customWidth="1"/>
    <col min="3840" max="3840" width="35" style="1235" customWidth="1"/>
    <col min="3841" max="3841" width="14.85546875" style="1235" customWidth="1"/>
    <col min="3842" max="3842" width="67.85546875" style="1235" customWidth="1"/>
    <col min="3843" max="3843" width="24.42578125" style="1235" customWidth="1"/>
    <col min="3844" max="3844" width="25.85546875" style="1235" customWidth="1"/>
    <col min="3845" max="3845" width="22.7109375" style="1235" customWidth="1"/>
    <col min="3846" max="3846" width="25.28515625" style="1235" customWidth="1"/>
    <col min="3847" max="3849" width="22.7109375" style="1235" customWidth="1"/>
    <col min="3850" max="3850" width="24.7109375" style="1235" customWidth="1"/>
    <col min="3851" max="4091" width="11.42578125" style="1235" customWidth="1"/>
    <col min="4092" max="4093" width="13.28515625" style="1235"/>
    <col min="4094" max="4094" width="8.7109375" style="1235" customWidth="1"/>
    <col min="4095" max="4095" width="13.28515625" style="1235" customWidth="1"/>
    <col min="4096" max="4096" width="35" style="1235" customWidth="1"/>
    <col min="4097" max="4097" width="14.85546875" style="1235" customWidth="1"/>
    <col min="4098" max="4098" width="67.85546875" style="1235" customWidth="1"/>
    <col min="4099" max="4099" width="24.42578125" style="1235" customWidth="1"/>
    <col min="4100" max="4100" width="25.85546875" style="1235" customWidth="1"/>
    <col min="4101" max="4101" width="22.7109375" style="1235" customWidth="1"/>
    <col min="4102" max="4102" width="25.28515625" style="1235" customWidth="1"/>
    <col min="4103" max="4105" width="22.7109375" style="1235" customWidth="1"/>
    <col min="4106" max="4106" width="24.7109375" style="1235" customWidth="1"/>
    <col min="4107" max="4347" width="11.42578125" style="1235" customWidth="1"/>
    <col min="4348" max="4349" width="13.28515625" style="1235"/>
    <col min="4350" max="4350" width="8.7109375" style="1235" customWidth="1"/>
    <col min="4351" max="4351" width="13.28515625" style="1235" customWidth="1"/>
    <col min="4352" max="4352" width="35" style="1235" customWidth="1"/>
    <col min="4353" max="4353" width="14.85546875" style="1235" customWidth="1"/>
    <col min="4354" max="4354" width="67.85546875" style="1235" customWidth="1"/>
    <col min="4355" max="4355" width="24.42578125" style="1235" customWidth="1"/>
    <col min="4356" max="4356" width="25.85546875" style="1235" customWidth="1"/>
    <col min="4357" max="4357" width="22.7109375" style="1235" customWidth="1"/>
    <col min="4358" max="4358" width="25.28515625" style="1235" customWidth="1"/>
    <col min="4359" max="4361" width="22.7109375" style="1235" customWidth="1"/>
    <col min="4362" max="4362" width="24.7109375" style="1235" customWidth="1"/>
    <col min="4363" max="4603" width="11.42578125" style="1235" customWidth="1"/>
    <col min="4604" max="4605" width="13.28515625" style="1235"/>
    <col min="4606" max="4606" width="8.7109375" style="1235" customWidth="1"/>
    <col min="4607" max="4607" width="13.28515625" style="1235" customWidth="1"/>
    <col min="4608" max="4608" width="35" style="1235" customWidth="1"/>
    <col min="4609" max="4609" width="14.85546875" style="1235" customWidth="1"/>
    <col min="4610" max="4610" width="67.85546875" style="1235" customWidth="1"/>
    <col min="4611" max="4611" width="24.42578125" style="1235" customWidth="1"/>
    <col min="4612" max="4612" width="25.85546875" style="1235" customWidth="1"/>
    <col min="4613" max="4613" width="22.7109375" style="1235" customWidth="1"/>
    <col min="4614" max="4614" width="25.28515625" style="1235" customWidth="1"/>
    <col min="4615" max="4617" width="22.7109375" style="1235" customWidth="1"/>
    <col min="4618" max="4618" width="24.7109375" style="1235" customWidth="1"/>
    <col min="4619" max="4859" width="11.42578125" style="1235" customWidth="1"/>
    <col min="4860" max="4861" width="13.28515625" style="1235"/>
    <col min="4862" max="4862" width="8.7109375" style="1235" customWidth="1"/>
    <col min="4863" max="4863" width="13.28515625" style="1235" customWidth="1"/>
    <col min="4864" max="4864" width="35" style="1235" customWidth="1"/>
    <col min="4865" max="4865" width="14.85546875" style="1235" customWidth="1"/>
    <col min="4866" max="4866" width="67.85546875" style="1235" customWidth="1"/>
    <col min="4867" max="4867" width="24.42578125" style="1235" customWidth="1"/>
    <col min="4868" max="4868" width="25.85546875" style="1235" customWidth="1"/>
    <col min="4869" max="4869" width="22.7109375" style="1235" customWidth="1"/>
    <col min="4870" max="4870" width="25.28515625" style="1235" customWidth="1"/>
    <col min="4871" max="4873" width="22.7109375" style="1235" customWidth="1"/>
    <col min="4874" max="4874" width="24.7109375" style="1235" customWidth="1"/>
    <col min="4875" max="5115" width="11.42578125" style="1235" customWidth="1"/>
    <col min="5116" max="5117" width="13.28515625" style="1235"/>
    <col min="5118" max="5118" width="8.7109375" style="1235" customWidth="1"/>
    <col min="5119" max="5119" width="13.28515625" style="1235" customWidth="1"/>
    <col min="5120" max="5120" width="35" style="1235" customWidth="1"/>
    <col min="5121" max="5121" width="14.85546875" style="1235" customWidth="1"/>
    <col min="5122" max="5122" width="67.85546875" style="1235" customWidth="1"/>
    <col min="5123" max="5123" width="24.42578125" style="1235" customWidth="1"/>
    <col min="5124" max="5124" width="25.85546875" style="1235" customWidth="1"/>
    <col min="5125" max="5125" width="22.7109375" style="1235" customWidth="1"/>
    <col min="5126" max="5126" width="25.28515625" style="1235" customWidth="1"/>
    <col min="5127" max="5129" width="22.7109375" style="1235" customWidth="1"/>
    <col min="5130" max="5130" width="24.7109375" style="1235" customWidth="1"/>
    <col min="5131" max="5371" width="11.42578125" style="1235" customWidth="1"/>
    <col min="5372" max="5373" width="13.28515625" style="1235"/>
    <col min="5374" max="5374" width="8.7109375" style="1235" customWidth="1"/>
    <col min="5375" max="5375" width="13.28515625" style="1235" customWidth="1"/>
    <col min="5376" max="5376" width="35" style="1235" customWidth="1"/>
    <col min="5377" max="5377" width="14.85546875" style="1235" customWidth="1"/>
    <col min="5378" max="5378" width="67.85546875" style="1235" customWidth="1"/>
    <col min="5379" max="5379" width="24.42578125" style="1235" customWidth="1"/>
    <col min="5380" max="5380" width="25.85546875" style="1235" customWidth="1"/>
    <col min="5381" max="5381" width="22.7109375" style="1235" customWidth="1"/>
    <col min="5382" max="5382" width="25.28515625" style="1235" customWidth="1"/>
    <col min="5383" max="5385" width="22.7109375" style="1235" customWidth="1"/>
    <col min="5386" max="5386" width="24.7109375" style="1235" customWidth="1"/>
    <col min="5387" max="5627" width="11.42578125" style="1235" customWidth="1"/>
    <col min="5628" max="5629" width="13.28515625" style="1235"/>
    <col min="5630" max="5630" width="8.7109375" style="1235" customWidth="1"/>
    <col min="5631" max="5631" width="13.28515625" style="1235" customWidth="1"/>
    <col min="5632" max="5632" width="35" style="1235" customWidth="1"/>
    <col min="5633" max="5633" width="14.85546875" style="1235" customWidth="1"/>
    <col min="5634" max="5634" width="67.85546875" style="1235" customWidth="1"/>
    <col min="5635" max="5635" width="24.42578125" style="1235" customWidth="1"/>
    <col min="5636" max="5636" width="25.85546875" style="1235" customWidth="1"/>
    <col min="5637" max="5637" width="22.7109375" style="1235" customWidth="1"/>
    <col min="5638" max="5638" width="25.28515625" style="1235" customWidth="1"/>
    <col min="5639" max="5641" width="22.7109375" style="1235" customWidth="1"/>
    <col min="5642" max="5642" width="24.7109375" style="1235" customWidth="1"/>
    <col min="5643" max="5883" width="11.42578125" style="1235" customWidth="1"/>
    <col min="5884" max="5885" width="13.28515625" style="1235"/>
    <col min="5886" max="5886" width="8.7109375" style="1235" customWidth="1"/>
    <col min="5887" max="5887" width="13.28515625" style="1235" customWidth="1"/>
    <col min="5888" max="5888" width="35" style="1235" customWidth="1"/>
    <col min="5889" max="5889" width="14.85546875" style="1235" customWidth="1"/>
    <col min="5890" max="5890" width="67.85546875" style="1235" customWidth="1"/>
    <col min="5891" max="5891" width="24.42578125" style="1235" customWidth="1"/>
    <col min="5892" max="5892" width="25.85546875" style="1235" customWidth="1"/>
    <col min="5893" max="5893" width="22.7109375" style="1235" customWidth="1"/>
    <col min="5894" max="5894" width="25.28515625" style="1235" customWidth="1"/>
    <col min="5895" max="5897" width="22.7109375" style="1235" customWidth="1"/>
    <col min="5898" max="5898" width="24.7109375" style="1235" customWidth="1"/>
    <col min="5899" max="6139" width="11.42578125" style="1235" customWidth="1"/>
    <col min="6140" max="6141" width="13.28515625" style="1235"/>
    <col min="6142" max="6142" width="8.7109375" style="1235" customWidth="1"/>
    <col min="6143" max="6143" width="13.28515625" style="1235" customWidth="1"/>
    <col min="6144" max="6144" width="35" style="1235" customWidth="1"/>
    <col min="6145" max="6145" width="14.85546875" style="1235" customWidth="1"/>
    <col min="6146" max="6146" width="67.85546875" style="1235" customWidth="1"/>
    <col min="6147" max="6147" width="24.42578125" style="1235" customWidth="1"/>
    <col min="6148" max="6148" width="25.85546875" style="1235" customWidth="1"/>
    <col min="6149" max="6149" width="22.7109375" style="1235" customWidth="1"/>
    <col min="6150" max="6150" width="25.28515625" style="1235" customWidth="1"/>
    <col min="6151" max="6153" width="22.7109375" style="1235" customWidth="1"/>
    <col min="6154" max="6154" width="24.7109375" style="1235" customWidth="1"/>
    <col min="6155" max="6395" width="11.42578125" style="1235" customWidth="1"/>
    <col min="6396" max="6397" width="13.28515625" style="1235"/>
    <col min="6398" max="6398" width="8.7109375" style="1235" customWidth="1"/>
    <col min="6399" max="6399" width="13.28515625" style="1235" customWidth="1"/>
    <col min="6400" max="6400" width="35" style="1235" customWidth="1"/>
    <col min="6401" max="6401" width="14.85546875" style="1235" customWidth="1"/>
    <col min="6402" max="6402" width="67.85546875" style="1235" customWidth="1"/>
    <col min="6403" max="6403" width="24.42578125" style="1235" customWidth="1"/>
    <col min="6404" max="6404" width="25.85546875" style="1235" customWidth="1"/>
    <col min="6405" max="6405" width="22.7109375" style="1235" customWidth="1"/>
    <col min="6406" max="6406" width="25.28515625" style="1235" customWidth="1"/>
    <col min="6407" max="6409" width="22.7109375" style="1235" customWidth="1"/>
    <col min="6410" max="6410" width="24.7109375" style="1235" customWidth="1"/>
    <col min="6411" max="6651" width="11.42578125" style="1235" customWidth="1"/>
    <col min="6652" max="6653" width="13.28515625" style="1235"/>
    <col min="6654" max="6654" width="8.7109375" style="1235" customWidth="1"/>
    <col min="6655" max="6655" width="13.28515625" style="1235" customWidth="1"/>
    <col min="6656" max="6656" width="35" style="1235" customWidth="1"/>
    <col min="6657" max="6657" width="14.85546875" style="1235" customWidth="1"/>
    <col min="6658" max="6658" width="67.85546875" style="1235" customWidth="1"/>
    <col min="6659" max="6659" width="24.42578125" style="1235" customWidth="1"/>
    <col min="6660" max="6660" width="25.85546875" style="1235" customWidth="1"/>
    <col min="6661" max="6661" width="22.7109375" style="1235" customWidth="1"/>
    <col min="6662" max="6662" width="25.28515625" style="1235" customWidth="1"/>
    <col min="6663" max="6665" width="22.7109375" style="1235" customWidth="1"/>
    <col min="6666" max="6666" width="24.7109375" style="1235" customWidth="1"/>
    <col min="6667" max="6907" width="11.42578125" style="1235" customWidth="1"/>
    <col min="6908" max="6909" width="13.28515625" style="1235"/>
    <col min="6910" max="6910" width="8.7109375" style="1235" customWidth="1"/>
    <col min="6911" max="6911" width="13.28515625" style="1235" customWidth="1"/>
    <col min="6912" max="6912" width="35" style="1235" customWidth="1"/>
    <col min="6913" max="6913" width="14.85546875" style="1235" customWidth="1"/>
    <col min="6914" max="6914" width="67.85546875" style="1235" customWidth="1"/>
    <col min="6915" max="6915" width="24.42578125" style="1235" customWidth="1"/>
    <col min="6916" max="6916" width="25.85546875" style="1235" customWidth="1"/>
    <col min="6917" max="6917" width="22.7109375" style="1235" customWidth="1"/>
    <col min="6918" max="6918" width="25.28515625" style="1235" customWidth="1"/>
    <col min="6919" max="6921" width="22.7109375" style="1235" customWidth="1"/>
    <col min="6922" max="6922" width="24.7109375" style="1235" customWidth="1"/>
    <col min="6923" max="7163" width="11.42578125" style="1235" customWidth="1"/>
    <col min="7164" max="7165" width="13.28515625" style="1235"/>
    <col min="7166" max="7166" width="8.7109375" style="1235" customWidth="1"/>
    <col min="7167" max="7167" width="13.28515625" style="1235" customWidth="1"/>
    <col min="7168" max="7168" width="35" style="1235" customWidth="1"/>
    <col min="7169" max="7169" width="14.85546875" style="1235" customWidth="1"/>
    <col min="7170" max="7170" width="67.85546875" style="1235" customWidth="1"/>
    <col min="7171" max="7171" width="24.42578125" style="1235" customWidth="1"/>
    <col min="7172" max="7172" width="25.85546875" style="1235" customWidth="1"/>
    <col min="7173" max="7173" width="22.7109375" style="1235" customWidth="1"/>
    <col min="7174" max="7174" width="25.28515625" style="1235" customWidth="1"/>
    <col min="7175" max="7177" width="22.7109375" style="1235" customWidth="1"/>
    <col min="7178" max="7178" width="24.7109375" style="1235" customWidth="1"/>
    <col min="7179" max="7419" width="11.42578125" style="1235" customWidth="1"/>
    <col min="7420" max="7421" width="13.28515625" style="1235"/>
    <col min="7422" max="7422" width="8.7109375" style="1235" customWidth="1"/>
    <col min="7423" max="7423" width="13.28515625" style="1235" customWidth="1"/>
    <col min="7424" max="7424" width="35" style="1235" customWidth="1"/>
    <col min="7425" max="7425" width="14.85546875" style="1235" customWidth="1"/>
    <col min="7426" max="7426" width="67.85546875" style="1235" customWidth="1"/>
    <col min="7427" max="7427" width="24.42578125" style="1235" customWidth="1"/>
    <col min="7428" max="7428" width="25.85546875" style="1235" customWidth="1"/>
    <col min="7429" max="7429" width="22.7109375" style="1235" customWidth="1"/>
    <col min="7430" max="7430" width="25.28515625" style="1235" customWidth="1"/>
    <col min="7431" max="7433" width="22.7109375" style="1235" customWidth="1"/>
    <col min="7434" max="7434" width="24.7109375" style="1235" customWidth="1"/>
    <col min="7435" max="7675" width="11.42578125" style="1235" customWidth="1"/>
    <col min="7676" max="7677" width="13.28515625" style="1235"/>
    <col min="7678" max="7678" width="8.7109375" style="1235" customWidth="1"/>
    <col min="7679" max="7679" width="13.28515625" style="1235" customWidth="1"/>
    <col min="7680" max="7680" width="35" style="1235" customWidth="1"/>
    <col min="7681" max="7681" width="14.85546875" style="1235" customWidth="1"/>
    <col min="7682" max="7682" width="67.85546875" style="1235" customWidth="1"/>
    <col min="7683" max="7683" width="24.42578125" style="1235" customWidth="1"/>
    <col min="7684" max="7684" width="25.85546875" style="1235" customWidth="1"/>
    <col min="7685" max="7685" width="22.7109375" style="1235" customWidth="1"/>
    <col min="7686" max="7686" width="25.28515625" style="1235" customWidth="1"/>
    <col min="7687" max="7689" width="22.7109375" style="1235" customWidth="1"/>
    <col min="7690" max="7690" width="24.7109375" style="1235" customWidth="1"/>
    <col min="7691" max="7931" width="11.42578125" style="1235" customWidth="1"/>
    <col min="7932" max="7933" width="13.28515625" style="1235"/>
    <col min="7934" max="7934" width="8.7109375" style="1235" customWidth="1"/>
    <col min="7935" max="7935" width="13.28515625" style="1235" customWidth="1"/>
    <col min="7936" max="7936" width="35" style="1235" customWidth="1"/>
    <col min="7937" max="7937" width="14.85546875" style="1235" customWidth="1"/>
    <col min="7938" max="7938" width="67.85546875" style="1235" customWidth="1"/>
    <col min="7939" max="7939" width="24.42578125" style="1235" customWidth="1"/>
    <col min="7940" max="7940" width="25.85546875" style="1235" customWidth="1"/>
    <col min="7941" max="7941" width="22.7109375" style="1235" customWidth="1"/>
    <col min="7942" max="7942" width="25.28515625" style="1235" customWidth="1"/>
    <col min="7943" max="7945" width="22.7109375" style="1235" customWidth="1"/>
    <col min="7946" max="7946" width="24.7109375" style="1235" customWidth="1"/>
    <col min="7947" max="8187" width="11.42578125" style="1235" customWidth="1"/>
    <col min="8188" max="8189" width="13.28515625" style="1235"/>
    <col min="8190" max="8190" width="8.7109375" style="1235" customWidth="1"/>
    <col min="8191" max="8191" width="13.28515625" style="1235" customWidth="1"/>
    <col min="8192" max="8192" width="35" style="1235" customWidth="1"/>
    <col min="8193" max="8193" width="14.85546875" style="1235" customWidth="1"/>
    <col min="8194" max="8194" width="67.85546875" style="1235" customWidth="1"/>
    <col min="8195" max="8195" width="24.42578125" style="1235" customWidth="1"/>
    <col min="8196" max="8196" width="25.85546875" style="1235" customWidth="1"/>
    <col min="8197" max="8197" width="22.7109375" style="1235" customWidth="1"/>
    <col min="8198" max="8198" width="25.28515625" style="1235" customWidth="1"/>
    <col min="8199" max="8201" width="22.7109375" style="1235" customWidth="1"/>
    <col min="8202" max="8202" width="24.7109375" style="1235" customWidth="1"/>
    <col min="8203" max="8443" width="11.42578125" style="1235" customWidth="1"/>
    <col min="8444" max="8445" width="13.28515625" style="1235"/>
    <col min="8446" max="8446" width="8.7109375" style="1235" customWidth="1"/>
    <col min="8447" max="8447" width="13.28515625" style="1235" customWidth="1"/>
    <col min="8448" max="8448" width="35" style="1235" customWidth="1"/>
    <col min="8449" max="8449" width="14.85546875" style="1235" customWidth="1"/>
    <col min="8450" max="8450" width="67.85546875" style="1235" customWidth="1"/>
    <col min="8451" max="8451" width="24.42578125" style="1235" customWidth="1"/>
    <col min="8452" max="8452" width="25.85546875" style="1235" customWidth="1"/>
    <col min="8453" max="8453" width="22.7109375" style="1235" customWidth="1"/>
    <col min="8454" max="8454" width="25.28515625" style="1235" customWidth="1"/>
    <col min="8455" max="8457" width="22.7109375" style="1235" customWidth="1"/>
    <col min="8458" max="8458" width="24.7109375" style="1235" customWidth="1"/>
    <col min="8459" max="8699" width="11.42578125" style="1235" customWidth="1"/>
    <col min="8700" max="8701" width="13.28515625" style="1235"/>
    <col min="8702" max="8702" width="8.7109375" style="1235" customWidth="1"/>
    <col min="8703" max="8703" width="13.28515625" style="1235" customWidth="1"/>
    <col min="8704" max="8704" width="35" style="1235" customWidth="1"/>
    <col min="8705" max="8705" width="14.85546875" style="1235" customWidth="1"/>
    <col min="8706" max="8706" width="67.85546875" style="1235" customWidth="1"/>
    <col min="8707" max="8707" width="24.42578125" style="1235" customWidth="1"/>
    <col min="8708" max="8708" width="25.85546875" style="1235" customWidth="1"/>
    <col min="8709" max="8709" width="22.7109375" style="1235" customWidth="1"/>
    <col min="8710" max="8710" width="25.28515625" style="1235" customWidth="1"/>
    <col min="8711" max="8713" width="22.7109375" style="1235" customWidth="1"/>
    <col min="8714" max="8714" width="24.7109375" style="1235" customWidth="1"/>
    <col min="8715" max="8955" width="11.42578125" style="1235" customWidth="1"/>
    <col min="8956" max="8957" width="13.28515625" style="1235"/>
    <col min="8958" max="8958" width="8.7109375" style="1235" customWidth="1"/>
    <col min="8959" max="8959" width="13.28515625" style="1235" customWidth="1"/>
    <col min="8960" max="8960" width="35" style="1235" customWidth="1"/>
    <col min="8961" max="8961" width="14.85546875" style="1235" customWidth="1"/>
    <col min="8962" max="8962" width="67.85546875" style="1235" customWidth="1"/>
    <col min="8963" max="8963" width="24.42578125" style="1235" customWidth="1"/>
    <col min="8964" max="8964" width="25.85546875" style="1235" customWidth="1"/>
    <col min="8965" max="8965" width="22.7109375" style="1235" customWidth="1"/>
    <col min="8966" max="8966" width="25.28515625" style="1235" customWidth="1"/>
    <col min="8967" max="8969" width="22.7109375" style="1235" customWidth="1"/>
    <col min="8970" max="8970" width="24.7109375" style="1235" customWidth="1"/>
    <col min="8971" max="9211" width="11.42578125" style="1235" customWidth="1"/>
    <col min="9212" max="9213" width="13.28515625" style="1235"/>
    <col min="9214" max="9214" width="8.7109375" style="1235" customWidth="1"/>
    <col min="9215" max="9215" width="13.28515625" style="1235" customWidth="1"/>
    <col min="9216" max="9216" width="35" style="1235" customWidth="1"/>
    <col min="9217" max="9217" width="14.85546875" style="1235" customWidth="1"/>
    <col min="9218" max="9218" width="67.85546875" style="1235" customWidth="1"/>
    <col min="9219" max="9219" width="24.42578125" style="1235" customWidth="1"/>
    <col min="9220" max="9220" width="25.85546875" style="1235" customWidth="1"/>
    <col min="9221" max="9221" width="22.7109375" style="1235" customWidth="1"/>
    <col min="9222" max="9222" width="25.28515625" style="1235" customWidth="1"/>
    <col min="9223" max="9225" width="22.7109375" style="1235" customWidth="1"/>
    <col min="9226" max="9226" width="24.7109375" style="1235" customWidth="1"/>
    <col min="9227" max="9467" width="11.42578125" style="1235" customWidth="1"/>
    <col min="9468" max="9469" width="13.28515625" style="1235"/>
    <col min="9470" max="9470" width="8.7109375" style="1235" customWidth="1"/>
    <col min="9471" max="9471" width="13.28515625" style="1235" customWidth="1"/>
    <col min="9472" max="9472" width="35" style="1235" customWidth="1"/>
    <col min="9473" max="9473" width="14.85546875" style="1235" customWidth="1"/>
    <col min="9474" max="9474" width="67.85546875" style="1235" customWidth="1"/>
    <col min="9475" max="9475" width="24.42578125" style="1235" customWidth="1"/>
    <col min="9476" max="9476" width="25.85546875" style="1235" customWidth="1"/>
    <col min="9477" max="9477" width="22.7109375" style="1235" customWidth="1"/>
    <col min="9478" max="9478" width="25.28515625" style="1235" customWidth="1"/>
    <col min="9479" max="9481" width="22.7109375" style="1235" customWidth="1"/>
    <col min="9482" max="9482" width="24.7109375" style="1235" customWidth="1"/>
    <col min="9483" max="9723" width="11.42578125" style="1235" customWidth="1"/>
    <col min="9724" max="9725" width="13.28515625" style="1235"/>
    <col min="9726" max="9726" width="8.7109375" style="1235" customWidth="1"/>
    <col min="9727" max="9727" width="13.28515625" style="1235" customWidth="1"/>
    <col min="9728" max="9728" width="35" style="1235" customWidth="1"/>
    <col min="9729" max="9729" width="14.85546875" style="1235" customWidth="1"/>
    <col min="9730" max="9730" width="67.85546875" style="1235" customWidth="1"/>
    <col min="9731" max="9731" width="24.42578125" style="1235" customWidth="1"/>
    <col min="9732" max="9732" width="25.85546875" style="1235" customWidth="1"/>
    <col min="9733" max="9733" width="22.7109375" style="1235" customWidth="1"/>
    <col min="9734" max="9734" width="25.28515625" style="1235" customWidth="1"/>
    <col min="9735" max="9737" width="22.7109375" style="1235" customWidth="1"/>
    <col min="9738" max="9738" width="24.7109375" style="1235" customWidth="1"/>
    <col min="9739" max="9979" width="11.42578125" style="1235" customWidth="1"/>
    <col min="9980" max="9981" width="13.28515625" style="1235"/>
    <col min="9982" max="9982" width="8.7109375" style="1235" customWidth="1"/>
    <col min="9983" max="9983" width="13.28515625" style="1235" customWidth="1"/>
    <col min="9984" max="9984" width="35" style="1235" customWidth="1"/>
    <col min="9985" max="9985" width="14.85546875" style="1235" customWidth="1"/>
    <col min="9986" max="9986" width="67.85546875" style="1235" customWidth="1"/>
    <col min="9987" max="9987" width="24.42578125" style="1235" customWidth="1"/>
    <col min="9988" max="9988" width="25.85546875" style="1235" customWidth="1"/>
    <col min="9989" max="9989" width="22.7109375" style="1235" customWidth="1"/>
    <col min="9990" max="9990" width="25.28515625" style="1235" customWidth="1"/>
    <col min="9991" max="9993" width="22.7109375" style="1235" customWidth="1"/>
    <col min="9994" max="9994" width="24.7109375" style="1235" customWidth="1"/>
    <col min="9995" max="10235" width="11.42578125" style="1235" customWidth="1"/>
    <col min="10236" max="10237" width="13.28515625" style="1235"/>
    <col min="10238" max="10238" width="8.7109375" style="1235" customWidth="1"/>
    <col min="10239" max="10239" width="13.28515625" style="1235" customWidth="1"/>
    <col min="10240" max="10240" width="35" style="1235" customWidth="1"/>
    <col min="10241" max="10241" width="14.85546875" style="1235" customWidth="1"/>
    <col min="10242" max="10242" width="67.85546875" style="1235" customWidth="1"/>
    <col min="10243" max="10243" width="24.42578125" style="1235" customWidth="1"/>
    <col min="10244" max="10244" width="25.85546875" style="1235" customWidth="1"/>
    <col min="10245" max="10245" width="22.7109375" style="1235" customWidth="1"/>
    <col min="10246" max="10246" width="25.28515625" style="1235" customWidth="1"/>
    <col min="10247" max="10249" width="22.7109375" style="1235" customWidth="1"/>
    <col min="10250" max="10250" width="24.7109375" style="1235" customWidth="1"/>
    <col min="10251" max="10491" width="11.42578125" style="1235" customWidth="1"/>
    <col min="10492" max="10493" width="13.28515625" style="1235"/>
    <col min="10494" max="10494" width="8.7109375" style="1235" customWidth="1"/>
    <col min="10495" max="10495" width="13.28515625" style="1235" customWidth="1"/>
    <col min="10496" max="10496" width="35" style="1235" customWidth="1"/>
    <col min="10497" max="10497" width="14.85546875" style="1235" customWidth="1"/>
    <col min="10498" max="10498" width="67.85546875" style="1235" customWidth="1"/>
    <col min="10499" max="10499" width="24.42578125" style="1235" customWidth="1"/>
    <col min="10500" max="10500" width="25.85546875" style="1235" customWidth="1"/>
    <col min="10501" max="10501" width="22.7109375" style="1235" customWidth="1"/>
    <col min="10502" max="10502" width="25.28515625" style="1235" customWidth="1"/>
    <col min="10503" max="10505" width="22.7109375" style="1235" customWidth="1"/>
    <col min="10506" max="10506" width="24.7109375" style="1235" customWidth="1"/>
    <col min="10507" max="10747" width="11.42578125" style="1235" customWidth="1"/>
    <col min="10748" max="10749" width="13.28515625" style="1235"/>
    <col min="10750" max="10750" width="8.7109375" style="1235" customWidth="1"/>
    <col min="10751" max="10751" width="13.28515625" style="1235" customWidth="1"/>
    <col min="10752" max="10752" width="35" style="1235" customWidth="1"/>
    <col min="10753" max="10753" width="14.85546875" style="1235" customWidth="1"/>
    <col min="10754" max="10754" width="67.85546875" style="1235" customWidth="1"/>
    <col min="10755" max="10755" width="24.42578125" style="1235" customWidth="1"/>
    <col min="10756" max="10756" width="25.85546875" style="1235" customWidth="1"/>
    <col min="10757" max="10757" width="22.7109375" style="1235" customWidth="1"/>
    <col min="10758" max="10758" width="25.28515625" style="1235" customWidth="1"/>
    <col min="10759" max="10761" width="22.7109375" style="1235" customWidth="1"/>
    <col min="10762" max="10762" width="24.7109375" style="1235" customWidth="1"/>
    <col min="10763" max="11003" width="11.42578125" style="1235" customWidth="1"/>
    <col min="11004" max="11005" width="13.28515625" style="1235"/>
    <col min="11006" max="11006" width="8.7109375" style="1235" customWidth="1"/>
    <col min="11007" max="11007" width="13.28515625" style="1235" customWidth="1"/>
    <col min="11008" max="11008" width="35" style="1235" customWidth="1"/>
    <col min="11009" max="11009" width="14.85546875" style="1235" customWidth="1"/>
    <col min="11010" max="11010" width="67.85546875" style="1235" customWidth="1"/>
    <col min="11011" max="11011" width="24.42578125" style="1235" customWidth="1"/>
    <col min="11012" max="11012" width="25.85546875" style="1235" customWidth="1"/>
    <col min="11013" max="11013" width="22.7109375" style="1235" customWidth="1"/>
    <col min="11014" max="11014" width="25.28515625" style="1235" customWidth="1"/>
    <col min="11015" max="11017" width="22.7109375" style="1235" customWidth="1"/>
    <col min="11018" max="11018" width="24.7109375" style="1235" customWidth="1"/>
    <col min="11019" max="11259" width="11.42578125" style="1235" customWidth="1"/>
    <col min="11260" max="11261" width="13.28515625" style="1235"/>
    <col min="11262" max="11262" width="8.7109375" style="1235" customWidth="1"/>
    <col min="11263" max="11263" width="13.28515625" style="1235" customWidth="1"/>
    <col min="11264" max="11264" width="35" style="1235" customWidth="1"/>
    <col min="11265" max="11265" width="14.85546875" style="1235" customWidth="1"/>
    <col min="11266" max="11266" width="67.85546875" style="1235" customWidth="1"/>
    <col min="11267" max="11267" width="24.42578125" style="1235" customWidth="1"/>
    <col min="11268" max="11268" width="25.85546875" style="1235" customWidth="1"/>
    <col min="11269" max="11269" width="22.7109375" style="1235" customWidth="1"/>
    <col min="11270" max="11270" width="25.28515625" style="1235" customWidth="1"/>
    <col min="11271" max="11273" width="22.7109375" style="1235" customWidth="1"/>
    <col min="11274" max="11274" width="24.7109375" style="1235" customWidth="1"/>
    <col min="11275" max="11515" width="11.42578125" style="1235" customWidth="1"/>
    <col min="11516" max="11517" width="13.28515625" style="1235"/>
    <col min="11518" max="11518" width="8.7109375" style="1235" customWidth="1"/>
    <col min="11519" max="11519" width="13.28515625" style="1235" customWidth="1"/>
    <col min="11520" max="11520" width="35" style="1235" customWidth="1"/>
    <col min="11521" max="11521" width="14.85546875" style="1235" customWidth="1"/>
    <col min="11522" max="11522" width="67.85546875" style="1235" customWidth="1"/>
    <col min="11523" max="11523" width="24.42578125" style="1235" customWidth="1"/>
    <col min="11524" max="11524" width="25.85546875" style="1235" customWidth="1"/>
    <col min="11525" max="11525" width="22.7109375" style="1235" customWidth="1"/>
    <col min="11526" max="11526" width="25.28515625" style="1235" customWidth="1"/>
    <col min="11527" max="11529" width="22.7109375" style="1235" customWidth="1"/>
    <col min="11530" max="11530" width="24.7109375" style="1235" customWidth="1"/>
    <col min="11531" max="11771" width="11.42578125" style="1235" customWidth="1"/>
    <col min="11772" max="11773" width="13.28515625" style="1235"/>
    <col min="11774" max="11774" width="8.7109375" style="1235" customWidth="1"/>
    <col min="11775" max="11775" width="13.28515625" style="1235" customWidth="1"/>
    <col min="11776" max="11776" width="35" style="1235" customWidth="1"/>
    <col min="11777" max="11777" width="14.85546875" style="1235" customWidth="1"/>
    <col min="11778" max="11778" width="67.85546875" style="1235" customWidth="1"/>
    <col min="11779" max="11779" width="24.42578125" style="1235" customWidth="1"/>
    <col min="11780" max="11780" width="25.85546875" style="1235" customWidth="1"/>
    <col min="11781" max="11781" width="22.7109375" style="1235" customWidth="1"/>
    <col min="11782" max="11782" width="25.28515625" style="1235" customWidth="1"/>
    <col min="11783" max="11785" width="22.7109375" style="1235" customWidth="1"/>
    <col min="11786" max="11786" width="24.7109375" style="1235" customWidth="1"/>
    <col min="11787" max="12027" width="11.42578125" style="1235" customWidth="1"/>
    <col min="12028" max="12029" width="13.28515625" style="1235"/>
    <col min="12030" max="12030" width="8.7109375" style="1235" customWidth="1"/>
    <col min="12031" max="12031" width="13.28515625" style="1235" customWidth="1"/>
    <col min="12032" max="12032" width="35" style="1235" customWidth="1"/>
    <col min="12033" max="12033" width="14.85546875" style="1235" customWidth="1"/>
    <col min="12034" max="12034" width="67.85546875" style="1235" customWidth="1"/>
    <col min="12035" max="12035" width="24.42578125" style="1235" customWidth="1"/>
    <col min="12036" max="12036" width="25.85546875" style="1235" customWidth="1"/>
    <col min="12037" max="12037" width="22.7109375" style="1235" customWidth="1"/>
    <col min="12038" max="12038" width="25.28515625" style="1235" customWidth="1"/>
    <col min="12039" max="12041" width="22.7109375" style="1235" customWidth="1"/>
    <col min="12042" max="12042" width="24.7109375" style="1235" customWidth="1"/>
    <col min="12043" max="12283" width="11.42578125" style="1235" customWidth="1"/>
    <col min="12284" max="12285" width="13.28515625" style="1235"/>
    <col min="12286" max="12286" width="8.7109375" style="1235" customWidth="1"/>
    <col min="12287" max="12287" width="13.28515625" style="1235" customWidth="1"/>
    <col min="12288" max="12288" width="35" style="1235" customWidth="1"/>
    <col min="12289" max="12289" width="14.85546875" style="1235" customWidth="1"/>
    <col min="12290" max="12290" width="67.85546875" style="1235" customWidth="1"/>
    <col min="12291" max="12291" width="24.42578125" style="1235" customWidth="1"/>
    <col min="12292" max="12292" width="25.85546875" style="1235" customWidth="1"/>
    <col min="12293" max="12293" width="22.7109375" style="1235" customWidth="1"/>
    <col min="12294" max="12294" width="25.28515625" style="1235" customWidth="1"/>
    <col min="12295" max="12297" width="22.7109375" style="1235" customWidth="1"/>
    <col min="12298" max="12298" width="24.7109375" style="1235" customWidth="1"/>
    <col min="12299" max="12539" width="11.42578125" style="1235" customWidth="1"/>
    <col min="12540" max="12541" width="13.28515625" style="1235"/>
    <col min="12542" max="12542" width="8.7109375" style="1235" customWidth="1"/>
    <col min="12543" max="12543" width="13.28515625" style="1235" customWidth="1"/>
    <col min="12544" max="12544" width="35" style="1235" customWidth="1"/>
    <col min="12545" max="12545" width="14.85546875" style="1235" customWidth="1"/>
    <col min="12546" max="12546" width="67.85546875" style="1235" customWidth="1"/>
    <col min="12547" max="12547" width="24.42578125" style="1235" customWidth="1"/>
    <col min="12548" max="12548" width="25.85546875" style="1235" customWidth="1"/>
    <col min="12549" max="12549" width="22.7109375" style="1235" customWidth="1"/>
    <col min="12550" max="12550" width="25.28515625" style="1235" customWidth="1"/>
    <col min="12551" max="12553" width="22.7109375" style="1235" customWidth="1"/>
    <col min="12554" max="12554" width="24.7109375" style="1235" customWidth="1"/>
    <col min="12555" max="12795" width="11.42578125" style="1235" customWidth="1"/>
    <col min="12796" max="12797" width="13.28515625" style="1235"/>
    <col min="12798" max="12798" width="8.7109375" style="1235" customWidth="1"/>
    <col min="12799" max="12799" width="13.28515625" style="1235" customWidth="1"/>
    <col min="12800" max="12800" width="35" style="1235" customWidth="1"/>
    <col min="12801" max="12801" width="14.85546875" style="1235" customWidth="1"/>
    <col min="12802" max="12802" width="67.85546875" style="1235" customWidth="1"/>
    <col min="12803" max="12803" width="24.42578125" style="1235" customWidth="1"/>
    <col min="12804" max="12804" width="25.85546875" style="1235" customWidth="1"/>
    <col min="12805" max="12805" width="22.7109375" style="1235" customWidth="1"/>
    <col min="12806" max="12806" width="25.28515625" style="1235" customWidth="1"/>
    <col min="12807" max="12809" width="22.7109375" style="1235" customWidth="1"/>
    <col min="12810" max="12810" width="24.7109375" style="1235" customWidth="1"/>
    <col min="12811" max="13051" width="11.42578125" style="1235" customWidth="1"/>
    <col min="13052" max="13053" width="13.28515625" style="1235"/>
    <col min="13054" max="13054" width="8.7109375" style="1235" customWidth="1"/>
    <col min="13055" max="13055" width="13.28515625" style="1235" customWidth="1"/>
    <col min="13056" max="13056" width="35" style="1235" customWidth="1"/>
    <col min="13057" max="13057" width="14.85546875" style="1235" customWidth="1"/>
    <col min="13058" max="13058" width="67.85546875" style="1235" customWidth="1"/>
    <col min="13059" max="13059" width="24.42578125" style="1235" customWidth="1"/>
    <col min="13060" max="13060" width="25.85546875" style="1235" customWidth="1"/>
    <col min="13061" max="13061" width="22.7109375" style="1235" customWidth="1"/>
    <col min="13062" max="13062" width="25.28515625" style="1235" customWidth="1"/>
    <col min="13063" max="13065" width="22.7109375" style="1235" customWidth="1"/>
    <col min="13066" max="13066" width="24.7109375" style="1235" customWidth="1"/>
    <col min="13067" max="13307" width="11.42578125" style="1235" customWidth="1"/>
    <col min="13308" max="13309" width="13.28515625" style="1235"/>
    <col min="13310" max="13310" width="8.7109375" style="1235" customWidth="1"/>
    <col min="13311" max="13311" width="13.28515625" style="1235" customWidth="1"/>
    <col min="13312" max="13312" width="35" style="1235" customWidth="1"/>
    <col min="13313" max="13313" width="14.85546875" style="1235" customWidth="1"/>
    <col min="13314" max="13314" width="67.85546875" style="1235" customWidth="1"/>
    <col min="13315" max="13315" width="24.42578125" style="1235" customWidth="1"/>
    <col min="13316" max="13316" width="25.85546875" style="1235" customWidth="1"/>
    <col min="13317" max="13317" width="22.7109375" style="1235" customWidth="1"/>
    <col min="13318" max="13318" width="25.28515625" style="1235" customWidth="1"/>
    <col min="13319" max="13321" width="22.7109375" style="1235" customWidth="1"/>
    <col min="13322" max="13322" width="24.7109375" style="1235" customWidth="1"/>
    <col min="13323" max="13563" width="11.42578125" style="1235" customWidth="1"/>
    <col min="13564" max="13565" width="13.28515625" style="1235"/>
    <col min="13566" max="13566" width="8.7109375" style="1235" customWidth="1"/>
    <col min="13567" max="13567" width="13.28515625" style="1235" customWidth="1"/>
    <col min="13568" max="13568" width="35" style="1235" customWidth="1"/>
    <col min="13569" max="13569" width="14.85546875" style="1235" customWidth="1"/>
    <col min="13570" max="13570" width="67.85546875" style="1235" customWidth="1"/>
    <col min="13571" max="13571" width="24.42578125" style="1235" customWidth="1"/>
    <col min="13572" max="13572" width="25.85546875" style="1235" customWidth="1"/>
    <col min="13573" max="13573" width="22.7109375" style="1235" customWidth="1"/>
    <col min="13574" max="13574" width="25.28515625" style="1235" customWidth="1"/>
    <col min="13575" max="13577" width="22.7109375" style="1235" customWidth="1"/>
    <col min="13578" max="13578" width="24.7109375" style="1235" customWidth="1"/>
    <col min="13579" max="13819" width="11.42578125" style="1235" customWidth="1"/>
    <col min="13820" max="13821" width="13.28515625" style="1235"/>
    <col min="13822" max="13822" width="8.7109375" style="1235" customWidth="1"/>
    <col min="13823" max="13823" width="13.28515625" style="1235" customWidth="1"/>
    <col min="13824" max="13824" width="35" style="1235" customWidth="1"/>
    <col min="13825" max="13825" width="14.85546875" style="1235" customWidth="1"/>
    <col min="13826" max="13826" width="67.85546875" style="1235" customWidth="1"/>
    <col min="13827" max="13827" width="24.42578125" style="1235" customWidth="1"/>
    <col min="13828" max="13828" width="25.85546875" style="1235" customWidth="1"/>
    <col min="13829" max="13829" width="22.7109375" style="1235" customWidth="1"/>
    <col min="13830" max="13830" width="25.28515625" style="1235" customWidth="1"/>
    <col min="13831" max="13833" width="22.7109375" style="1235" customWidth="1"/>
    <col min="13834" max="13834" width="24.7109375" style="1235" customWidth="1"/>
    <col min="13835" max="14075" width="11.42578125" style="1235" customWidth="1"/>
    <col min="14076" max="14077" width="13.28515625" style="1235"/>
    <col min="14078" max="14078" width="8.7109375" style="1235" customWidth="1"/>
    <col min="14079" max="14079" width="13.28515625" style="1235" customWidth="1"/>
    <col min="14080" max="14080" width="35" style="1235" customWidth="1"/>
    <col min="14081" max="14081" width="14.85546875" style="1235" customWidth="1"/>
    <col min="14082" max="14082" width="67.85546875" style="1235" customWidth="1"/>
    <col min="14083" max="14083" width="24.42578125" style="1235" customWidth="1"/>
    <col min="14084" max="14084" width="25.85546875" style="1235" customWidth="1"/>
    <col min="14085" max="14085" width="22.7109375" style="1235" customWidth="1"/>
    <col min="14086" max="14086" width="25.28515625" style="1235" customWidth="1"/>
    <col min="14087" max="14089" width="22.7109375" style="1235" customWidth="1"/>
    <col min="14090" max="14090" width="24.7109375" style="1235" customWidth="1"/>
    <col min="14091" max="14331" width="11.42578125" style="1235" customWidth="1"/>
    <col min="14332" max="14333" width="13.28515625" style="1235"/>
    <col min="14334" max="14334" width="8.7109375" style="1235" customWidth="1"/>
    <col min="14335" max="14335" width="13.28515625" style="1235" customWidth="1"/>
    <col min="14336" max="14336" width="35" style="1235" customWidth="1"/>
    <col min="14337" max="14337" width="14.85546875" style="1235" customWidth="1"/>
    <col min="14338" max="14338" width="67.85546875" style="1235" customWidth="1"/>
    <col min="14339" max="14339" width="24.42578125" style="1235" customWidth="1"/>
    <col min="14340" max="14340" width="25.85546875" style="1235" customWidth="1"/>
    <col min="14341" max="14341" width="22.7109375" style="1235" customWidth="1"/>
    <col min="14342" max="14342" width="25.28515625" style="1235" customWidth="1"/>
    <col min="14343" max="14345" width="22.7109375" style="1235" customWidth="1"/>
    <col min="14346" max="14346" width="24.7109375" style="1235" customWidth="1"/>
    <col min="14347" max="14587" width="11.42578125" style="1235" customWidth="1"/>
    <col min="14588" max="14589" width="13.28515625" style="1235"/>
    <col min="14590" max="14590" width="8.7109375" style="1235" customWidth="1"/>
    <col min="14591" max="14591" width="13.28515625" style="1235" customWidth="1"/>
    <col min="14592" max="14592" width="35" style="1235" customWidth="1"/>
    <col min="14593" max="14593" width="14.85546875" style="1235" customWidth="1"/>
    <col min="14594" max="14594" width="67.85546875" style="1235" customWidth="1"/>
    <col min="14595" max="14595" width="24.42578125" style="1235" customWidth="1"/>
    <col min="14596" max="14596" width="25.85546875" style="1235" customWidth="1"/>
    <col min="14597" max="14597" width="22.7109375" style="1235" customWidth="1"/>
    <col min="14598" max="14598" width="25.28515625" style="1235" customWidth="1"/>
    <col min="14599" max="14601" width="22.7109375" style="1235" customWidth="1"/>
    <col min="14602" max="14602" width="24.7109375" style="1235" customWidth="1"/>
    <col min="14603" max="14843" width="11.42578125" style="1235" customWidth="1"/>
    <col min="14844" max="14845" width="13.28515625" style="1235"/>
    <col min="14846" max="14846" width="8.7109375" style="1235" customWidth="1"/>
    <col min="14847" max="14847" width="13.28515625" style="1235" customWidth="1"/>
    <col min="14848" max="14848" width="35" style="1235" customWidth="1"/>
    <col min="14849" max="14849" width="14.85546875" style="1235" customWidth="1"/>
    <col min="14850" max="14850" width="67.85546875" style="1235" customWidth="1"/>
    <col min="14851" max="14851" width="24.42578125" style="1235" customWidth="1"/>
    <col min="14852" max="14852" width="25.85546875" style="1235" customWidth="1"/>
    <col min="14853" max="14853" width="22.7109375" style="1235" customWidth="1"/>
    <col min="14854" max="14854" width="25.28515625" style="1235" customWidth="1"/>
    <col min="14855" max="14857" width="22.7109375" style="1235" customWidth="1"/>
    <col min="14858" max="14858" width="24.7109375" style="1235" customWidth="1"/>
    <col min="14859" max="15099" width="11.42578125" style="1235" customWidth="1"/>
    <col min="15100" max="15101" width="13.28515625" style="1235"/>
    <col min="15102" max="15102" width="8.7109375" style="1235" customWidth="1"/>
    <col min="15103" max="15103" width="13.28515625" style="1235" customWidth="1"/>
    <col min="15104" max="15104" width="35" style="1235" customWidth="1"/>
    <col min="15105" max="15105" width="14.85546875" style="1235" customWidth="1"/>
    <col min="15106" max="15106" width="67.85546875" style="1235" customWidth="1"/>
    <col min="15107" max="15107" width="24.42578125" style="1235" customWidth="1"/>
    <col min="15108" max="15108" width="25.85546875" style="1235" customWidth="1"/>
    <col min="15109" max="15109" width="22.7109375" style="1235" customWidth="1"/>
    <col min="15110" max="15110" width="25.28515625" style="1235" customWidth="1"/>
    <col min="15111" max="15113" width="22.7109375" style="1235" customWidth="1"/>
    <col min="15114" max="15114" width="24.7109375" style="1235" customWidth="1"/>
    <col min="15115" max="15355" width="11.42578125" style="1235" customWidth="1"/>
    <col min="15356" max="15357" width="13.28515625" style="1235"/>
    <col min="15358" max="15358" width="8.7109375" style="1235" customWidth="1"/>
    <col min="15359" max="15359" width="13.28515625" style="1235" customWidth="1"/>
    <col min="15360" max="15360" width="35" style="1235" customWidth="1"/>
    <col min="15361" max="15361" width="14.85546875" style="1235" customWidth="1"/>
    <col min="15362" max="15362" width="67.85546875" style="1235" customWidth="1"/>
    <col min="15363" max="15363" width="24.42578125" style="1235" customWidth="1"/>
    <col min="15364" max="15364" width="25.85546875" style="1235" customWidth="1"/>
    <col min="15365" max="15365" width="22.7109375" style="1235" customWidth="1"/>
    <col min="15366" max="15366" width="25.28515625" style="1235" customWidth="1"/>
    <col min="15367" max="15369" width="22.7109375" style="1235" customWidth="1"/>
    <col min="15370" max="15370" width="24.7109375" style="1235" customWidth="1"/>
    <col min="15371" max="15611" width="11.42578125" style="1235" customWidth="1"/>
    <col min="15612" max="15613" width="13.28515625" style="1235"/>
    <col min="15614" max="15614" width="8.7109375" style="1235" customWidth="1"/>
    <col min="15615" max="15615" width="13.28515625" style="1235" customWidth="1"/>
    <col min="15616" max="15616" width="35" style="1235" customWidth="1"/>
    <col min="15617" max="15617" width="14.85546875" style="1235" customWidth="1"/>
    <col min="15618" max="15618" width="67.85546875" style="1235" customWidth="1"/>
    <col min="15619" max="15619" width="24.42578125" style="1235" customWidth="1"/>
    <col min="15620" max="15620" width="25.85546875" style="1235" customWidth="1"/>
    <col min="15621" max="15621" width="22.7109375" style="1235" customWidth="1"/>
    <col min="15622" max="15622" width="25.28515625" style="1235" customWidth="1"/>
    <col min="15623" max="15625" width="22.7109375" style="1235" customWidth="1"/>
    <col min="15626" max="15626" width="24.7109375" style="1235" customWidth="1"/>
    <col min="15627" max="15867" width="11.42578125" style="1235" customWidth="1"/>
    <col min="15868" max="15869" width="13.28515625" style="1235"/>
    <col min="15870" max="15870" width="8.7109375" style="1235" customWidth="1"/>
    <col min="15871" max="15871" width="13.28515625" style="1235" customWidth="1"/>
    <col min="15872" max="15872" width="35" style="1235" customWidth="1"/>
    <col min="15873" max="15873" width="14.85546875" style="1235" customWidth="1"/>
    <col min="15874" max="15874" width="67.85546875" style="1235" customWidth="1"/>
    <col min="15875" max="15875" width="24.42578125" style="1235" customWidth="1"/>
    <col min="15876" max="15876" width="25.85546875" style="1235" customWidth="1"/>
    <col min="15877" max="15877" width="22.7109375" style="1235" customWidth="1"/>
    <col min="15878" max="15878" width="25.28515625" style="1235" customWidth="1"/>
    <col min="15879" max="15881" width="22.7109375" style="1235" customWidth="1"/>
    <col min="15882" max="15882" width="24.7109375" style="1235" customWidth="1"/>
    <col min="15883" max="16123" width="11.42578125" style="1235" customWidth="1"/>
    <col min="16124" max="16125" width="13.28515625" style="1235"/>
    <col min="16126" max="16126" width="8.7109375" style="1235" customWidth="1"/>
    <col min="16127" max="16127" width="13.28515625" style="1235" customWidth="1"/>
    <col min="16128" max="16128" width="35" style="1235" customWidth="1"/>
    <col min="16129" max="16129" width="14.85546875" style="1235" customWidth="1"/>
    <col min="16130" max="16130" width="67.85546875" style="1235" customWidth="1"/>
    <col min="16131" max="16131" width="24.42578125" style="1235" customWidth="1"/>
    <col min="16132" max="16132" width="25.85546875" style="1235" customWidth="1"/>
    <col min="16133" max="16133" width="22.7109375" style="1235" customWidth="1"/>
    <col min="16134" max="16134" width="25.28515625" style="1235" customWidth="1"/>
    <col min="16135" max="16137" width="22.7109375" style="1235" customWidth="1"/>
    <col min="16138" max="16138" width="24.7109375" style="1235" customWidth="1"/>
    <col min="16139" max="16379" width="11.42578125" style="1235" customWidth="1"/>
    <col min="16380" max="16384" width="13.28515625" style="1235"/>
  </cols>
  <sheetData>
    <row r="1" spans="1:10" s="1228" customFormat="1" ht="21" customHeight="1">
      <c r="A1" s="1226"/>
      <c r="B1" s="33" t="s">
        <v>57</v>
      </c>
      <c r="C1" s="1613">
        <v>20</v>
      </c>
      <c r="D1" s="910"/>
      <c r="E1" s="1055"/>
      <c r="F1" s="910"/>
      <c r="G1" s="1227"/>
    </row>
    <row r="2" spans="1:10" s="1228" customFormat="1" ht="16.5" customHeight="1">
      <c r="A2" s="1226"/>
      <c r="B2" s="33" t="s">
        <v>58</v>
      </c>
      <c r="C2" s="1229" t="s">
        <v>3376</v>
      </c>
      <c r="D2" s="1230"/>
      <c r="E2" s="910"/>
      <c r="F2" s="910"/>
      <c r="G2" s="1227"/>
    </row>
    <row r="3" spans="1:10" s="1228" customFormat="1" ht="17.25" customHeight="1">
      <c r="A3" s="1226"/>
      <c r="B3" s="33" t="s">
        <v>56</v>
      </c>
      <c r="C3" s="1613" t="s">
        <v>3373</v>
      </c>
      <c r="D3" s="1231"/>
      <c r="E3" s="1227"/>
      <c r="F3" s="1227"/>
      <c r="G3" s="1227"/>
    </row>
    <row r="4" spans="1:10" ht="20.25" customHeight="1">
      <c r="A4" s="1232"/>
      <c r="B4" s="33" t="s">
        <v>59</v>
      </c>
      <c r="C4" s="1613" t="s">
        <v>62</v>
      </c>
      <c r="D4" s="1233"/>
      <c r="E4" s="1233"/>
      <c r="F4" s="1233"/>
      <c r="G4" s="1233"/>
      <c r="H4" s="1234"/>
      <c r="I4" s="1234"/>
      <c r="J4" s="1234"/>
    </row>
    <row r="5" spans="1:10" ht="20.25" customHeight="1">
      <c r="A5" s="1232"/>
      <c r="B5" s="33" t="s">
        <v>1349</v>
      </c>
      <c r="C5" s="1613" t="s">
        <v>80</v>
      </c>
      <c r="D5" s="1233"/>
      <c r="E5" s="1233"/>
      <c r="F5" s="1233"/>
      <c r="G5" s="1233"/>
      <c r="H5" s="1234"/>
      <c r="I5" s="1234"/>
      <c r="J5" s="1234"/>
    </row>
    <row r="6" spans="1:10" ht="18.75" thickBot="1">
      <c r="A6" s="1232"/>
      <c r="B6" s="1236"/>
      <c r="C6" s="1237"/>
      <c r="D6" s="1233"/>
      <c r="E6" s="1233"/>
      <c r="F6" s="1233"/>
      <c r="G6" s="1233"/>
      <c r="H6" s="1234"/>
      <c r="I6" s="1234"/>
      <c r="J6" s="1234"/>
    </row>
    <row r="7" spans="1:10" s="1240" customFormat="1" ht="24" customHeight="1">
      <c r="A7" s="1238"/>
      <c r="B7" s="1239"/>
      <c r="C7" s="3368" t="s">
        <v>2980</v>
      </c>
      <c r="D7" s="3369"/>
      <c r="E7" s="3369"/>
      <c r="F7" s="3369"/>
      <c r="G7" s="3370"/>
      <c r="H7" s="3371" t="s">
        <v>2981</v>
      </c>
      <c r="I7" s="3371" t="s">
        <v>2982</v>
      </c>
      <c r="J7" s="3374" t="s">
        <v>2983</v>
      </c>
    </row>
    <row r="8" spans="1:10" s="1240" customFormat="1" ht="24" customHeight="1">
      <c r="A8" s="1241"/>
      <c r="B8" s="1242"/>
      <c r="C8" s="3376" t="s">
        <v>2984</v>
      </c>
      <c r="D8" s="3377"/>
      <c r="E8" s="3376" t="s">
        <v>2985</v>
      </c>
      <c r="F8" s="3377"/>
      <c r="G8" s="3378" t="s">
        <v>2986</v>
      </c>
      <c r="H8" s="3372"/>
      <c r="I8" s="3372"/>
      <c r="J8" s="3375"/>
    </row>
    <row r="9" spans="1:10" s="1240" customFormat="1" ht="21.75" customHeight="1">
      <c r="A9" s="1241"/>
      <c r="B9" s="1242"/>
      <c r="C9" s="2579" t="s">
        <v>2987</v>
      </c>
      <c r="D9" s="2580" t="s">
        <v>2988</v>
      </c>
      <c r="E9" s="2581" t="s">
        <v>2987</v>
      </c>
      <c r="F9" s="2581" t="s">
        <v>2988</v>
      </c>
      <c r="G9" s="3379"/>
      <c r="H9" s="3373"/>
      <c r="I9" s="3373"/>
      <c r="J9" s="3375"/>
    </row>
    <row r="10" spans="1:10" s="1240" customFormat="1" ht="20.25" customHeight="1" thickBot="1">
      <c r="A10" s="1243"/>
      <c r="B10" s="2747"/>
      <c r="C10" s="1244" t="s">
        <v>1806</v>
      </c>
      <c r="D10" s="1244" t="s">
        <v>1801</v>
      </c>
      <c r="E10" s="1245" t="s">
        <v>1798</v>
      </c>
      <c r="F10" s="1245" t="s">
        <v>1795</v>
      </c>
      <c r="G10" s="1246" t="s">
        <v>1792</v>
      </c>
      <c r="H10" s="1247"/>
      <c r="I10" s="1244" t="s">
        <v>1789</v>
      </c>
      <c r="J10" s="1248" t="s">
        <v>1787</v>
      </c>
    </row>
    <row r="11" spans="1:10" s="1257" customFormat="1" ht="18" customHeight="1">
      <c r="A11" s="1249" t="s">
        <v>1806</v>
      </c>
      <c r="B11" s="2748" t="s">
        <v>3374</v>
      </c>
      <c r="C11" s="1250"/>
      <c r="D11" s="1251"/>
      <c r="E11" s="1252"/>
      <c r="F11" s="1253"/>
      <c r="G11" s="1253"/>
      <c r="H11" s="1254"/>
      <c r="I11" s="1255">
        <f>I12+I38+I50+I51</f>
        <v>0</v>
      </c>
      <c r="J11" s="1256">
        <f>I11*12.5</f>
        <v>0</v>
      </c>
    </row>
    <row r="12" spans="1:10" s="1257" customFormat="1" ht="21" customHeight="1">
      <c r="A12" s="1258" t="s">
        <v>2990</v>
      </c>
      <c r="B12" s="2749" t="s">
        <v>2991</v>
      </c>
      <c r="C12" s="1250"/>
      <c r="D12" s="1251"/>
      <c r="E12" s="1252"/>
      <c r="F12" s="1253"/>
      <c r="G12" s="1253"/>
      <c r="H12" s="1254"/>
      <c r="I12" s="1259">
        <f>I15+I34</f>
        <v>0</v>
      </c>
      <c r="J12" s="1260"/>
    </row>
    <row r="13" spans="1:10" s="1257" customFormat="1" ht="21" customHeight="1">
      <c r="A13" s="1258" t="s">
        <v>2992</v>
      </c>
      <c r="B13" s="2750" t="s">
        <v>2993</v>
      </c>
      <c r="C13" s="2751"/>
      <c r="D13" s="2752"/>
      <c r="E13" s="1252"/>
      <c r="F13" s="1253"/>
      <c r="G13" s="1253"/>
      <c r="H13" s="1254"/>
      <c r="I13" s="1261"/>
      <c r="J13" s="1262"/>
    </row>
    <row r="14" spans="1:10" s="1257" customFormat="1" ht="20.25" customHeight="1">
      <c r="A14" s="1258" t="s">
        <v>2994</v>
      </c>
      <c r="B14" s="2753" t="s">
        <v>2995</v>
      </c>
      <c r="C14" s="1263"/>
      <c r="D14" s="1264"/>
      <c r="E14" s="1252"/>
      <c r="F14" s="1253"/>
      <c r="G14" s="1253"/>
      <c r="H14" s="1254"/>
      <c r="I14" s="1261"/>
      <c r="J14" s="1262"/>
    </row>
    <row r="15" spans="1:10" s="1240" customFormat="1" ht="21" customHeight="1">
      <c r="A15" s="1249" t="s">
        <v>1801</v>
      </c>
      <c r="B15" s="1265" t="s">
        <v>2996</v>
      </c>
      <c r="C15" s="1263"/>
      <c r="D15" s="1266"/>
      <c r="E15" s="1266"/>
      <c r="F15" s="1264"/>
      <c r="G15" s="1264"/>
      <c r="H15" s="1267"/>
      <c r="I15" s="1268"/>
      <c r="J15" s="1260"/>
    </row>
    <row r="16" spans="1:10" s="1240" customFormat="1" ht="18.75" customHeight="1">
      <c r="A16" s="1249" t="s">
        <v>1798</v>
      </c>
      <c r="B16" s="1269" t="s">
        <v>2997</v>
      </c>
      <c r="C16" s="1263"/>
      <c r="D16" s="1266"/>
      <c r="E16" s="1266"/>
      <c r="F16" s="1264"/>
      <c r="G16" s="1270"/>
      <c r="H16" s="1267"/>
      <c r="I16" s="1271"/>
      <c r="J16" s="1260"/>
    </row>
    <row r="17" spans="1:10" s="1240" customFormat="1" ht="18" customHeight="1">
      <c r="A17" s="1249" t="s">
        <v>1795</v>
      </c>
      <c r="B17" s="1272" t="s">
        <v>2998</v>
      </c>
      <c r="C17" s="1273"/>
      <c r="D17" s="1270"/>
      <c r="E17" s="1263"/>
      <c r="F17" s="1264"/>
      <c r="G17" s="1270"/>
      <c r="H17" s="1267"/>
      <c r="I17" s="1271"/>
      <c r="J17" s="1260"/>
    </row>
    <row r="18" spans="1:10" s="1240" customFormat="1" ht="20.25" customHeight="1">
      <c r="A18" s="1249" t="s">
        <v>1792</v>
      </c>
      <c r="B18" s="1272" t="s">
        <v>2999</v>
      </c>
      <c r="C18" s="1273"/>
      <c r="D18" s="1270"/>
      <c r="E18" s="1263"/>
      <c r="F18" s="1264"/>
      <c r="G18" s="1270"/>
      <c r="H18" s="1267"/>
      <c r="I18" s="1271"/>
      <c r="J18" s="1260"/>
    </row>
    <row r="19" spans="1:10" s="1240" customFormat="1" ht="24" customHeight="1">
      <c r="A19" s="1249" t="s">
        <v>1789</v>
      </c>
      <c r="B19" s="1272" t="s">
        <v>3000</v>
      </c>
      <c r="C19" s="1273"/>
      <c r="D19" s="1270"/>
      <c r="E19" s="1263"/>
      <c r="F19" s="1264"/>
      <c r="G19" s="1270"/>
      <c r="H19" s="1267"/>
      <c r="I19" s="1271"/>
      <c r="J19" s="1260"/>
    </row>
    <row r="20" spans="1:10" s="1240" customFormat="1" ht="18.75" customHeight="1">
      <c r="A20" s="1249" t="s">
        <v>1787</v>
      </c>
      <c r="B20" s="1272" t="s">
        <v>3001</v>
      </c>
      <c r="C20" s="1273"/>
      <c r="D20" s="1270"/>
      <c r="E20" s="1263"/>
      <c r="F20" s="1264"/>
      <c r="G20" s="1270"/>
      <c r="H20" s="1267"/>
      <c r="I20" s="1271"/>
      <c r="J20" s="1260"/>
    </row>
    <row r="21" spans="1:10" s="1240" customFormat="1" ht="19.5" customHeight="1">
      <c r="A21" s="1249" t="s">
        <v>1784</v>
      </c>
      <c r="B21" s="1269" t="s">
        <v>3002</v>
      </c>
      <c r="C21" s="1263"/>
      <c r="D21" s="1264"/>
      <c r="E21" s="1263"/>
      <c r="F21" s="1264"/>
      <c r="G21" s="1270"/>
      <c r="H21" s="1267"/>
      <c r="I21" s="1271"/>
      <c r="J21" s="1260"/>
    </row>
    <row r="22" spans="1:10" s="1240" customFormat="1" ht="21.75" customHeight="1">
      <c r="A22" s="1249" t="s">
        <v>1781</v>
      </c>
      <c r="B22" s="1272" t="s">
        <v>3003</v>
      </c>
      <c r="C22" s="1273"/>
      <c r="D22" s="1270"/>
      <c r="E22" s="1263"/>
      <c r="F22" s="1264"/>
      <c r="G22" s="1270"/>
      <c r="H22" s="1267"/>
      <c r="I22" s="1271"/>
      <c r="J22" s="1260"/>
    </row>
    <row r="23" spans="1:10" s="1240" customFormat="1" ht="18" customHeight="1">
      <c r="A23" s="1249" t="s">
        <v>3004</v>
      </c>
      <c r="B23" s="1272" t="s">
        <v>3005</v>
      </c>
      <c r="C23" s="1273"/>
      <c r="D23" s="1270"/>
      <c r="E23" s="1263"/>
      <c r="F23" s="1264"/>
      <c r="G23" s="1270"/>
      <c r="H23" s="1267"/>
      <c r="I23" s="1271"/>
      <c r="J23" s="1260"/>
    </row>
    <row r="24" spans="1:10" s="1240" customFormat="1" ht="20.25" customHeight="1">
      <c r="A24" s="1249" t="s">
        <v>3006</v>
      </c>
      <c r="B24" s="1272" t="s">
        <v>3007</v>
      </c>
      <c r="C24" s="1273"/>
      <c r="D24" s="1270"/>
      <c r="E24" s="1263"/>
      <c r="F24" s="1264"/>
      <c r="G24" s="1270"/>
      <c r="H24" s="1267"/>
      <c r="I24" s="1271"/>
      <c r="J24" s="1260"/>
    </row>
    <row r="25" spans="1:10" s="1240" customFormat="1" ht="15.75" customHeight="1">
      <c r="A25" s="1249" t="s">
        <v>3008</v>
      </c>
      <c r="B25" s="1269" t="s">
        <v>3009</v>
      </c>
      <c r="C25" s="1263"/>
      <c r="D25" s="1264"/>
      <c r="E25" s="1263"/>
      <c r="F25" s="1264"/>
      <c r="G25" s="1270"/>
      <c r="H25" s="1267"/>
      <c r="I25" s="1271"/>
      <c r="J25" s="1260"/>
    </row>
    <row r="26" spans="1:10" s="1240" customFormat="1" ht="15" customHeight="1">
      <c r="A26" s="1249" t="s">
        <v>1772</v>
      </c>
      <c r="B26" s="1272" t="s">
        <v>3010</v>
      </c>
      <c r="C26" s="1273"/>
      <c r="D26" s="1270"/>
      <c r="E26" s="1263"/>
      <c r="F26" s="1264"/>
      <c r="G26" s="1270"/>
      <c r="H26" s="1267"/>
      <c r="I26" s="1271"/>
      <c r="J26" s="1260"/>
    </row>
    <row r="27" spans="1:10" s="1240" customFormat="1" ht="15" customHeight="1">
      <c r="A27" s="1249" t="s">
        <v>1769</v>
      </c>
      <c r="B27" s="1272" t="s">
        <v>3011</v>
      </c>
      <c r="C27" s="1273"/>
      <c r="D27" s="1270"/>
      <c r="E27" s="1263"/>
      <c r="F27" s="1264"/>
      <c r="G27" s="1270"/>
      <c r="H27" s="1267"/>
      <c r="I27" s="1271"/>
      <c r="J27" s="1260"/>
    </row>
    <row r="28" spans="1:10" s="1240" customFormat="1" ht="15" customHeight="1">
      <c r="A28" s="1249" t="s">
        <v>1766</v>
      </c>
      <c r="B28" s="1272" t="s">
        <v>3012</v>
      </c>
      <c r="C28" s="1273"/>
      <c r="D28" s="1270"/>
      <c r="E28" s="1263"/>
      <c r="F28" s="1264"/>
      <c r="G28" s="1270"/>
      <c r="H28" s="1267"/>
      <c r="I28" s="1271"/>
      <c r="J28" s="1260"/>
    </row>
    <row r="29" spans="1:10" s="1240" customFormat="1" ht="15" customHeight="1">
      <c r="A29" s="1249" t="s">
        <v>1763</v>
      </c>
      <c r="B29" s="1272" t="s">
        <v>3013</v>
      </c>
      <c r="C29" s="1273"/>
      <c r="D29" s="1270"/>
      <c r="E29" s="1263"/>
      <c r="F29" s="1264"/>
      <c r="G29" s="1270"/>
      <c r="H29" s="1267"/>
      <c r="I29" s="1271"/>
      <c r="J29" s="1260"/>
    </row>
    <row r="30" spans="1:10" s="1240" customFormat="1" ht="15" customHeight="1">
      <c r="A30" s="1249" t="s">
        <v>3014</v>
      </c>
      <c r="B30" s="1272" t="s">
        <v>3015</v>
      </c>
      <c r="C30" s="1273"/>
      <c r="D30" s="1270"/>
      <c r="E30" s="1263"/>
      <c r="F30" s="1264"/>
      <c r="G30" s="1270"/>
      <c r="H30" s="1267"/>
      <c r="I30" s="1271"/>
      <c r="J30" s="1260"/>
    </row>
    <row r="31" spans="1:10" s="1240" customFormat="1" ht="15" customHeight="1">
      <c r="A31" s="1249" t="s">
        <v>3016</v>
      </c>
      <c r="B31" s="1272" t="s">
        <v>3017</v>
      </c>
      <c r="C31" s="1273"/>
      <c r="D31" s="1270"/>
      <c r="E31" s="1263"/>
      <c r="F31" s="1264"/>
      <c r="G31" s="1270"/>
      <c r="H31" s="1267"/>
      <c r="I31" s="1271"/>
      <c r="J31" s="1260"/>
    </row>
    <row r="32" spans="1:10" s="1240" customFormat="1" ht="15" customHeight="1">
      <c r="A32" s="1249" t="s">
        <v>3018</v>
      </c>
      <c r="B32" s="1272" t="s">
        <v>3019</v>
      </c>
      <c r="C32" s="1273"/>
      <c r="D32" s="1270"/>
      <c r="E32" s="1263"/>
      <c r="F32" s="1264"/>
      <c r="G32" s="1270"/>
      <c r="H32" s="1267"/>
      <c r="I32" s="1271"/>
      <c r="J32" s="1260"/>
    </row>
    <row r="33" spans="1:10" s="1240" customFormat="1" ht="15" customHeight="1">
      <c r="A33" s="1249" t="s">
        <v>1760</v>
      </c>
      <c r="B33" s="1272" t="s">
        <v>3020</v>
      </c>
      <c r="C33" s="1273"/>
      <c r="D33" s="1270"/>
      <c r="E33" s="1263"/>
      <c r="F33" s="1264"/>
      <c r="G33" s="1270"/>
      <c r="H33" s="1267"/>
      <c r="I33" s="1274"/>
      <c r="J33" s="1275"/>
    </row>
    <row r="34" spans="1:10" s="1240" customFormat="1" ht="24" customHeight="1">
      <c r="A34" s="1249" t="s">
        <v>3021</v>
      </c>
      <c r="B34" s="1265" t="s">
        <v>3022</v>
      </c>
      <c r="C34" s="1263"/>
      <c r="D34" s="1276"/>
      <c r="E34" s="1263"/>
      <c r="F34" s="1264"/>
      <c r="G34" s="1264"/>
      <c r="H34" s="1267"/>
      <c r="I34" s="1268"/>
      <c r="J34" s="1260"/>
    </row>
    <row r="35" spans="1:10" s="1240" customFormat="1" ht="20.25" customHeight="1">
      <c r="A35" s="1249" t="s">
        <v>3023</v>
      </c>
      <c r="B35" s="1269" t="s">
        <v>2997</v>
      </c>
      <c r="C35" s="1263"/>
      <c r="D35" s="1276"/>
      <c r="E35" s="1263"/>
      <c r="F35" s="1264"/>
      <c r="G35" s="1270"/>
      <c r="H35" s="1267"/>
      <c r="I35" s="1271"/>
      <c r="J35" s="1260"/>
    </row>
    <row r="36" spans="1:10" s="1240" customFormat="1" ht="18.75" customHeight="1">
      <c r="A36" s="1249" t="s">
        <v>3024</v>
      </c>
      <c r="B36" s="1269" t="s">
        <v>3002</v>
      </c>
      <c r="C36" s="1263"/>
      <c r="D36" s="1276"/>
      <c r="E36" s="1263"/>
      <c r="F36" s="1264"/>
      <c r="G36" s="1270"/>
      <c r="H36" s="1267"/>
      <c r="I36" s="1271"/>
      <c r="J36" s="1260"/>
    </row>
    <row r="37" spans="1:10" s="1240" customFormat="1" ht="19.5" customHeight="1">
      <c r="A37" s="1249" t="s">
        <v>3025</v>
      </c>
      <c r="B37" s="1269" t="s">
        <v>3009</v>
      </c>
      <c r="C37" s="1263"/>
      <c r="D37" s="1276"/>
      <c r="E37" s="1263"/>
      <c r="F37" s="1264"/>
      <c r="G37" s="1270"/>
      <c r="H37" s="1267"/>
      <c r="I37" s="1271"/>
      <c r="J37" s="1260"/>
    </row>
    <row r="38" spans="1:10" s="1240" customFormat="1" ht="18" customHeight="1">
      <c r="A38" s="1249" t="s">
        <v>1755</v>
      </c>
      <c r="B38" s="1277" t="s">
        <v>3026</v>
      </c>
      <c r="C38" s="1263"/>
      <c r="D38" s="1276"/>
      <c r="E38" s="1263"/>
      <c r="F38" s="1276"/>
      <c r="G38" s="1276"/>
      <c r="H38" s="1267"/>
      <c r="I38" s="1278">
        <f>+I39+I48</f>
        <v>0</v>
      </c>
      <c r="J38" s="1260"/>
    </row>
    <row r="39" spans="1:10" s="1240" customFormat="1" ht="26.25" customHeight="1">
      <c r="A39" s="1249">
        <v>251</v>
      </c>
      <c r="B39" s="1279" t="s">
        <v>3027</v>
      </c>
      <c r="C39" s="1273"/>
      <c r="D39" s="1280"/>
      <c r="E39" s="1273"/>
      <c r="F39" s="1270"/>
      <c r="G39" s="1270"/>
      <c r="H39" s="1267"/>
      <c r="I39" s="1278">
        <f>+I40+I41+I45+I46+I47</f>
        <v>0</v>
      </c>
      <c r="J39" s="1260"/>
    </row>
    <row r="40" spans="1:10" s="1240" customFormat="1" ht="29.25" customHeight="1">
      <c r="A40" s="1249" t="s">
        <v>1752</v>
      </c>
      <c r="B40" s="1281" t="s">
        <v>3028</v>
      </c>
      <c r="C40" s="1263"/>
      <c r="D40" s="1276"/>
      <c r="E40" s="1263"/>
      <c r="F40" s="1264"/>
      <c r="G40" s="1263"/>
      <c r="H40" s="1282">
        <v>0</v>
      </c>
      <c r="I40" s="1278">
        <f>+G40*0</f>
        <v>0</v>
      </c>
      <c r="J40" s="1260"/>
    </row>
    <row r="41" spans="1:10" s="1240" customFormat="1" ht="28.5" customHeight="1">
      <c r="A41" s="1249" t="s">
        <v>1749</v>
      </c>
      <c r="B41" s="1281" t="s">
        <v>3029</v>
      </c>
      <c r="C41" s="1263"/>
      <c r="D41" s="1276"/>
      <c r="E41" s="1263"/>
      <c r="F41" s="1264"/>
      <c r="G41" s="1264"/>
      <c r="H41" s="1282"/>
      <c r="I41" s="1278">
        <f>+I42+I43+I44</f>
        <v>0</v>
      </c>
      <c r="J41" s="1260"/>
    </row>
    <row r="42" spans="1:10" s="1240" customFormat="1" ht="24" customHeight="1">
      <c r="A42" s="1249" t="s">
        <v>1746</v>
      </c>
      <c r="B42" s="1283" t="s">
        <v>3030</v>
      </c>
      <c r="C42" s="1263"/>
      <c r="D42" s="1276"/>
      <c r="E42" s="1263"/>
      <c r="F42" s="1264"/>
      <c r="G42" s="1264"/>
      <c r="H42" s="1282">
        <v>0.25</v>
      </c>
      <c r="I42" s="1278">
        <f>+G42*0.0025</f>
        <v>0</v>
      </c>
      <c r="J42" s="1260"/>
    </row>
    <row r="43" spans="1:10" s="1240" customFormat="1" ht="22.5" customHeight="1">
      <c r="A43" s="1249" t="s">
        <v>1740</v>
      </c>
      <c r="B43" s="1283" t="s">
        <v>3031</v>
      </c>
      <c r="C43" s="1263"/>
      <c r="D43" s="1276"/>
      <c r="E43" s="1263"/>
      <c r="F43" s="1264"/>
      <c r="G43" s="1264"/>
      <c r="H43" s="1282">
        <v>1</v>
      </c>
      <c r="I43" s="1278">
        <f>+G43*0.01</f>
        <v>0</v>
      </c>
      <c r="J43" s="1260"/>
    </row>
    <row r="44" spans="1:10" s="1240" customFormat="1" ht="18.75" customHeight="1">
      <c r="A44" s="1249" t="s">
        <v>1737</v>
      </c>
      <c r="B44" s="1283" t="s">
        <v>3032</v>
      </c>
      <c r="C44" s="1263"/>
      <c r="D44" s="1276"/>
      <c r="E44" s="1263"/>
      <c r="F44" s="1264"/>
      <c r="G44" s="1264"/>
      <c r="H44" s="1282">
        <v>1.6</v>
      </c>
      <c r="I44" s="1278">
        <f>+G44*0.016</f>
        <v>0</v>
      </c>
      <c r="J44" s="1260"/>
    </row>
    <row r="45" spans="1:10" s="1240" customFormat="1" ht="26.25" customHeight="1">
      <c r="A45" s="1249" t="s">
        <v>1734</v>
      </c>
      <c r="B45" s="1281" t="s">
        <v>3033</v>
      </c>
      <c r="C45" s="1263"/>
      <c r="D45" s="1276"/>
      <c r="E45" s="1263"/>
      <c r="F45" s="1264"/>
      <c r="G45" s="1264"/>
      <c r="H45" s="1282">
        <v>8</v>
      </c>
      <c r="I45" s="1278">
        <f>+G45*0.08</f>
        <v>0</v>
      </c>
      <c r="J45" s="1260"/>
    </row>
    <row r="46" spans="1:10" s="1240" customFormat="1" ht="29.25" customHeight="1">
      <c r="A46" s="1249" t="s">
        <v>1731</v>
      </c>
      <c r="B46" s="1281" t="s">
        <v>3034</v>
      </c>
      <c r="C46" s="1263"/>
      <c r="D46" s="1276"/>
      <c r="E46" s="1263"/>
      <c r="F46" s="1264"/>
      <c r="G46" s="1264"/>
      <c r="H46" s="1282">
        <v>12</v>
      </c>
      <c r="I46" s="1278">
        <f>+G46*0.12</f>
        <v>0</v>
      </c>
      <c r="J46" s="1260"/>
    </row>
    <row r="47" spans="1:10" s="1240" customFormat="1" ht="19.5" customHeight="1">
      <c r="A47" s="1249" t="s">
        <v>3035</v>
      </c>
      <c r="B47" s="1284" t="s">
        <v>3036</v>
      </c>
      <c r="C47" s="1263"/>
      <c r="D47" s="1276"/>
      <c r="E47" s="1263"/>
      <c r="F47" s="1264"/>
      <c r="G47" s="1264"/>
      <c r="H47" s="1282"/>
      <c r="I47" s="1268"/>
      <c r="J47" s="1285"/>
    </row>
    <row r="48" spans="1:10" s="1240" customFormat="1" ht="17.25" customHeight="1">
      <c r="A48" s="1249">
        <v>325</v>
      </c>
      <c r="B48" s="1279" t="s">
        <v>3037</v>
      </c>
      <c r="C48" s="1263"/>
      <c r="D48" s="1264"/>
      <c r="E48" s="1263"/>
      <c r="F48" s="1264"/>
      <c r="G48" s="1266"/>
      <c r="H48" s="1282"/>
      <c r="I48" s="1268"/>
      <c r="J48" s="1285"/>
    </row>
    <row r="49" spans="1:10" s="1240" customFormat="1" ht="19.5" customHeight="1">
      <c r="A49" s="1249">
        <v>330</v>
      </c>
      <c r="B49" s="1286"/>
      <c r="C49" s="1273"/>
      <c r="D49" s="1280"/>
      <c r="E49" s="1273"/>
      <c r="F49" s="1280"/>
      <c r="G49" s="1270"/>
      <c r="H49" s="1282"/>
      <c r="I49" s="1271"/>
      <c r="J49" s="1285"/>
    </row>
    <row r="50" spans="1:10" s="1240" customFormat="1" ht="21.75" customHeight="1">
      <c r="A50" s="1249">
        <v>340</v>
      </c>
      <c r="B50" s="1272" t="s">
        <v>3038</v>
      </c>
      <c r="C50" s="1287"/>
      <c r="D50" s="1288"/>
      <c r="E50" s="1287"/>
      <c r="F50" s="1288"/>
      <c r="G50" s="1289"/>
      <c r="H50" s="1282"/>
      <c r="I50" s="1290"/>
      <c r="J50" s="1285"/>
    </row>
    <row r="51" spans="1:10" s="1240" customFormat="1" ht="20.25" customHeight="1">
      <c r="A51" s="1249" t="s">
        <v>1722</v>
      </c>
      <c r="B51" s="1272" t="s">
        <v>3039</v>
      </c>
      <c r="C51" s="1287"/>
      <c r="D51" s="1288"/>
      <c r="E51" s="1287"/>
      <c r="F51" s="1288"/>
      <c r="G51" s="1289"/>
      <c r="H51" s="1282"/>
      <c r="I51" s="1278">
        <f>I52+I53+I54</f>
        <v>0</v>
      </c>
      <c r="J51" s="1285"/>
    </row>
    <row r="52" spans="1:10" s="1240" customFormat="1" ht="18.75" customHeight="1">
      <c r="A52" s="1249">
        <v>360</v>
      </c>
      <c r="B52" s="1291" t="s">
        <v>3040</v>
      </c>
      <c r="C52" s="1287"/>
      <c r="D52" s="1288"/>
      <c r="E52" s="1287"/>
      <c r="F52" s="1288"/>
      <c r="G52" s="1289"/>
      <c r="H52" s="1282"/>
      <c r="I52" s="1290"/>
      <c r="J52" s="1285"/>
    </row>
    <row r="53" spans="1:10" s="1240" customFormat="1" ht="19.5" customHeight="1">
      <c r="A53" s="1249">
        <v>370</v>
      </c>
      <c r="B53" s="1291" t="s">
        <v>3041</v>
      </c>
      <c r="C53" s="1287"/>
      <c r="D53" s="1288"/>
      <c r="E53" s="1287"/>
      <c r="F53" s="1288"/>
      <c r="G53" s="1289"/>
      <c r="H53" s="1282"/>
      <c r="I53" s="1290"/>
      <c r="J53" s="1285"/>
    </row>
    <row r="54" spans="1:10" s="1240" customFormat="1" ht="16.5" customHeight="1">
      <c r="A54" s="1249">
        <v>380</v>
      </c>
      <c r="B54" s="1291" t="s">
        <v>3042</v>
      </c>
      <c r="C54" s="1287"/>
      <c r="D54" s="1288"/>
      <c r="E54" s="1287"/>
      <c r="F54" s="1288"/>
      <c r="G54" s="1289"/>
      <c r="H54" s="1282"/>
      <c r="I54" s="1290"/>
      <c r="J54" s="1285"/>
    </row>
    <row r="55" spans="1:10" s="1240" customFormat="1" ht="21" customHeight="1" thickBot="1">
      <c r="A55" s="1292">
        <v>390</v>
      </c>
      <c r="B55" s="2754"/>
      <c r="C55" s="1293"/>
      <c r="D55" s="1294"/>
      <c r="E55" s="1293"/>
      <c r="F55" s="1294"/>
      <c r="G55" s="1295"/>
      <c r="H55" s="1296"/>
      <c r="I55" s="1297"/>
      <c r="J55" s="1298"/>
    </row>
    <row r="56" spans="1:10" s="1302" customFormat="1" ht="20.25" customHeight="1">
      <c r="A56" s="1299"/>
      <c r="B56" s="1300"/>
      <c r="C56" s="1301"/>
      <c r="D56" s="1301"/>
      <c r="E56" s="1301"/>
      <c r="F56" s="1301"/>
      <c r="G56" s="1301"/>
      <c r="H56" s="1300"/>
      <c r="I56" s="1300"/>
      <c r="J56" s="1300"/>
    </row>
    <row r="57" spans="1:10" s="1302" customFormat="1" ht="24.75" customHeight="1">
      <c r="A57" s="1226"/>
      <c r="B57" s="983" t="s">
        <v>3043</v>
      </c>
      <c r="C57" s="1303"/>
      <c r="D57" s="1303"/>
      <c r="E57" s="1303"/>
      <c r="F57" s="1303"/>
      <c r="G57" s="1303"/>
    </row>
    <row r="58" spans="1:10" ht="15">
      <c r="B58" s="2590"/>
    </row>
    <row r="60" spans="1:10" ht="14.25" customHeight="1"/>
    <row r="64" spans="1:10" ht="17.25" customHeight="1"/>
  </sheetData>
  <mergeCells count="7">
    <mergeCell ref="C7:G7"/>
    <mergeCell ref="H7:H9"/>
    <mergeCell ref="I7:I9"/>
    <mergeCell ref="J7:J9"/>
    <mergeCell ref="C8:D8"/>
    <mergeCell ref="E8:F8"/>
    <mergeCell ref="G8:G9"/>
  </mergeCells>
  <printOptions horizontalCentered="1" verticalCentered="1"/>
  <pageMargins left="0" right="0" top="0" bottom="0" header="0" footer="0"/>
  <pageSetup paperSize="9" scale="37" orientation="landscape" cellComments="asDisplayed" horizontalDpi="300" r:id="rId1"/>
  <headerFooter alignWithMargins="0">
    <oddHeader>&amp;C&amp;40&amp;U&amp;A</oddHeader>
    <oddFooter>&amp;L&amp;F&amp;C&amp;A&amp;R&amp;D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4"/>
  <sheetViews>
    <sheetView zoomScale="70" zoomScaleNormal="70" zoomScaleSheetLayoutView="55" workbookViewId="0">
      <selection sqref="A1:J57"/>
    </sheetView>
  </sheetViews>
  <sheetFormatPr defaultColWidth="13.28515625" defaultRowHeight="12.75"/>
  <cols>
    <col min="1" max="1" width="7" style="1304" customWidth="1"/>
    <col min="2" max="2" width="47.5703125" style="1235" customWidth="1"/>
    <col min="3" max="3" width="21.85546875" style="1305" customWidth="1"/>
    <col min="4" max="4" width="25.85546875" style="1305" customWidth="1"/>
    <col min="5" max="5" width="22.7109375" style="1305" customWidth="1"/>
    <col min="6" max="6" width="25.28515625" style="1305" customWidth="1"/>
    <col min="7" max="7" width="22.7109375" style="1305" customWidth="1"/>
    <col min="8" max="9" width="22.7109375" style="1235" customWidth="1"/>
    <col min="10" max="10" width="24.7109375" style="1235" customWidth="1"/>
    <col min="11" max="251" width="11.42578125" style="1235" customWidth="1"/>
    <col min="252" max="253" width="13.28515625" style="1235"/>
    <col min="254" max="254" width="8.7109375" style="1235" customWidth="1"/>
    <col min="255" max="255" width="13.28515625" style="1235" customWidth="1"/>
    <col min="256" max="256" width="35" style="1235" customWidth="1"/>
    <col min="257" max="257" width="14.85546875" style="1235" customWidth="1"/>
    <col min="258" max="258" width="67.85546875" style="1235" customWidth="1"/>
    <col min="259" max="259" width="24.42578125" style="1235" customWidth="1"/>
    <col min="260" max="260" width="25.85546875" style="1235" customWidth="1"/>
    <col min="261" max="261" width="22.7109375" style="1235" customWidth="1"/>
    <col min="262" max="262" width="25.28515625" style="1235" customWidth="1"/>
    <col min="263" max="265" width="22.7109375" style="1235" customWidth="1"/>
    <col min="266" max="266" width="24.7109375" style="1235" customWidth="1"/>
    <col min="267" max="507" width="11.42578125" style="1235" customWidth="1"/>
    <col min="508" max="509" width="13.28515625" style="1235"/>
    <col min="510" max="510" width="8.7109375" style="1235" customWidth="1"/>
    <col min="511" max="511" width="13.28515625" style="1235" customWidth="1"/>
    <col min="512" max="512" width="35" style="1235" customWidth="1"/>
    <col min="513" max="513" width="14.85546875" style="1235" customWidth="1"/>
    <col min="514" max="514" width="67.85546875" style="1235" customWidth="1"/>
    <col min="515" max="515" width="24.42578125" style="1235" customWidth="1"/>
    <col min="516" max="516" width="25.85546875" style="1235" customWidth="1"/>
    <col min="517" max="517" width="22.7109375" style="1235" customWidth="1"/>
    <col min="518" max="518" width="25.28515625" style="1235" customWidth="1"/>
    <col min="519" max="521" width="22.7109375" style="1235" customWidth="1"/>
    <col min="522" max="522" width="24.7109375" style="1235" customWidth="1"/>
    <col min="523" max="763" width="11.42578125" style="1235" customWidth="1"/>
    <col min="764" max="765" width="13.28515625" style="1235"/>
    <col min="766" max="766" width="8.7109375" style="1235" customWidth="1"/>
    <col min="767" max="767" width="13.28515625" style="1235" customWidth="1"/>
    <col min="768" max="768" width="35" style="1235" customWidth="1"/>
    <col min="769" max="769" width="14.85546875" style="1235" customWidth="1"/>
    <col min="770" max="770" width="67.85546875" style="1235" customWidth="1"/>
    <col min="771" max="771" width="24.42578125" style="1235" customWidth="1"/>
    <col min="772" max="772" width="25.85546875" style="1235" customWidth="1"/>
    <col min="773" max="773" width="22.7109375" style="1235" customWidth="1"/>
    <col min="774" max="774" width="25.28515625" style="1235" customWidth="1"/>
    <col min="775" max="777" width="22.7109375" style="1235" customWidth="1"/>
    <col min="778" max="778" width="24.7109375" style="1235" customWidth="1"/>
    <col min="779" max="1019" width="11.42578125" style="1235" customWidth="1"/>
    <col min="1020" max="1021" width="13.28515625" style="1235"/>
    <col min="1022" max="1022" width="8.7109375" style="1235" customWidth="1"/>
    <col min="1023" max="1023" width="13.28515625" style="1235" customWidth="1"/>
    <col min="1024" max="1024" width="35" style="1235" customWidth="1"/>
    <col min="1025" max="1025" width="14.85546875" style="1235" customWidth="1"/>
    <col min="1026" max="1026" width="67.85546875" style="1235" customWidth="1"/>
    <col min="1027" max="1027" width="24.42578125" style="1235" customWidth="1"/>
    <col min="1028" max="1028" width="25.85546875" style="1235" customWidth="1"/>
    <col min="1029" max="1029" width="22.7109375" style="1235" customWidth="1"/>
    <col min="1030" max="1030" width="25.28515625" style="1235" customWidth="1"/>
    <col min="1031" max="1033" width="22.7109375" style="1235" customWidth="1"/>
    <col min="1034" max="1034" width="24.7109375" style="1235" customWidth="1"/>
    <col min="1035" max="1275" width="11.42578125" style="1235" customWidth="1"/>
    <col min="1276" max="1277" width="13.28515625" style="1235"/>
    <col min="1278" max="1278" width="8.7109375" style="1235" customWidth="1"/>
    <col min="1279" max="1279" width="13.28515625" style="1235" customWidth="1"/>
    <col min="1280" max="1280" width="35" style="1235" customWidth="1"/>
    <col min="1281" max="1281" width="14.85546875" style="1235" customWidth="1"/>
    <col min="1282" max="1282" width="67.85546875" style="1235" customWidth="1"/>
    <col min="1283" max="1283" width="24.42578125" style="1235" customWidth="1"/>
    <col min="1284" max="1284" width="25.85546875" style="1235" customWidth="1"/>
    <col min="1285" max="1285" width="22.7109375" style="1235" customWidth="1"/>
    <col min="1286" max="1286" width="25.28515625" style="1235" customWidth="1"/>
    <col min="1287" max="1289" width="22.7109375" style="1235" customWidth="1"/>
    <col min="1290" max="1290" width="24.7109375" style="1235" customWidth="1"/>
    <col min="1291" max="1531" width="11.42578125" style="1235" customWidth="1"/>
    <col min="1532" max="1533" width="13.28515625" style="1235"/>
    <col min="1534" max="1534" width="8.7109375" style="1235" customWidth="1"/>
    <col min="1535" max="1535" width="13.28515625" style="1235" customWidth="1"/>
    <col min="1536" max="1536" width="35" style="1235" customWidth="1"/>
    <col min="1537" max="1537" width="14.85546875" style="1235" customWidth="1"/>
    <col min="1538" max="1538" width="67.85546875" style="1235" customWidth="1"/>
    <col min="1539" max="1539" width="24.42578125" style="1235" customWidth="1"/>
    <col min="1540" max="1540" width="25.85546875" style="1235" customWidth="1"/>
    <col min="1541" max="1541" width="22.7109375" style="1235" customWidth="1"/>
    <col min="1542" max="1542" width="25.28515625" style="1235" customWidth="1"/>
    <col min="1543" max="1545" width="22.7109375" style="1235" customWidth="1"/>
    <col min="1546" max="1546" width="24.7109375" style="1235" customWidth="1"/>
    <col min="1547" max="1787" width="11.42578125" style="1235" customWidth="1"/>
    <col min="1788" max="1789" width="13.28515625" style="1235"/>
    <col min="1790" max="1790" width="8.7109375" style="1235" customWidth="1"/>
    <col min="1791" max="1791" width="13.28515625" style="1235" customWidth="1"/>
    <col min="1792" max="1792" width="35" style="1235" customWidth="1"/>
    <col min="1793" max="1793" width="14.85546875" style="1235" customWidth="1"/>
    <col min="1794" max="1794" width="67.85546875" style="1235" customWidth="1"/>
    <col min="1795" max="1795" width="24.42578125" style="1235" customWidth="1"/>
    <col min="1796" max="1796" width="25.85546875" style="1235" customWidth="1"/>
    <col min="1797" max="1797" width="22.7109375" style="1235" customWidth="1"/>
    <col min="1798" max="1798" width="25.28515625" style="1235" customWidth="1"/>
    <col min="1799" max="1801" width="22.7109375" style="1235" customWidth="1"/>
    <col min="1802" max="1802" width="24.7109375" style="1235" customWidth="1"/>
    <col min="1803" max="2043" width="11.42578125" style="1235" customWidth="1"/>
    <col min="2044" max="2045" width="13.28515625" style="1235"/>
    <col min="2046" max="2046" width="8.7109375" style="1235" customWidth="1"/>
    <col min="2047" max="2047" width="13.28515625" style="1235" customWidth="1"/>
    <col min="2048" max="2048" width="35" style="1235" customWidth="1"/>
    <col min="2049" max="2049" width="14.85546875" style="1235" customWidth="1"/>
    <col min="2050" max="2050" width="67.85546875" style="1235" customWidth="1"/>
    <col min="2051" max="2051" width="24.42578125" style="1235" customWidth="1"/>
    <col min="2052" max="2052" width="25.85546875" style="1235" customWidth="1"/>
    <col min="2053" max="2053" width="22.7109375" style="1235" customWidth="1"/>
    <col min="2054" max="2054" width="25.28515625" style="1235" customWidth="1"/>
    <col min="2055" max="2057" width="22.7109375" style="1235" customWidth="1"/>
    <col min="2058" max="2058" width="24.7109375" style="1235" customWidth="1"/>
    <col min="2059" max="2299" width="11.42578125" style="1235" customWidth="1"/>
    <col min="2300" max="2301" width="13.28515625" style="1235"/>
    <col min="2302" max="2302" width="8.7109375" style="1235" customWidth="1"/>
    <col min="2303" max="2303" width="13.28515625" style="1235" customWidth="1"/>
    <col min="2304" max="2304" width="35" style="1235" customWidth="1"/>
    <col min="2305" max="2305" width="14.85546875" style="1235" customWidth="1"/>
    <col min="2306" max="2306" width="67.85546875" style="1235" customWidth="1"/>
    <col min="2307" max="2307" width="24.42578125" style="1235" customWidth="1"/>
    <col min="2308" max="2308" width="25.85546875" style="1235" customWidth="1"/>
    <col min="2309" max="2309" width="22.7109375" style="1235" customWidth="1"/>
    <col min="2310" max="2310" width="25.28515625" style="1235" customWidth="1"/>
    <col min="2311" max="2313" width="22.7109375" style="1235" customWidth="1"/>
    <col min="2314" max="2314" width="24.7109375" style="1235" customWidth="1"/>
    <col min="2315" max="2555" width="11.42578125" style="1235" customWidth="1"/>
    <col min="2556" max="2557" width="13.28515625" style="1235"/>
    <col min="2558" max="2558" width="8.7109375" style="1235" customWidth="1"/>
    <col min="2559" max="2559" width="13.28515625" style="1235" customWidth="1"/>
    <col min="2560" max="2560" width="35" style="1235" customWidth="1"/>
    <col min="2561" max="2561" width="14.85546875" style="1235" customWidth="1"/>
    <col min="2562" max="2562" width="67.85546875" style="1235" customWidth="1"/>
    <col min="2563" max="2563" width="24.42578125" style="1235" customWidth="1"/>
    <col min="2564" max="2564" width="25.85546875" style="1235" customWidth="1"/>
    <col min="2565" max="2565" width="22.7109375" style="1235" customWidth="1"/>
    <col min="2566" max="2566" width="25.28515625" style="1235" customWidth="1"/>
    <col min="2567" max="2569" width="22.7109375" style="1235" customWidth="1"/>
    <col min="2570" max="2570" width="24.7109375" style="1235" customWidth="1"/>
    <col min="2571" max="2811" width="11.42578125" style="1235" customWidth="1"/>
    <col min="2812" max="2813" width="13.28515625" style="1235"/>
    <col min="2814" max="2814" width="8.7109375" style="1235" customWidth="1"/>
    <col min="2815" max="2815" width="13.28515625" style="1235" customWidth="1"/>
    <col min="2816" max="2816" width="35" style="1235" customWidth="1"/>
    <col min="2817" max="2817" width="14.85546875" style="1235" customWidth="1"/>
    <col min="2818" max="2818" width="67.85546875" style="1235" customWidth="1"/>
    <col min="2819" max="2819" width="24.42578125" style="1235" customWidth="1"/>
    <col min="2820" max="2820" width="25.85546875" style="1235" customWidth="1"/>
    <col min="2821" max="2821" width="22.7109375" style="1235" customWidth="1"/>
    <col min="2822" max="2822" width="25.28515625" style="1235" customWidth="1"/>
    <col min="2823" max="2825" width="22.7109375" style="1235" customWidth="1"/>
    <col min="2826" max="2826" width="24.7109375" style="1235" customWidth="1"/>
    <col min="2827" max="3067" width="11.42578125" style="1235" customWidth="1"/>
    <col min="3068" max="3069" width="13.28515625" style="1235"/>
    <col min="3070" max="3070" width="8.7109375" style="1235" customWidth="1"/>
    <col min="3071" max="3071" width="13.28515625" style="1235" customWidth="1"/>
    <col min="3072" max="3072" width="35" style="1235" customWidth="1"/>
    <col min="3073" max="3073" width="14.85546875" style="1235" customWidth="1"/>
    <col min="3074" max="3074" width="67.85546875" style="1235" customWidth="1"/>
    <col min="3075" max="3075" width="24.42578125" style="1235" customWidth="1"/>
    <col min="3076" max="3076" width="25.85546875" style="1235" customWidth="1"/>
    <col min="3077" max="3077" width="22.7109375" style="1235" customWidth="1"/>
    <col min="3078" max="3078" width="25.28515625" style="1235" customWidth="1"/>
    <col min="3079" max="3081" width="22.7109375" style="1235" customWidth="1"/>
    <col min="3082" max="3082" width="24.7109375" style="1235" customWidth="1"/>
    <col min="3083" max="3323" width="11.42578125" style="1235" customWidth="1"/>
    <col min="3324" max="3325" width="13.28515625" style="1235"/>
    <col min="3326" max="3326" width="8.7109375" style="1235" customWidth="1"/>
    <col min="3327" max="3327" width="13.28515625" style="1235" customWidth="1"/>
    <col min="3328" max="3328" width="35" style="1235" customWidth="1"/>
    <col min="3329" max="3329" width="14.85546875" style="1235" customWidth="1"/>
    <col min="3330" max="3330" width="67.85546875" style="1235" customWidth="1"/>
    <col min="3331" max="3331" width="24.42578125" style="1235" customWidth="1"/>
    <col min="3332" max="3332" width="25.85546875" style="1235" customWidth="1"/>
    <col min="3333" max="3333" width="22.7109375" style="1235" customWidth="1"/>
    <col min="3334" max="3334" width="25.28515625" style="1235" customWidth="1"/>
    <col min="3335" max="3337" width="22.7109375" style="1235" customWidth="1"/>
    <col min="3338" max="3338" width="24.7109375" style="1235" customWidth="1"/>
    <col min="3339" max="3579" width="11.42578125" style="1235" customWidth="1"/>
    <col min="3580" max="3581" width="13.28515625" style="1235"/>
    <col min="3582" max="3582" width="8.7109375" style="1235" customWidth="1"/>
    <col min="3583" max="3583" width="13.28515625" style="1235" customWidth="1"/>
    <col min="3584" max="3584" width="35" style="1235" customWidth="1"/>
    <col min="3585" max="3585" width="14.85546875" style="1235" customWidth="1"/>
    <col min="3586" max="3586" width="67.85546875" style="1235" customWidth="1"/>
    <col min="3587" max="3587" width="24.42578125" style="1235" customWidth="1"/>
    <col min="3588" max="3588" width="25.85546875" style="1235" customWidth="1"/>
    <col min="3589" max="3589" width="22.7109375" style="1235" customWidth="1"/>
    <col min="3590" max="3590" width="25.28515625" style="1235" customWidth="1"/>
    <col min="3591" max="3593" width="22.7109375" style="1235" customWidth="1"/>
    <col min="3594" max="3594" width="24.7109375" style="1235" customWidth="1"/>
    <col min="3595" max="3835" width="11.42578125" style="1235" customWidth="1"/>
    <col min="3836" max="3837" width="13.28515625" style="1235"/>
    <col min="3838" max="3838" width="8.7109375" style="1235" customWidth="1"/>
    <col min="3839" max="3839" width="13.28515625" style="1235" customWidth="1"/>
    <col min="3840" max="3840" width="35" style="1235" customWidth="1"/>
    <col min="3841" max="3841" width="14.85546875" style="1235" customWidth="1"/>
    <col min="3842" max="3842" width="67.85546875" style="1235" customWidth="1"/>
    <col min="3843" max="3843" width="24.42578125" style="1235" customWidth="1"/>
    <col min="3844" max="3844" width="25.85546875" style="1235" customWidth="1"/>
    <col min="3845" max="3845" width="22.7109375" style="1235" customWidth="1"/>
    <col min="3846" max="3846" width="25.28515625" style="1235" customWidth="1"/>
    <col min="3847" max="3849" width="22.7109375" style="1235" customWidth="1"/>
    <col min="3850" max="3850" width="24.7109375" style="1235" customWidth="1"/>
    <col min="3851" max="4091" width="11.42578125" style="1235" customWidth="1"/>
    <col min="4092" max="4093" width="13.28515625" style="1235"/>
    <col min="4094" max="4094" width="8.7109375" style="1235" customWidth="1"/>
    <col min="4095" max="4095" width="13.28515625" style="1235" customWidth="1"/>
    <col min="4096" max="4096" width="35" style="1235" customWidth="1"/>
    <col min="4097" max="4097" width="14.85546875" style="1235" customWidth="1"/>
    <col min="4098" max="4098" width="67.85546875" style="1235" customWidth="1"/>
    <col min="4099" max="4099" width="24.42578125" style="1235" customWidth="1"/>
    <col min="4100" max="4100" width="25.85546875" style="1235" customWidth="1"/>
    <col min="4101" max="4101" width="22.7109375" style="1235" customWidth="1"/>
    <col min="4102" max="4102" width="25.28515625" style="1235" customWidth="1"/>
    <col min="4103" max="4105" width="22.7109375" style="1235" customWidth="1"/>
    <col min="4106" max="4106" width="24.7109375" style="1235" customWidth="1"/>
    <col min="4107" max="4347" width="11.42578125" style="1235" customWidth="1"/>
    <col min="4348" max="4349" width="13.28515625" style="1235"/>
    <col min="4350" max="4350" width="8.7109375" style="1235" customWidth="1"/>
    <col min="4351" max="4351" width="13.28515625" style="1235" customWidth="1"/>
    <col min="4352" max="4352" width="35" style="1235" customWidth="1"/>
    <col min="4353" max="4353" width="14.85546875" style="1235" customWidth="1"/>
    <col min="4354" max="4354" width="67.85546875" style="1235" customWidth="1"/>
    <col min="4355" max="4355" width="24.42578125" style="1235" customWidth="1"/>
    <col min="4356" max="4356" width="25.85546875" style="1235" customWidth="1"/>
    <col min="4357" max="4357" width="22.7109375" style="1235" customWidth="1"/>
    <col min="4358" max="4358" width="25.28515625" style="1235" customWidth="1"/>
    <col min="4359" max="4361" width="22.7109375" style="1235" customWidth="1"/>
    <col min="4362" max="4362" width="24.7109375" style="1235" customWidth="1"/>
    <col min="4363" max="4603" width="11.42578125" style="1235" customWidth="1"/>
    <col min="4604" max="4605" width="13.28515625" style="1235"/>
    <col min="4606" max="4606" width="8.7109375" style="1235" customWidth="1"/>
    <col min="4607" max="4607" width="13.28515625" style="1235" customWidth="1"/>
    <col min="4608" max="4608" width="35" style="1235" customWidth="1"/>
    <col min="4609" max="4609" width="14.85546875" style="1235" customWidth="1"/>
    <col min="4610" max="4610" width="67.85546875" style="1235" customWidth="1"/>
    <col min="4611" max="4611" width="24.42578125" style="1235" customWidth="1"/>
    <col min="4612" max="4612" width="25.85546875" style="1235" customWidth="1"/>
    <col min="4613" max="4613" width="22.7109375" style="1235" customWidth="1"/>
    <col min="4614" max="4614" width="25.28515625" style="1235" customWidth="1"/>
    <col min="4615" max="4617" width="22.7109375" style="1235" customWidth="1"/>
    <col min="4618" max="4618" width="24.7109375" style="1235" customWidth="1"/>
    <col min="4619" max="4859" width="11.42578125" style="1235" customWidth="1"/>
    <col min="4860" max="4861" width="13.28515625" style="1235"/>
    <col min="4862" max="4862" width="8.7109375" style="1235" customWidth="1"/>
    <col min="4863" max="4863" width="13.28515625" style="1235" customWidth="1"/>
    <col min="4864" max="4864" width="35" style="1235" customWidth="1"/>
    <col min="4865" max="4865" width="14.85546875" style="1235" customWidth="1"/>
    <col min="4866" max="4866" width="67.85546875" style="1235" customWidth="1"/>
    <col min="4867" max="4867" width="24.42578125" style="1235" customWidth="1"/>
    <col min="4868" max="4868" width="25.85546875" style="1235" customWidth="1"/>
    <col min="4869" max="4869" width="22.7109375" style="1235" customWidth="1"/>
    <col min="4870" max="4870" width="25.28515625" style="1235" customWidth="1"/>
    <col min="4871" max="4873" width="22.7109375" style="1235" customWidth="1"/>
    <col min="4874" max="4874" width="24.7109375" style="1235" customWidth="1"/>
    <col min="4875" max="5115" width="11.42578125" style="1235" customWidth="1"/>
    <col min="5116" max="5117" width="13.28515625" style="1235"/>
    <col min="5118" max="5118" width="8.7109375" style="1235" customWidth="1"/>
    <col min="5119" max="5119" width="13.28515625" style="1235" customWidth="1"/>
    <col min="5120" max="5120" width="35" style="1235" customWidth="1"/>
    <col min="5121" max="5121" width="14.85546875" style="1235" customWidth="1"/>
    <col min="5122" max="5122" width="67.85546875" style="1235" customWidth="1"/>
    <col min="5123" max="5123" width="24.42578125" style="1235" customWidth="1"/>
    <col min="5124" max="5124" width="25.85546875" style="1235" customWidth="1"/>
    <col min="5125" max="5125" width="22.7109375" style="1235" customWidth="1"/>
    <col min="5126" max="5126" width="25.28515625" style="1235" customWidth="1"/>
    <col min="5127" max="5129" width="22.7109375" style="1235" customWidth="1"/>
    <col min="5130" max="5130" width="24.7109375" style="1235" customWidth="1"/>
    <col min="5131" max="5371" width="11.42578125" style="1235" customWidth="1"/>
    <col min="5372" max="5373" width="13.28515625" style="1235"/>
    <col min="5374" max="5374" width="8.7109375" style="1235" customWidth="1"/>
    <col min="5375" max="5375" width="13.28515625" style="1235" customWidth="1"/>
    <col min="5376" max="5376" width="35" style="1235" customWidth="1"/>
    <col min="5377" max="5377" width="14.85546875" style="1235" customWidth="1"/>
    <col min="5378" max="5378" width="67.85546875" style="1235" customWidth="1"/>
    <col min="5379" max="5379" width="24.42578125" style="1235" customWidth="1"/>
    <col min="5380" max="5380" width="25.85546875" style="1235" customWidth="1"/>
    <col min="5381" max="5381" width="22.7109375" style="1235" customWidth="1"/>
    <col min="5382" max="5382" width="25.28515625" style="1235" customWidth="1"/>
    <col min="5383" max="5385" width="22.7109375" style="1235" customWidth="1"/>
    <col min="5386" max="5386" width="24.7109375" style="1235" customWidth="1"/>
    <col min="5387" max="5627" width="11.42578125" style="1235" customWidth="1"/>
    <col min="5628" max="5629" width="13.28515625" style="1235"/>
    <col min="5630" max="5630" width="8.7109375" style="1235" customWidth="1"/>
    <col min="5631" max="5631" width="13.28515625" style="1235" customWidth="1"/>
    <col min="5632" max="5632" width="35" style="1235" customWidth="1"/>
    <col min="5633" max="5633" width="14.85546875" style="1235" customWidth="1"/>
    <col min="5634" max="5634" width="67.85546875" style="1235" customWidth="1"/>
    <col min="5635" max="5635" width="24.42578125" style="1235" customWidth="1"/>
    <col min="5636" max="5636" width="25.85546875" style="1235" customWidth="1"/>
    <col min="5637" max="5637" width="22.7109375" style="1235" customWidth="1"/>
    <col min="5638" max="5638" width="25.28515625" style="1235" customWidth="1"/>
    <col min="5639" max="5641" width="22.7109375" style="1235" customWidth="1"/>
    <col min="5642" max="5642" width="24.7109375" style="1235" customWidth="1"/>
    <col min="5643" max="5883" width="11.42578125" style="1235" customWidth="1"/>
    <col min="5884" max="5885" width="13.28515625" style="1235"/>
    <col min="5886" max="5886" width="8.7109375" style="1235" customWidth="1"/>
    <col min="5887" max="5887" width="13.28515625" style="1235" customWidth="1"/>
    <col min="5888" max="5888" width="35" style="1235" customWidth="1"/>
    <col min="5889" max="5889" width="14.85546875" style="1235" customWidth="1"/>
    <col min="5890" max="5890" width="67.85546875" style="1235" customWidth="1"/>
    <col min="5891" max="5891" width="24.42578125" style="1235" customWidth="1"/>
    <col min="5892" max="5892" width="25.85546875" style="1235" customWidth="1"/>
    <col min="5893" max="5893" width="22.7109375" style="1235" customWidth="1"/>
    <col min="5894" max="5894" width="25.28515625" style="1235" customWidth="1"/>
    <col min="5895" max="5897" width="22.7109375" style="1235" customWidth="1"/>
    <col min="5898" max="5898" width="24.7109375" style="1235" customWidth="1"/>
    <col min="5899" max="6139" width="11.42578125" style="1235" customWidth="1"/>
    <col min="6140" max="6141" width="13.28515625" style="1235"/>
    <col min="6142" max="6142" width="8.7109375" style="1235" customWidth="1"/>
    <col min="6143" max="6143" width="13.28515625" style="1235" customWidth="1"/>
    <col min="6144" max="6144" width="35" style="1235" customWidth="1"/>
    <col min="6145" max="6145" width="14.85546875" style="1235" customWidth="1"/>
    <col min="6146" max="6146" width="67.85546875" style="1235" customWidth="1"/>
    <col min="6147" max="6147" width="24.42578125" style="1235" customWidth="1"/>
    <col min="6148" max="6148" width="25.85546875" style="1235" customWidth="1"/>
    <col min="6149" max="6149" width="22.7109375" style="1235" customWidth="1"/>
    <col min="6150" max="6150" width="25.28515625" style="1235" customWidth="1"/>
    <col min="6151" max="6153" width="22.7109375" style="1235" customWidth="1"/>
    <col min="6154" max="6154" width="24.7109375" style="1235" customWidth="1"/>
    <col min="6155" max="6395" width="11.42578125" style="1235" customWidth="1"/>
    <col min="6396" max="6397" width="13.28515625" style="1235"/>
    <col min="6398" max="6398" width="8.7109375" style="1235" customWidth="1"/>
    <col min="6399" max="6399" width="13.28515625" style="1235" customWidth="1"/>
    <col min="6400" max="6400" width="35" style="1235" customWidth="1"/>
    <col min="6401" max="6401" width="14.85546875" style="1235" customWidth="1"/>
    <col min="6402" max="6402" width="67.85546875" style="1235" customWidth="1"/>
    <col min="6403" max="6403" width="24.42578125" style="1235" customWidth="1"/>
    <col min="6404" max="6404" width="25.85546875" style="1235" customWidth="1"/>
    <col min="6405" max="6405" width="22.7109375" style="1235" customWidth="1"/>
    <col min="6406" max="6406" width="25.28515625" style="1235" customWidth="1"/>
    <col min="6407" max="6409" width="22.7109375" style="1235" customWidth="1"/>
    <col min="6410" max="6410" width="24.7109375" style="1235" customWidth="1"/>
    <col min="6411" max="6651" width="11.42578125" style="1235" customWidth="1"/>
    <col min="6652" max="6653" width="13.28515625" style="1235"/>
    <col min="6654" max="6654" width="8.7109375" style="1235" customWidth="1"/>
    <col min="6655" max="6655" width="13.28515625" style="1235" customWidth="1"/>
    <col min="6656" max="6656" width="35" style="1235" customWidth="1"/>
    <col min="6657" max="6657" width="14.85546875" style="1235" customWidth="1"/>
    <col min="6658" max="6658" width="67.85546875" style="1235" customWidth="1"/>
    <col min="6659" max="6659" width="24.42578125" style="1235" customWidth="1"/>
    <col min="6660" max="6660" width="25.85546875" style="1235" customWidth="1"/>
    <col min="6661" max="6661" width="22.7109375" style="1235" customWidth="1"/>
    <col min="6662" max="6662" width="25.28515625" style="1235" customWidth="1"/>
    <col min="6663" max="6665" width="22.7109375" style="1235" customWidth="1"/>
    <col min="6666" max="6666" width="24.7109375" style="1235" customWidth="1"/>
    <col min="6667" max="6907" width="11.42578125" style="1235" customWidth="1"/>
    <col min="6908" max="6909" width="13.28515625" style="1235"/>
    <col min="6910" max="6910" width="8.7109375" style="1235" customWidth="1"/>
    <col min="6911" max="6911" width="13.28515625" style="1235" customWidth="1"/>
    <col min="6912" max="6912" width="35" style="1235" customWidth="1"/>
    <col min="6913" max="6913" width="14.85546875" style="1235" customWidth="1"/>
    <col min="6914" max="6914" width="67.85546875" style="1235" customWidth="1"/>
    <col min="6915" max="6915" width="24.42578125" style="1235" customWidth="1"/>
    <col min="6916" max="6916" width="25.85546875" style="1235" customWidth="1"/>
    <col min="6917" max="6917" width="22.7109375" style="1235" customWidth="1"/>
    <col min="6918" max="6918" width="25.28515625" style="1235" customWidth="1"/>
    <col min="6919" max="6921" width="22.7109375" style="1235" customWidth="1"/>
    <col min="6922" max="6922" width="24.7109375" style="1235" customWidth="1"/>
    <col min="6923" max="7163" width="11.42578125" style="1235" customWidth="1"/>
    <col min="7164" max="7165" width="13.28515625" style="1235"/>
    <col min="7166" max="7166" width="8.7109375" style="1235" customWidth="1"/>
    <col min="7167" max="7167" width="13.28515625" style="1235" customWidth="1"/>
    <col min="7168" max="7168" width="35" style="1235" customWidth="1"/>
    <col min="7169" max="7169" width="14.85546875" style="1235" customWidth="1"/>
    <col min="7170" max="7170" width="67.85546875" style="1235" customWidth="1"/>
    <col min="7171" max="7171" width="24.42578125" style="1235" customWidth="1"/>
    <col min="7172" max="7172" width="25.85546875" style="1235" customWidth="1"/>
    <col min="7173" max="7173" width="22.7109375" style="1235" customWidth="1"/>
    <col min="7174" max="7174" width="25.28515625" style="1235" customWidth="1"/>
    <col min="7175" max="7177" width="22.7109375" style="1235" customWidth="1"/>
    <col min="7178" max="7178" width="24.7109375" style="1235" customWidth="1"/>
    <col min="7179" max="7419" width="11.42578125" style="1235" customWidth="1"/>
    <col min="7420" max="7421" width="13.28515625" style="1235"/>
    <col min="7422" max="7422" width="8.7109375" style="1235" customWidth="1"/>
    <col min="7423" max="7423" width="13.28515625" style="1235" customWidth="1"/>
    <col min="7424" max="7424" width="35" style="1235" customWidth="1"/>
    <col min="7425" max="7425" width="14.85546875" style="1235" customWidth="1"/>
    <col min="7426" max="7426" width="67.85546875" style="1235" customWidth="1"/>
    <col min="7427" max="7427" width="24.42578125" style="1235" customWidth="1"/>
    <col min="7428" max="7428" width="25.85546875" style="1235" customWidth="1"/>
    <col min="7429" max="7429" width="22.7109375" style="1235" customWidth="1"/>
    <col min="7430" max="7430" width="25.28515625" style="1235" customWidth="1"/>
    <col min="7431" max="7433" width="22.7109375" style="1235" customWidth="1"/>
    <col min="7434" max="7434" width="24.7109375" style="1235" customWidth="1"/>
    <col min="7435" max="7675" width="11.42578125" style="1235" customWidth="1"/>
    <col min="7676" max="7677" width="13.28515625" style="1235"/>
    <col min="7678" max="7678" width="8.7109375" style="1235" customWidth="1"/>
    <col min="7679" max="7679" width="13.28515625" style="1235" customWidth="1"/>
    <col min="7680" max="7680" width="35" style="1235" customWidth="1"/>
    <col min="7681" max="7681" width="14.85546875" style="1235" customWidth="1"/>
    <col min="7682" max="7682" width="67.85546875" style="1235" customWidth="1"/>
    <col min="7683" max="7683" width="24.42578125" style="1235" customWidth="1"/>
    <col min="7684" max="7684" width="25.85546875" style="1235" customWidth="1"/>
    <col min="7685" max="7685" width="22.7109375" style="1235" customWidth="1"/>
    <col min="7686" max="7686" width="25.28515625" style="1235" customWidth="1"/>
    <col min="7687" max="7689" width="22.7109375" style="1235" customWidth="1"/>
    <col min="7690" max="7690" width="24.7109375" style="1235" customWidth="1"/>
    <col min="7691" max="7931" width="11.42578125" style="1235" customWidth="1"/>
    <col min="7932" max="7933" width="13.28515625" style="1235"/>
    <col min="7934" max="7934" width="8.7109375" style="1235" customWidth="1"/>
    <col min="7935" max="7935" width="13.28515625" style="1235" customWidth="1"/>
    <col min="7936" max="7936" width="35" style="1235" customWidth="1"/>
    <col min="7937" max="7937" width="14.85546875" style="1235" customWidth="1"/>
    <col min="7938" max="7938" width="67.85546875" style="1235" customWidth="1"/>
    <col min="7939" max="7939" width="24.42578125" style="1235" customWidth="1"/>
    <col min="7940" max="7940" width="25.85546875" style="1235" customWidth="1"/>
    <col min="7941" max="7941" width="22.7109375" style="1235" customWidth="1"/>
    <col min="7942" max="7942" width="25.28515625" style="1235" customWidth="1"/>
    <col min="7943" max="7945" width="22.7109375" style="1235" customWidth="1"/>
    <col min="7946" max="7946" width="24.7109375" style="1235" customWidth="1"/>
    <col min="7947" max="8187" width="11.42578125" style="1235" customWidth="1"/>
    <col min="8188" max="8189" width="13.28515625" style="1235"/>
    <col min="8190" max="8190" width="8.7109375" style="1235" customWidth="1"/>
    <col min="8191" max="8191" width="13.28515625" style="1235" customWidth="1"/>
    <col min="8192" max="8192" width="35" style="1235" customWidth="1"/>
    <col min="8193" max="8193" width="14.85546875" style="1235" customWidth="1"/>
    <col min="8194" max="8194" width="67.85546875" style="1235" customWidth="1"/>
    <col min="8195" max="8195" width="24.42578125" style="1235" customWidth="1"/>
    <col min="8196" max="8196" width="25.85546875" style="1235" customWidth="1"/>
    <col min="8197" max="8197" width="22.7109375" style="1235" customWidth="1"/>
    <col min="8198" max="8198" width="25.28515625" style="1235" customWidth="1"/>
    <col min="8199" max="8201" width="22.7109375" style="1235" customWidth="1"/>
    <col min="8202" max="8202" width="24.7109375" style="1235" customWidth="1"/>
    <col min="8203" max="8443" width="11.42578125" style="1235" customWidth="1"/>
    <col min="8444" max="8445" width="13.28515625" style="1235"/>
    <col min="8446" max="8446" width="8.7109375" style="1235" customWidth="1"/>
    <col min="8447" max="8447" width="13.28515625" style="1235" customWidth="1"/>
    <col min="8448" max="8448" width="35" style="1235" customWidth="1"/>
    <col min="8449" max="8449" width="14.85546875" style="1235" customWidth="1"/>
    <col min="8450" max="8450" width="67.85546875" style="1235" customWidth="1"/>
    <col min="8451" max="8451" width="24.42578125" style="1235" customWidth="1"/>
    <col min="8452" max="8452" width="25.85546875" style="1235" customWidth="1"/>
    <col min="8453" max="8453" width="22.7109375" style="1235" customWidth="1"/>
    <col min="8454" max="8454" width="25.28515625" style="1235" customWidth="1"/>
    <col min="8455" max="8457" width="22.7109375" style="1235" customWidth="1"/>
    <col min="8458" max="8458" width="24.7109375" style="1235" customWidth="1"/>
    <col min="8459" max="8699" width="11.42578125" style="1235" customWidth="1"/>
    <col min="8700" max="8701" width="13.28515625" style="1235"/>
    <col min="8702" max="8702" width="8.7109375" style="1235" customWidth="1"/>
    <col min="8703" max="8703" width="13.28515625" style="1235" customWidth="1"/>
    <col min="8704" max="8704" width="35" style="1235" customWidth="1"/>
    <col min="8705" max="8705" width="14.85546875" style="1235" customWidth="1"/>
    <col min="8706" max="8706" width="67.85546875" style="1235" customWidth="1"/>
    <col min="8707" max="8707" width="24.42578125" style="1235" customWidth="1"/>
    <col min="8708" max="8708" width="25.85546875" style="1235" customWidth="1"/>
    <col min="8709" max="8709" width="22.7109375" style="1235" customWidth="1"/>
    <col min="8710" max="8710" width="25.28515625" style="1235" customWidth="1"/>
    <col min="8711" max="8713" width="22.7109375" style="1235" customWidth="1"/>
    <col min="8714" max="8714" width="24.7109375" style="1235" customWidth="1"/>
    <col min="8715" max="8955" width="11.42578125" style="1235" customWidth="1"/>
    <col min="8956" max="8957" width="13.28515625" style="1235"/>
    <col min="8958" max="8958" width="8.7109375" style="1235" customWidth="1"/>
    <col min="8959" max="8959" width="13.28515625" style="1235" customWidth="1"/>
    <col min="8960" max="8960" width="35" style="1235" customWidth="1"/>
    <col min="8961" max="8961" width="14.85546875" style="1235" customWidth="1"/>
    <col min="8962" max="8962" width="67.85546875" style="1235" customWidth="1"/>
    <col min="8963" max="8963" width="24.42578125" style="1235" customWidth="1"/>
    <col min="8964" max="8964" width="25.85546875" style="1235" customWidth="1"/>
    <col min="8965" max="8965" width="22.7109375" style="1235" customWidth="1"/>
    <col min="8966" max="8966" width="25.28515625" style="1235" customWidth="1"/>
    <col min="8967" max="8969" width="22.7109375" style="1235" customWidth="1"/>
    <col min="8970" max="8970" width="24.7109375" style="1235" customWidth="1"/>
    <col min="8971" max="9211" width="11.42578125" style="1235" customWidth="1"/>
    <col min="9212" max="9213" width="13.28515625" style="1235"/>
    <col min="9214" max="9214" width="8.7109375" style="1235" customWidth="1"/>
    <col min="9215" max="9215" width="13.28515625" style="1235" customWidth="1"/>
    <col min="9216" max="9216" width="35" style="1235" customWidth="1"/>
    <col min="9217" max="9217" width="14.85546875" style="1235" customWidth="1"/>
    <col min="9218" max="9218" width="67.85546875" style="1235" customWidth="1"/>
    <col min="9219" max="9219" width="24.42578125" style="1235" customWidth="1"/>
    <col min="9220" max="9220" width="25.85546875" style="1235" customWidth="1"/>
    <col min="9221" max="9221" width="22.7109375" style="1235" customWidth="1"/>
    <col min="9222" max="9222" width="25.28515625" style="1235" customWidth="1"/>
    <col min="9223" max="9225" width="22.7109375" style="1235" customWidth="1"/>
    <col min="9226" max="9226" width="24.7109375" style="1235" customWidth="1"/>
    <col min="9227" max="9467" width="11.42578125" style="1235" customWidth="1"/>
    <col min="9468" max="9469" width="13.28515625" style="1235"/>
    <col min="9470" max="9470" width="8.7109375" style="1235" customWidth="1"/>
    <col min="9471" max="9471" width="13.28515625" style="1235" customWidth="1"/>
    <col min="9472" max="9472" width="35" style="1235" customWidth="1"/>
    <col min="9473" max="9473" width="14.85546875" style="1235" customWidth="1"/>
    <col min="9474" max="9474" width="67.85546875" style="1235" customWidth="1"/>
    <col min="9475" max="9475" width="24.42578125" style="1235" customWidth="1"/>
    <col min="9476" max="9476" width="25.85546875" style="1235" customWidth="1"/>
    <col min="9477" max="9477" width="22.7109375" style="1235" customWidth="1"/>
    <col min="9478" max="9478" width="25.28515625" style="1235" customWidth="1"/>
    <col min="9479" max="9481" width="22.7109375" style="1235" customWidth="1"/>
    <col min="9482" max="9482" width="24.7109375" style="1235" customWidth="1"/>
    <col min="9483" max="9723" width="11.42578125" style="1235" customWidth="1"/>
    <col min="9724" max="9725" width="13.28515625" style="1235"/>
    <col min="9726" max="9726" width="8.7109375" style="1235" customWidth="1"/>
    <col min="9727" max="9727" width="13.28515625" style="1235" customWidth="1"/>
    <col min="9728" max="9728" width="35" style="1235" customWidth="1"/>
    <col min="9729" max="9729" width="14.85546875" style="1235" customWidth="1"/>
    <col min="9730" max="9730" width="67.85546875" style="1235" customWidth="1"/>
    <col min="9731" max="9731" width="24.42578125" style="1235" customWidth="1"/>
    <col min="9732" max="9732" width="25.85546875" style="1235" customWidth="1"/>
    <col min="9733" max="9733" width="22.7109375" style="1235" customWidth="1"/>
    <col min="9734" max="9734" width="25.28515625" style="1235" customWidth="1"/>
    <col min="9735" max="9737" width="22.7109375" style="1235" customWidth="1"/>
    <col min="9738" max="9738" width="24.7109375" style="1235" customWidth="1"/>
    <col min="9739" max="9979" width="11.42578125" style="1235" customWidth="1"/>
    <col min="9980" max="9981" width="13.28515625" style="1235"/>
    <col min="9982" max="9982" width="8.7109375" style="1235" customWidth="1"/>
    <col min="9983" max="9983" width="13.28515625" style="1235" customWidth="1"/>
    <col min="9984" max="9984" width="35" style="1235" customWidth="1"/>
    <col min="9985" max="9985" width="14.85546875" style="1235" customWidth="1"/>
    <col min="9986" max="9986" width="67.85546875" style="1235" customWidth="1"/>
    <col min="9987" max="9987" width="24.42578125" style="1235" customWidth="1"/>
    <col min="9988" max="9988" width="25.85546875" style="1235" customWidth="1"/>
    <col min="9989" max="9989" width="22.7109375" style="1235" customWidth="1"/>
    <col min="9990" max="9990" width="25.28515625" style="1235" customWidth="1"/>
    <col min="9991" max="9993" width="22.7109375" style="1235" customWidth="1"/>
    <col min="9994" max="9994" width="24.7109375" style="1235" customWidth="1"/>
    <col min="9995" max="10235" width="11.42578125" style="1235" customWidth="1"/>
    <col min="10236" max="10237" width="13.28515625" style="1235"/>
    <col min="10238" max="10238" width="8.7109375" style="1235" customWidth="1"/>
    <col min="10239" max="10239" width="13.28515625" style="1235" customWidth="1"/>
    <col min="10240" max="10240" width="35" style="1235" customWidth="1"/>
    <col min="10241" max="10241" width="14.85546875" style="1235" customWidth="1"/>
    <col min="10242" max="10242" width="67.85546875" style="1235" customWidth="1"/>
    <col min="10243" max="10243" width="24.42578125" style="1235" customWidth="1"/>
    <col min="10244" max="10244" width="25.85546875" style="1235" customWidth="1"/>
    <col min="10245" max="10245" width="22.7109375" style="1235" customWidth="1"/>
    <col min="10246" max="10246" width="25.28515625" style="1235" customWidth="1"/>
    <col min="10247" max="10249" width="22.7109375" style="1235" customWidth="1"/>
    <col min="10250" max="10250" width="24.7109375" style="1235" customWidth="1"/>
    <col min="10251" max="10491" width="11.42578125" style="1235" customWidth="1"/>
    <col min="10492" max="10493" width="13.28515625" style="1235"/>
    <col min="10494" max="10494" width="8.7109375" style="1235" customWidth="1"/>
    <col min="10495" max="10495" width="13.28515625" style="1235" customWidth="1"/>
    <col min="10496" max="10496" width="35" style="1235" customWidth="1"/>
    <col min="10497" max="10497" width="14.85546875" style="1235" customWidth="1"/>
    <col min="10498" max="10498" width="67.85546875" style="1235" customWidth="1"/>
    <col min="10499" max="10499" width="24.42578125" style="1235" customWidth="1"/>
    <col min="10500" max="10500" width="25.85546875" style="1235" customWidth="1"/>
    <col min="10501" max="10501" width="22.7109375" style="1235" customWidth="1"/>
    <col min="10502" max="10502" width="25.28515625" style="1235" customWidth="1"/>
    <col min="10503" max="10505" width="22.7109375" style="1235" customWidth="1"/>
    <col min="10506" max="10506" width="24.7109375" style="1235" customWidth="1"/>
    <col min="10507" max="10747" width="11.42578125" style="1235" customWidth="1"/>
    <col min="10748" max="10749" width="13.28515625" style="1235"/>
    <col min="10750" max="10750" width="8.7109375" style="1235" customWidth="1"/>
    <col min="10751" max="10751" width="13.28515625" style="1235" customWidth="1"/>
    <col min="10752" max="10752" width="35" style="1235" customWidth="1"/>
    <col min="10753" max="10753" width="14.85546875" style="1235" customWidth="1"/>
    <col min="10754" max="10754" width="67.85546875" style="1235" customWidth="1"/>
    <col min="10755" max="10755" width="24.42578125" style="1235" customWidth="1"/>
    <col min="10756" max="10756" width="25.85546875" style="1235" customWidth="1"/>
    <col min="10757" max="10757" width="22.7109375" style="1235" customWidth="1"/>
    <col min="10758" max="10758" width="25.28515625" style="1235" customWidth="1"/>
    <col min="10759" max="10761" width="22.7109375" style="1235" customWidth="1"/>
    <col min="10762" max="10762" width="24.7109375" style="1235" customWidth="1"/>
    <col min="10763" max="11003" width="11.42578125" style="1235" customWidth="1"/>
    <col min="11004" max="11005" width="13.28515625" style="1235"/>
    <col min="11006" max="11006" width="8.7109375" style="1235" customWidth="1"/>
    <col min="11007" max="11007" width="13.28515625" style="1235" customWidth="1"/>
    <col min="11008" max="11008" width="35" style="1235" customWidth="1"/>
    <col min="11009" max="11009" width="14.85546875" style="1235" customWidth="1"/>
    <col min="11010" max="11010" width="67.85546875" style="1235" customWidth="1"/>
    <col min="11011" max="11011" width="24.42578125" style="1235" customWidth="1"/>
    <col min="11012" max="11012" width="25.85546875" style="1235" customWidth="1"/>
    <col min="11013" max="11013" width="22.7109375" style="1235" customWidth="1"/>
    <col min="11014" max="11014" width="25.28515625" style="1235" customWidth="1"/>
    <col min="11015" max="11017" width="22.7109375" style="1235" customWidth="1"/>
    <col min="11018" max="11018" width="24.7109375" style="1235" customWidth="1"/>
    <col min="11019" max="11259" width="11.42578125" style="1235" customWidth="1"/>
    <col min="11260" max="11261" width="13.28515625" style="1235"/>
    <col min="11262" max="11262" width="8.7109375" style="1235" customWidth="1"/>
    <col min="11263" max="11263" width="13.28515625" style="1235" customWidth="1"/>
    <col min="11264" max="11264" width="35" style="1235" customWidth="1"/>
    <col min="11265" max="11265" width="14.85546875" style="1235" customWidth="1"/>
    <col min="11266" max="11266" width="67.85546875" style="1235" customWidth="1"/>
    <col min="11267" max="11267" width="24.42578125" style="1235" customWidth="1"/>
    <col min="11268" max="11268" width="25.85546875" style="1235" customWidth="1"/>
    <col min="11269" max="11269" width="22.7109375" style="1235" customWidth="1"/>
    <col min="11270" max="11270" width="25.28515625" style="1235" customWidth="1"/>
    <col min="11271" max="11273" width="22.7109375" style="1235" customWidth="1"/>
    <col min="11274" max="11274" width="24.7109375" style="1235" customWidth="1"/>
    <col min="11275" max="11515" width="11.42578125" style="1235" customWidth="1"/>
    <col min="11516" max="11517" width="13.28515625" style="1235"/>
    <col min="11518" max="11518" width="8.7109375" style="1235" customWidth="1"/>
    <col min="11519" max="11519" width="13.28515625" style="1235" customWidth="1"/>
    <col min="11520" max="11520" width="35" style="1235" customWidth="1"/>
    <col min="11521" max="11521" width="14.85546875" style="1235" customWidth="1"/>
    <col min="11522" max="11522" width="67.85546875" style="1235" customWidth="1"/>
    <col min="11523" max="11523" width="24.42578125" style="1235" customWidth="1"/>
    <col min="11524" max="11524" width="25.85546875" style="1235" customWidth="1"/>
    <col min="11525" max="11525" width="22.7109375" style="1235" customWidth="1"/>
    <col min="11526" max="11526" width="25.28515625" style="1235" customWidth="1"/>
    <col min="11527" max="11529" width="22.7109375" style="1235" customWidth="1"/>
    <col min="11530" max="11530" width="24.7109375" style="1235" customWidth="1"/>
    <col min="11531" max="11771" width="11.42578125" style="1235" customWidth="1"/>
    <col min="11772" max="11773" width="13.28515625" style="1235"/>
    <col min="11774" max="11774" width="8.7109375" style="1235" customWidth="1"/>
    <col min="11775" max="11775" width="13.28515625" style="1235" customWidth="1"/>
    <col min="11776" max="11776" width="35" style="1235" customWidth="1"/>
    <col min="11777" max="11777" width="14.85546875" style="1235" customWidth="1"/>
    <col min="11778" max="11778" width="67.85546875" style="1235" customWidth="1"/>
    <col min="11779" max="11779" width="24.42578125" style="1235" customWidth="1"/>
    <col min="11780" max="11780" width="25.85546875" style="1235" customWidth="1"/>
    <col min="11781" max="11781" width="22.7109375" style="1235" customWidth="1"/>
    <col min="11782" max="11782" width="25.28515625" style="1235" customWidth="1"/>
    <col min="11783" max="11785" width="22.7109375" style="1235" customWidth="1"/>
    <col min="11786" max="11786" width="24.7109375" style="1235" customWidth="1"/>
    <col min="11787" max="12027" width="11.42578125" style="1235" customWidth="1"/>
    <col min="12028" max="12029" width="13.28515625" style="1235"/>
    <col min="12030" max="12030" width="8.7109375" style="1235" customWidth="1"/>
    <col min="12031" max="12031" width="13.28515625" style="1235" customWidth="1"/>
    <col min="12032" max="12032" width="35" style="1235" customWidth="1"/>
    <col min="12033" max="12033" width="14.85546875" style="1235" customWidth="1"/>
    <col min="12034" max="12034" width="67.85546875" style="1235" customWidth="1"/>
    <col min="12035" max="12035" width="24.42578125" style="1235" customWidth="1"/>
    <col min="12036" max="12036" width="25.85546875" style="1235" customWidth="1"/>
    <col min="12037" max="12037" width="22.7109375" style="1235" customWidth="1"/>
    <col min="12038" max="12038" width="25.28515625" style="1235" customWidth="1"/>
    <col min="12039" max="12041" width="22.7109375" style="1235" customWidth="1"/>
    <col min="12042" max="12042" width="24.7109375" style="1235" customWidth="1"/>
    <col min="12043" max="12283" width="11.42578125" style="1235" customWidth="1"/>
    <col min="12284" max="12285" width="13.28515625" style="1235"/>
    <col min="12286" max="12286" width="8.7109375" style="1235" customWidth="1"/>
    <col min="12287" max="12287" width="13.28515625" style="1235" customWidth="1"/>
    <col min="12288" max="12288" width="35" style="1235" customWidth="1"/>
    <col min="12289" max="12289" width="14.85546875" style="1235" customWidth="1"/>
    <col min="12290" max="12290" width="67.85546875" style="1235" customWidth="1"/>
    <col min="12291" max="12291" width="24.42578125" style="1235" customWidth="1"/>
    <col min="12292" max="12292" width="25.85546875" style="1235" customWidth="1"/>
    <col min="12293" max="12293" width="22.7109375" style="1235" customWidth="1"/>
    <col min="12294" max="12294" width="25.28515625" style="1235" customWidth="1"/>
    <col min="12295" max="12297" width="22.7109375" style="1235" customWidth="1"/>
    <col min="12298" max="12298" width="24.7109375" style="1235" customWidth="1"/>
    <col min="12299" max="12539" width="11.42578125" style="1235" customWidth="1"/>
    <col min="12540" max="12541" width="13.28515625" style="1235"/>
    <col min="12542" max="12542" width="8.7109375" style="1235" customWidth="1"/>
    <col min="12543" max="12543" width="13.28515625" style="1235" customWidth="1"/>
    <col min="12544" max="12544" width="35" style="1235" customWidth="1"/>
    <col min="12545" max="12545" width="14.85546875" style="1235" customWidth="1"/>
    <col min="12546" max="12546" width="67.85546875" style="1235" customWidth="1"/>
    <col min="12547" max="12547" width="24.42578125" style="1235" customWidth="1"/>
    <col min="12548" max="12548" width="25.85546875" style="1235" customWidth="1"/>
    <col min="12549" max="12549" width="22.7109375" style="1235" customWidth="1"/>
    <col min="12550" max="12550" width="25.28515625" style="1235" customWidth="1"/>
    <col min="12551" max="12553" width="22.7109375" style="1235" customWidth="1"/>
    <col min="12554" max="12554" width="24.7109375" style="1235" customWidth="1"/>
    <col min="12555" max="12795" width="11.42578125" style="1235" customWidth="1"/>
    <col min="12796" max="12797" width="13.28515625" style="1235"/>
    <col min="12798" max="12798" width="8.7109375" style="1235" customWidth="1"/>
    <col min="12799" max="12799" width="13.28515625" style="1235" customWidth="1"/>
    <col min="12800" max="12800" width="35" style="1235" customWidth="1"/>
    <col min="12801" max="12801" width="14.85546875" style="1235" customWidth="1"/>
    <col min="12802" max="12802" width="67.85546875" style="1235" customWidth="1"/>
    <col min="12803" max="12803" width="24.42578125" style="1235" customWidth="1"/>
    <col min="12804" max="12804" width="25.85546875" style="1235" customWidth="1"/>
    <col min="12805" max="12805" width="22.7109375" style="1235" customWidth="1"/>
    <col min="12806" max="12806" width="25.28515625" style="1235" customWidth="1"/>
    <col min="12807" max="12809" width="22.7109375" style="1235" customWidth="1"/>
    <col min="12810" max="12810" width="24.7109375" style="1235" customWidth="1"/>
    <col min="12811" max="13051" width="11.42578125" style="1235" customWidth="1"/>
    <col min="13052" max="13053" width="13.28515625" style="1235"/>
    <col min="13054" max="13054" width="8.7109375" style="1235" customWidth="1"/>
    <col min="13055" max="13055" width="13.28515625" style="1235" customWidth="1"/>
    <col min="13056" max="13056" width="35" style="1235" customWidth="1"/>
    <col min="13057" max="13057" width="14.85546875" style="1235" customWidth="1"/>
    <col min="13058" max="13058" width="67.85546875" style="1235" customWidth="1"/>
    <col min="13059" max="13059" width="24.42578125" style="1235" customWidth="1"/>
    <col min="13060" max="13060" width="25.85546875" style="1235" customWidth="1"/>
    <col min="13061" max="13061" width="22.7109375" style="1235" customWidth="1"/>
    <col min="13062" max="13062" width="25.28515625" style="1235" customWidth="1"/>
    <col min="13063" max="13065" width="22.7109375" style="1235" customWidth="1"/>
    <col min="13066" max="13066" width="24.7109375" style="1235" customWidth="1"/>
    <col min="13067" max="13307" width="11.42578125" style="1235" customWidth="1"/>
    <col min="13308" max="13309" width="13.28515625" style="1235"/>
    <col min="13310" max="13310" width="8.7109375" style="1235" customWidth="1"/>
    <col min="13311" max="13311" width="13.28515625" style="1235" customWidth="1"/>
    <col min="13312" max="13312" width="35" style="1235" customWidth="1"/>
    <col min="13313" max="13313" width="14.85546875" style="1235" customWidth="1"/>
    <col min="13314" max="13314" width="67.85546875" style="1235" customWidth="1"/>
    <col min="13315" max="13315" width="24.42578125" style="1235" customWidth="1"/>
    <col min="13316" max="13316" width="25.85546875" style="1235" customWidth="1"/>
    <col min="13317" max="13317" width="22.7109375" style="1235" customWidth="1"/>
    <col min="13318" max="13318" width="25.28515625" style="1235" customWidth="1"/>
    <col min="13319" max="13321" width="22.7109375" style="1235" customWidth="1"/>
    <col min="13322" max="13322" width="24.7109375" style="1235" customWidth="1"/>
    <col min="13323" max="13563" width="11.42578125" style="1235" customWidth="1"/>
    <col min="13564" max="13565" width="13.28515625" style="1235"/>
    <col min="13566" max="13566" width="8.7109375" style="1235" customWidth="1"/>
    <col min="13567" max="13567" width="13.28515625" style="1235" customWidth="1"/>
    <col min="13568" max="13568" width="35" style="1235" customWidth="1"/>
    <col min="13569" max="13569" width="14.85546875" style="1235" customWidth="1"/>
    <col min="13570" max="13570" width="67.85546875" style="1235" customWidth="1"/>
    <col min="13571" max="13571" width="24.42578125" style="1235" customWidth="1"/>
    <col min="13572" max="13572" width="25.85546875" style="1235" customWidth="1"/>
    <col min="13573" max="13573" width="22.7109375" style="1235" customWidth="1"/>
    <col min="13574" max="13574" width="25.28515625" style="1235" customWidth="1"/>
    <col min="13575" max="13577" width="22.7109375" style="1235" customWidth="1"/>
    <col min="13578" max="13578" width="24.7109375" style="1235" customWidth="1"/>
    <col min="13579" max="13819" width="11.42578125" style="1235" customWidth="1"/>
    <col min="13820" max="13821" width="13.28515625" style="1235"/>
    <col min="13822" max="13822" width="8.7109375" style="1235" customWidth="1"/>
    <col min="13823" max="13823" width="13.28515625" style="1235" customWidth="1"/>
    <col min="13824" max="13824" width="35" style="1235" customWidth="1"/>
    <col min="13825" max="13825" width="14.85546875" style="1235" customWidth="1"/>
    <col min="13826" max="13826" width="67.85546875" style="1235" customWidth="1"/>
    <col min="13827" max="13827" width="24.42578125" style="1235" customWidth="1"/>
    <col min="13828" max="13828" width="25.85546875" style="1235" customWidth="1"/>
    <col min="13829" max="13829" width="22.7109375" style="1235" customWidth="1"/>
    <col min="13830" max="13830" width="25.28515625" style="1235" customWidth="1"/>
    <col min="13831" max="13833" width="22.7109375" style="1235" customWidth="1"/>
    <col min="13834" max="13834" width="24.7109375" style="1235" customWidth="1"/>
    <col min="13835" max="14075" width="11.42578125" style="1235" customWidth="1"/>
    <col min="14076" max="14077" width="13.28515625" style="1235"/>
    <col min="14078" max="14078" width="8.7109375" style="1235" customWidth="1"/>
    <col min="14079" max="14079" width="13.28515625" style="1235" customWidth="1"/>
    <col min="14080" max="14080" width="35" style="1235" customWidth="1"/>
    <col min="14081" max="14081" width="14.85546875" style="1235" customWidth="1"/>
    <col min="14082" max="14082" width="67.85546875" style="1235" customWidth="1"/>
    <col min="14083" max="14083" width="24.42578125" style="1235" customWidth="1"/>
    <col min="14084" max="14084" width="25.85546875" style="1235" customWidth="1"/>
    <col min="14085" max="14085" width="22.7109375" style="1235" customWidth="1"/>
    <col min="14086" max="14086" width="25.28515625" style="1235" customWidth="1"/>
    <col min="14087" max="14089" width="22.7109375" style="1235" customWidth="1"/>
    <col min="14090" max="14090" width="24.7109375" style="1235" customWidth="1"/>
    <col min="14091" max="14331" width="11.42578125" style="1235" customWidth="1"/>
    <col min="14332" max="14333" width="13.28515625" style="1235"/>
    <col min="14334" max="14334" width="8.7109375" style="1235" customWidth="1"/>
    <col min="14335" max="14335" width="13.28515625" style="1235" customWidth="1"/>
    <col min="14336" max="14336" width="35" style="1235" customWidth="1"/>
    <col min="14337" max="14337" width="14.85546875" style="1235" customWidth="1"/>
    <col min="14338" max="14338" width="67.85546875" style="1235" customWidth="1"/>
    <col min="14339" max="14339" width="24.42578125" style="1235" customWidth="1"/>
    <col min="14340" max="14340" width="25.85546875" style="1235" customWidth="1"/>
    <col min="14341" max="14341" width="22.7109375" style="1235" customWidth="1"/>
    <col min="14342" max="14342" width="25.28515625" style="1235" customWidth="1"/>
    <col min="14343" max="14345" width="22.7109375" style="1235" customWidth="1"/>
    <col min="14346" max="14346" width="24.7109375" style="1235" customWidth="1"/>
    <col min="14347" max="14587" width="11.42578125" style="1235" customWidth="1"/>
    <col min="14588" max="14589" width="13.28515625" style="1235"/>
    <col min="14590" max="14590" width="8.7109375" style="1235" customWidth="1"/>
    <col min="14591" max="14591" width="13.28515625" style="1235" customWidth="1"/>
    <col min="14592" max="14592" width="35" style="1235" customWidth="1"/>
    <col min="14593" max="14593" width="14.85546875" style="1235" customWidth="1"/>
    <col min="14594" max="14594" width="67.85546875" style="1235" customWidth="1"/>
    <col min="14595" max="14595" width="24.42578125" style="1235" customWidth="1"/>
    <col min="14596" max="14596" width="25.85546875" style="1235" customWidth="1"/>
    <col min="14597" max="14597" width="22.7109375" style="1235" customWidth="1"/>
    <col min="14598" max="14598" width="25.28515625" style="1235" customWidth="1"/>
    <col min="14599" max="14601" width="22.7109375" style="1235" customWidth="1"/>
    <col min="14602" max="14602" width="24.7109375" style="1235" customWidth="1"/>
    <col min="14603" max="14843" width="11.42578125" style="1235" customWidth="1"/>
    <col min="14844" max="14845" width="13.28515625" style="1235"/>
    <col min="14846" max="14846" width="8.7109375" style="1235" customWidth="1"/>
    <col min="14847" max="14847" width="13.28515625" style="1235" customWidth="1"/>
    <col min="14848" max="14848" width="35" style="1235" customWidth="1"/>
    <col min="14849" max="14849" width="14.85546875" style="1235" customWidth="1"/>
    <col min="14850" max="14850" width="67.85546875" style="1235" customWidth="1"/>
    <col min="14851" max="14851" width="24.42578125" style="1235" customWidth="1"/>
    <col min="14852" max="14852" width="25.85546875" style="1235" customWidth="1"/>
    <col min="14853" max="14853" width="22.7109375" style="1235" customWidth="1"/>
    <col min="14854" max="14854" width="25.28515625" style="1235" customWidth="1"/>
    <col min="14855" max="14857" width="22.7109375" style="1235" customWidth="1"/>
    <col min="14858" max="14858" width="24.7109375" style="1235" customWidth="1"/>
    <col min="14859" max="15099" width="11.42578125" style="1235" customWidth="1"/>
    <col min="15100" max="15101" width="13.28515625" style="1235"/>
    <col min="15102" max="15102" width="8.7109375" style="1235" customWidth="1"/>
    <col min="15103" max="15103" width="13.28515625" style="1235" customWidth="1"/>
    <col min="15104" max="15104" width="35" style="1235" customWidth="1"/>
    <col min="15105" max="15105" width="14.85546875" style="1235" customWidth="1"/>
    <col min="15106" max="15106" width="67.85546875" style="1235" customWidth="1"/>
    <col min="15107" max="15107" width="24.42578125" style="1235" customWidth="1"/>
    <col min="15108" max="15108" width="25.85546875" style="1235" customWidth="1"/>
    <col min="15109" max="15109" width="22.7109375" style="1235" customWidth="1"/>
    <col min="15110" max="15110" width="25.28515625" style="1235" customWidth="1"/>
    <col min="15111" max="15113" width="22.7109375" style="1235" customWidth="1"/>
    <col min="15114" max="15114" width="24.7109375" style="1235" customWidth="1"/>
    <col min="15115" max="15355" width="11.42578125" style="1235" customWidth="1"/>
    <col min="15356" max="15357" width="13.28515625" style="1235"/>
    <col min="15358" max="15358" width="8.7109375" style="1235" customWidth="1"/>
    <col min="15359" max="15359" width="13.28515625" style="1235" customWidth="1"/>
    <col min="15360" max="15360" width="35" style="1235" customWidth="1"/>
    <col min="15361" max="15361" width="14.85546875" style="1235" customWidth="1"/>
    <col min="15362" max="15362" width="67.85546875" style="1235" customWidth="1"/>
    <col min="15363" max="15363" width="24.42578125" style="1235" customWidth="1"/>
    <col min="15364" max="15364" width="25.85546875" style="1235" customWidth="1"/>
    <col min="15365" max="15365" width="22.7109375" style="1235" customWidth="1"/>
    <col min="15366" max="15366" width="25.28515625" style="1235" customWidth="1"/>
    <col min="15367" max="15369" width="22.7109375" style="1235" customWidth="1"/>
    <col min="15370" max="15370" width="24.7109375" style="1235" customWidth="1"/>
    <col min="15371" max="15611" width="11.42578125" style="1235" customWidth="1"/>
    <col min="15612" max="15613" width="13.28515625" style="1235"/>
    <col min="15614" max="15614" width="8.7109375" style="1235" customWidth="1"/>
    <col min="15615" max="15615" width="13.28515625" style="1235" customWidth="1"/>
    <col min="15616" max="15616" width="35" style="1235" customWidth="1"/>
    <col min="15617" max="15617" width="14.85546875" style="1235" customWidth="1"/>
    <col min="15618" max="15618" width="67.85546875" style="1235" customWidth="1"/>
    <col min="15619" max="15619" width="24.42578125" style="1235" customWidth="1"/>
    <col min="15620" max="15620" width="25.85546875" style="1235" customWidth="1"/>
    <col min="15621" max="15621" width="22.7109375" style="1235" customWidth="1"/>
    <col min="15622" max="15622" width="25.28515625" style="1235" customWidth="1"/>
    <col min="15623" max="15625" width="22.7109375" style="1235" customWidth="1"/>
    <col min="15626" max="15626" width="24.7109375" style="1235" customWidth="1"/>
    <col min="15627" max="15867" width="11.42578125" style="1235" customWidth="1"/>
    <col min="15868" max="15869" width="13.28515625" style="1235"/>
    <col min="15870" max="15870" width="8.7109375" style="1235" customWidth="1"/>
    <col min="15871" max="15871" width="13.28515625" style="1235" customWidth="1"/>
    <col min="15872" max="15872" width="35" style="1235" customWidth="1"/>
    <col min="15873" max="15873" width="14.85546875" style="1235" customWidth="1"/>
    <col min="15874" max="15874" width="67.85546875" style="1235" customWidth="1"/>
    <col min="15875" max="15875" width="24.42578125" style="1235" customWidth="1"/>
    <col min="15876" max="15876" width="25.85546875" style="1235" customWidth="1"/>
    <col min="15877" max="15877" width="22.7109375" style="1235" customWidth="1"/>
    <col min="15878" max="15878" width="25.28515625" style="1235" customWidth="1"/>
    <col min="15879" max="15881" width="22.7109375" style="1235" customWidth="1"/>
    <col min="15882" max="15882" width="24.7109375" style="1235" customWidth="1"/>
    <col min="15883" max="16123" width="11.42578125" style="1235" customWidth="1"/>
    <col min="16124" max="16125" width="13.28515625" style="1235"/>
    <col min="16126" max="16126" width="8.7109375" style="1235" customWidth="1"/>
    <col min="16127" max="16127" width="13.28515625" style="1235" customWidth="1"/>
    <col min="16128" max="16128" width="35" style="1235" customWidth="1"/>
    <col min="16129" max="16129" width="14.85546875" style="1235" customWidth="1"/>
    <col min="16130" max="16130" width="67.85546875" style="1235" customWidth="1"/>
    <col min="16131" max="16131" width="24.42578125" style="1235" customWidth="1"/>
    <col min="16132" max="16132" width="25.85546875" style="1235" customWidth="1"/>
    <col min="16133" max="16133" width="22.7109375" style="1235" customWidth="1"/>
    <col min="16134" max="16134" width="25.28515625" style="1235" customWidth="1"/>
    <col min="16135" max="16137" width="22.7109375" style="1235" customWidth="1"/>
    <col min="16138" max="16138" width="24.7109375" style="1235" customWidth="1"/>
    <col min="16139" max="16379" width="11.42578125" style="1235" customWidth="1"/>
    <col min="16380" max="16384" width="13.28515625" style="1235"/>
  </cols>
  <sheetData>
    <row r="1" spans="1:10" s="1228" customFormat="1" ht="21" customHeight="1">
      <c r="A1" s="1226"/>
      <c r="B1" s="33" t="s">
        <v>57</v>
      </c>
      <c r="C1" s="1613">
        <v>21</v>
      </c>
      <c r="D1" s="910"/>
      <c r="E1" s="1055"/>
      <c r="F1" s="910"/>
      <c r="G1" s="1227"/>
    </row>
    <row r="2" spans="1:10" s="1228" customFormat="1" ht="16.5" customHeight="1">
      <c r="A2" s="1226"/>
      <c r="B2" s="33" t="s">
        <v>58</v>
      </c>
      <c r="C2" s="1229" t="s">
        <v>3377</v>
      </c>
      <c r="D2" s="1230"/>
      <c r="E2" s="910"/>
      <c r="F2" s="910"/>
      <c r="G2" s="1227"/>
    </row>
    <row r="3" spans="1:10" s="1228" customFormat="1" ht="17.25" customHeight="1">
      <c r="A3" s="1226"/>
      <c r="B3" s="33" t="s">
        <v>56</v>
      </c>
      <c r="C3" s="1613" t="s">
        <v>3373</v>
      </c>
      <c r="D3" s="1231"/>
      <c r="E3" s="1227"/>
      <c r="F3" s="1227"/>
      <c r="G3" s="1227"/>
    </row>
    <row r="4" spans="1:10" ht="20.25" customHeight="1">
      <c r="A4" s="1232"/>
      <c r="B4" s="33" t="s">
        <v>59</v>
      </c>
      <c r="C4" s="1613" t="s">
        <v>62</v>
      </c>
      <c r="D4" s="1233"/>
      <c r="E4" s="1233"/>
      <c r="F4" s="1233"/>
      <c r="G4" s="1233"/>
      <c r="H4" s="1234"/>
      <c r="I4" s="1234"/>
      <c r="J4" s="1234"/>
    </row>
    <row r="5" spans="1:10" ht="20.25" customHeight="1">
      <c r="A5" s="1232"/>
      <c r="B5" s="33" t="s">
        <v>1349</v>
      </c>
      <c r="C5" s="1613" t="s">
        <v>80</v>
      </c>
      <c r="D5" s="1233"/>
      <c r="E5" s="1233"/>
      <c r="F5" s="1233"/>
      <c r="G5" s="1233"/>
      <c r="H5" s="1234"/>
      <c r="I5" s="1234"/>
      <c r="J5" s="1234"/>
    </row>
    <row r="6" spans="1:10" ht="20.25" customHeight="1" thickBot="1">
      <c r="A6" s="1232"/>
      <c r="B6" s="1236"/>
      <c r="C6" s="1237"/>
      <c r="D6" s="1233"/>
      <c r="E6" s="1233"/>
      <c r="F6" s="1233"/>
      <c r="G6" s="1233"/>
      <c r="H6" s="1234"/>
      <c r="I6" s="1234"/>
      <c r="J6" s="1234"/>
    </row>
    <row r="7" spans="1:10" s="1240" customFormat="1" ht="24" customHeight="1">
      <c r="A7" s="1238"/>
      <c r="B7" s="1239"/>
      <c r="C7" s="3368" t="s">
        <v>2980</v>
      </c>
      <c r="D7" s="3369"/>
      <c r="E7" s="3369"/>
      <c r="F7" s="3369"/>
      <c r="G7" s="3370"/>
      <c r="H7" s="3371" t="s">
        <v>2981</v>
      </c>
      <c r="I7" s="3371" t="s">
        <v>2982</v>
      </c>
      <c r="J7" s="3374" t="s">
        <v>2983</v>
      </c>
    </row>
    <row r="8" spans="1:10" s="1240" customFormat="1" ht="24" customHeight="1">
      <c r="A8" s="1241"/>
      <c r="B8" s="1242"/>
      <c r="C8" s="3376" t="s">
        <v>2984</v>
      </c>
      <c r="D8" s="3377"/>
      <c r="E8" s="3376" t="s">
        <v>2985</v>
      </c>
      <c r="F8" s="3377"/>
      <c r="G8" s="3380" t="s">
        <v>2986</v>
      </c>
      <c r="H8" s="3372"/>
      <c r="I8" s="3372"/>
      <c r="J8" s="3375"/>
    </row>
    <row r="9" spans="1:10" s="1240" customFormat="1" ht="21.75" customHeight="1">
      <c r="A9" s="1241"/>
      <c r="B9" s="1242"/>
      <c r="C9" s="2579" t="s">
        <v>2987</v>
      </c>
      <c r="D9" s="2580" t="s">
        <v>2988</v>
      </c>
      <c r="E9" s="2581" t="s">
        <v>2987</v>
      </c>
      <c r="F9" s="2581" t="s">
        <v>2988</v>
      </c>
      <c r="G9" s="3381"/>
      <c r="H9" s="3373"/>
      <c r="I9" s="3373"/>
      <c r="J9" s="3375"/>
    </row>
    <row r="10" spans="1:10" s="1240" customFormat="1" ht="20.25" customHeight="1" thickBot="1">
      <c r="A10" s="1243"/>
      <c r="B10" s="2747"/>
      <c r="C10" s="1244" t="s">
        <v>1806</v>
      </c>
      <c r="D10" s="1244" t="s">
        <v>1801</v>
      </c>
      <c r="E10" s="1245" t="s">
        <v>1798</v>
      </c>
      <c r="F10" s="1245" t="s">
        <v>1795</v>
      </c>
      <c r="G10" s="1246" t="s">
        <v>1792</v>
      </c>
      <c r="H10" s="1247"/>
      <c r="I10" s="1244" t="s">
        <v>1789</v>
      </c>
      <c r="J10" s="1248" t="s">
        <v>1787</v>
      </c>
    </row>
    <row r="11" spans="1:10" s="1257" customFormat="1" ht="18" customHeight="1">
      <c r="A11" s="1249" t="s">
        <v>1806</v>
      </c>
      <c r="B11" s="2748" t="s">
        <v>3374</v>
      </c>
      <c r="C11" s="1250"/>
      <c r="D11" s="1251"/>
      <c r="E11" s="1252"/>
      <c r="F11" s="1253"/>
      <c r="G11" s="1253"/>
      <c r="H11" s="1254"/>
      <c r="I11" s="1255">
        <f>I12+I38+I50+I51</f>
        <v>0</v>
      </c>
      <c r="J11" s="1256">
        <f>I11*12.5</f>
        <v>0</v>
      </c>
    </row>
    <row r="12" spans="1:10" s="1257" customFormat="1" ht="21" customHeight="1">
      <c r="A12" s="1258" t="s">
        <v>2990</v>
      </c>
      <c r="B12" s="2749" t="s">
        <v>2991</v>
      </c>
      <c r="C12" s="1250"/>
      <c r="D12" s="1251"/>
      <c r="E12" s="1252"/>
      <c r="F12" s="1253"/>
      <c r="G12" s="1253"/>
      <c r="H12" s="1254"/>
      <c r="I12" s="1259">
        <f>I15+I34</f>
        <v>0</v>
      </c>
      <c r="J12" s="1260"/>
    </row>
    <row r="13" spans="1:10" s="1257" customFormat="1" ht="21" customHeight="1">
      <c r="A13" s="1258" t="s">
        <v>2992</v>
      </c>
      <c r="B13" s="2750" t="s">
        <v>2993</v>
      </c>
      <c r="C13" s="2751"/>
      <c r="D13" s="2752"/>
      <c r="E13" s="1252"/>
      <c r="F13" s="1253"/>
      <c r="G13" s="1253"/>
      <c r="H13" s="1254"/>
      <c r="I13" s="1261"/>
      <c r="J13" s="1262"/>
    </row>
    <row r="14" spans="1:10" s="1257" customFormat="1" ht="20.25" customHeight="1">
      <c r="A14" s="1258" t="s">
        <v>2994</v>
      </c>
      <c r="B14" s="2753" t="s">
        <v>2995</v>
      </c>
      <c r="C14" s="1263"/>
      <c r="D14" s="1264"/>
      <c r="E14" s="1252"/>
      <c r="F14" s="1253"/>
      <c r="G14" s="1253"/>
      <c r="H14" s="1254"/>
      <c r="I14" s="1261"/>
      <c r="J14" s="1262"/>
    </row>
    <row r="15" spans="1:10" s="1240" customFormat="1" ht="21" customHeight="1">
      <c r="A15" s="1249" t="s">
        <v>1801</v>
      </c>
      <c r="B15" s="1265" t="s">
        <v>2996</v>
      </c>
      <c r="C15" s="1263"/>
      <c r="D15" s="1266"/>
      <c r="E15" s="1266"/>
      <c r="F15" s="1264"/>
      <c r="G15" s="1264"/>
      <c r="H15" s="1267"/>
      <c r="I15" s="1268"/>
      <c r="J15" s="1260"/>
    </row>
    <row r="16" spans="1:10" s="1240" customFormat="1" ht="18.75" customHeight="1">
      <c r="A16" s="1249" t="s">
        <v>1798</v>
      </c>
      <c r="B16" s="1269" t="s">
        <v>2997</v>
      </c>
      <c r="C16" s="1263"/>
      <c r="D16" s="1266"/>
      <c r="E16" s="1266"/>
      <c r="F16" s="1264"/>
      <c r="G16" s="1270"/>
      <c r="H16" s="1267"/>
      <c r="I16" s="1271"/>
      <c r="J16" s="1260"/>
    </row>
    <row r="17" spans="1:10" s="1240" customFormat="1" ht="18" customHeight="1">
      <c r="A17" s="1249" t="s">
        <v>1795</v>
      </c>
      <c r="B17" s="1272" t="s">
        <v>2998</v>
      </c>
      <c r="C17" s="1273"/>
      <c r="D17" s="1270"/>
      <c r="E17" s="1263"/>
      <c r="F17" s="1264"/>
      <c r="G17" s="1270"/>
      <c r="H17" s="1267"/>
      <c r="I17" s="1271"/>
      <c r="J17" s="1260"/>
    </row>
    <row r="18" spans="1:10" s="1240" customFormat="1" ht="20.25" customHeight="1">
      <c r="A18" s="1249" t="s">
        <v>1792</v>
      </c>
      <c r="B18" s="1272" t="s">
        <v>2999</v>
      </c>
      <c r="C18" s="1273"/>
      <c r="D18" s="1270"/>
      <c r="E18" s="1263"/>
      <c r="F18" s="1264"/>
      <c r="G18" s="1270"/>
      <c r="H18" s="1267"/>
      <c r="I18" s="1271"/>
      <c r="J18" s="1260"/>
    </row>
    <row r="19" spans="1:10" s="1240" customFormat="1" ht="24" customHeight="1">
      <c r="A19" s="1249" t="s">
        <v>1789</v>
      </c>
      <c r="B19" s="1272" t="s">
        <v>3000</v>
      </c>
      <c r="C19" s="1273"/>
      <c r="D19" s="1270"/>
      <c r="E19" s="1263"/>
      <c r="F19" s="1264"/>
      <c r="G19" s="1270"/>
      <c r="H19" s="1267"/>
      <c r="I19" s="1271"/>
      <c r="J19" s="1260"/>
    </row>
    <row r="20" spans="1:10" s="1240" customFormat="1" ht="18.75" customHeight="1">
      <c r="A20" s="1249" t="s">
        <v>1787</v>
      </c>
      <c r="B20" s="1272" t="s">
        <v>3001</v>
      </c>
      <c r="C20" s="1273"/>
      <c r="D20" s="1270"/>
      <c r="E20" s="1263"/>
      <c r="F20" s="1264"/>
      <c r="G20" s="1270"/>
      <c r="H20" s="1267"/>
      <c r="I20" s="1271"/>
      <c r="J20" s="1260"/>
    </row>
    <row r="21" spans="1:10" s="1240" customFormat="1" ht="19.5" customHeight="1">
      <c r="A21" s="1249" t="s">
        <v>1784</v>
      </c>
      <c r="B21" s="1269" t="s">
        <v>3002</v>
      </c>
      <c r="C21" s="1263"/>
      <c r="D21" s="1264"/>
      <c r="E21" s="1263"/>
      <c r="F21" s="1264"/>
      <c r="G21" s="1270"/>
      <c r="H21" s="1267"/>
      <c r="I21" s="1271"/>
      <c r="J21" s="1260"/>
    </row>
    <row r="22" spans="1:10" s="1240" customFormat="1" ht="21.75" customHeight="1">
      <c r="A22" s="1249" t="s">
        <v>1781</v>
      </c>
      <c r="B22" s="1272" t="s">
        <v>3003</v>
      </c>
      <c r="C22" s="1273"/>
      <c r="D22" s="1270"/>
      <c r="E22" s="1263"/>
      <c r="F22" s="1264"/>
      <c r="G22" s="1270"/>
      <c r="H22" s="1267"/>
      <c r="I22" s="1271"/>
      <c r="J22" s="1260"/>
    </row>
    <row r="23" spans="1:10" s="1240" customFormat="1" ht="18" customHeight="1">
      <c r="A23" s="1249" t="s">
        <v>3004</v>
      </c>
      <c r="B23" s="1272" t="s">
        <v>3005</v>
      </c>
      <c r="C23" s="1273"/>
      <c r="D23" s="1270"/>
      <c r="E23" s="1263"/>
      <c r="F23" s="1264"/>
      <c r="G23" s="1270"/>
      <c r="H23" s="1267"/>
      <c r="I23" s="1271"/>
      <c r="J23" s="1260"/>
    </row>
    <row r="24" spans="1:10" s="1240" customFormat="1" ht="20.25" customHeight="1">
      <c r="A24" s="1249" t="s">
        <v>3006</v>
      </c>
      <c r="B24" s="1272" t="s">
        <v>3007</v>
      </c>
      <c r="C24" s="1273"/>
      <c r="D24" s="1270"/>
      <c r="E24" s="1263"/>
      <c r="F24" s="1264"/>
      <c r="G24" s="1270"/>
      <c r="H24" s="1267"/>
      <c r="I24" s="1271"/>
      <c r="J24" s="1260"/>
    </row>
    <row r="25" spans="1:10" s="1240" customFormat="1" ht="15.75" customHeight="1">
      <c r="A25" s="1249" t="s">
        <v>3008</v>
      </c>
      <c r="B25" s="1269" t="s">
        <v>3009</v>
      </c>
      <c r="C25" s="1263"/>
      <c r="D25" s="1264"/>
      <c r="E25" s="1263"/>
      <c r="F25" s="1264"/>
      <c r="G25" s="1270"/>
      <c r="H25" s="1267"/>
      <c r="I25" s="1271"/>
      <c r="J25" s="1260"/>
    </row>
    <row r="26" spans="1:10" s="1240" customFormat="1" ht="15" customHeight="1">
      <c r="A26" s="1249" t="s">
        <v>1772</v>
      </c>
      <c r="B26" s="1272" t="s">
        <v>3010</v>
      </c>
      <c r="C26" s="1273"/>
      <c r="D26" s="1270"/>
      <c r="E26" s="1263"/>
      <c r="F26" s="1264"/>
      <c r="G26" s="1270"/>
      <c r="H26" s="1267"/>
      <c r="I26" s="1271"/>
      <c r="J26" s="1260"/>
    </row>
    <row r="27" spans="1:10" s="1240" customFormat="1" ht="15" customHeight="1">
      <c r="A27" s="1249" t="s">
        <v>1769</v>
      </c>
      <c r="B27" s="1272" t="s">
        <v>3011</v>
      </c>
      <c r="C27" s="1273"/>
      <c r="D27" s="1270"/>
      <c r="E27" s="1263"/>
      <c r="F27" s="1264"/>
      <c r="G27" s="1270"/>
      <c r="H27" s="1267"/>
      <c r="I27" s="1271"/>
      <c r="J27" s="1260"/>
    </row>
    <row r="28" spans="1:10" s="1240" customFormat="1" ht="15" customHeight="1">
      <c r="A28" s="1249" t="s">
        <v>1766</v>
      </c>
      <c r="B28" s="1272" t="s">
        <v>3012</v>
      </c>
      <c r="C28" s="1273"/>
      <c r="D28" s="1270"/>
      <c r="E28" s="1263"/>
      <c r="F28" s="1264"/>
      <c r="G28" s="1270"/>
      <c r="H28" s="1267"/>
      <c r="I28" s="1271"/>
      <c r="J28" s="1260"/>
    </row>
    <row r="29" spans="1:10" s="1240" customFormat="1" ht="15" customHeight="1">
      <c r="A29" s="1249" t="s">
        <v>1763</v>
      </c>
      <c r="B29" s="1272" t="s">
        <v>3013</v>
      </c>
      <c r="C29" s="1273"/>
      <c r="D29" s="1270"/>
      <c r="E29" s="1263"/>
      <c r="F29" s="1264"/>
      <c r="G29" s="1270"/>
      <c r="H29" s="1267"/>
      <c r="I29" s="1271"/>
      <c r="J29" s="1260"/>
    </row>
    <row r="30" spans="1:10" s="1240" customFormat="1" ht="15" customHeight="1">
      <c r="A30" s="1249" t="s">
        <v>3014</v>
      </c>
      <c r="B30" s="1272" t="s">
        <v>3015</v>
      </c>
      <c r="C30" s="1273"/>
      <c r="D30" s="1270"/>
      <c r="E30" s="1263"/>
      <c r="F30" s="1264"/>
      <c r="G30" s="1270"/>
      <c r="H30" s="1267"/>
      <c r="I30" s="1271"/>
      <c r="J30" s="1260"/>
    </row>
    <row r="31" spans="1:10" s="1240" customFormat="1" ht="15" customHeight="1">
      <c r="A31" s="1249" t="s">
        <v>3016</v>
      </c>
      <c r="B31" s="1272" t="s">
        <v>3017</v>
      </c>
      <c r="C31" s="1273"/>
      <c r="D31" s="1270"/>
      <c r="E31" s="1263"/>
      <c r="F31" s="1264"/>
      <c r="G31" s="1270"/>
      <c r="H31" s="1267"/>
      <c r="I31" s="1271"/>
      <c r="J31" s="1260"/>
    </row>
    <row r="32" spans="1:10" s="1240" customFormat="1" ht="15" customHeight="1">
      <c r="A32" s="1249" t="s">
        <v>3018</v>
      </c>
      <c r="B32" s="1272" t="s">
        <v>3019</v>
      </c>
      <c r="C32" s="1273"/>
      <c r="D32" s="1270"/>
      <c r="E32" s="1263"/>
      <c r="F32" s="1264"/>
      <c r="G32" s="1270"/>
      <c r="H32" s="1267"/>
      <c r="I32" s="1271"/>
      <c r="J32" s="1260"/>
    </row>
    <row r="33" spans="1:10" s="1240" customFormat="1" ht="15" customHeight="1">
      <c r="A33" s="1249" t="s">
        <v>1760</v>
      </c>
      <c r="B33" s="1272" t="s">
        <v>3020</v>
      </c>
      <c r="C33" s="1273"/>
      <c r="D33" s="1270"/>
      <c r="E33" s="1263"/>
      <c r="F33" s="1264"/>
      <c r="G33" s="1270"/>
      <c r="H33" s="1267"/>
      <c r="I33" s="1274"/>
      <c r="J33" s="1275"/>
    </row>
    <row r="34" spans="1:10" s="1240" customFormat="1" ht="24" customHeight="1">
      <c r="A34" s="1249" t="s">
        <v>3021</v>
      </c>
      <c r="B34" s="1265" t="s">
        <v>3022</v>
      </c>
      <c r="C34" s="1263"/>
      <c r="D34" s="1276"/>
      <c r="E34" s="1263"/>
      <c r="F34" s="1264"/>
      <c r="G34" s="1264"/>
      <c r="H34" s="1267"/>
      <c r="I34" s="1268"/>
      <c r="J34" s="1260"/>
    </row>
    <row r="35" spans="1:10" s="1240" customFormat="1" ht="20.25" customHeight="1">
      <c r="A35" s="1249" t="s">
        <v>3023</v>
      </c>
      <c r="B35" s="1269" t="s">
        <v>2997</v>
      </c>
      <c r="C35" s="1263"/>
      <c r="D35" s="1276"/>
      <c r="E35" s="1263"/>
      <c r="F35" s="1264"/>
      <c r="G35" s="1270"/>
      <c r="H35" s="1267"/>
      <c r="I35" s="1271"/>
      <c r="J35" s="1260"/>
    </row>
    <row r="36" spans="1:10" s="1240" customFormat="1" ht="18.75" customHeight="1">
      <c r="A36" s="1249" t="s">
        <v>3024</v>
      </c>
      <c r="B36" s="1269" t="s">
        <v>3002</v>
      </c>
      <c r="C36" s="1263"/>
      <c r="D36" s="1276"/>
      <c r="E36" s="1263"/>
      <c r="F36" s="1264"/>
      <c r="G36" s="1270"/>
      <c r="H36" s="1267"/>
      <c r="I36" s="1271"/>
      <c r="J36" s="1260"/>
    </row>
    <row r="37" spans="1:10" s="1240" customFormat="1" ht="19.5" customHeight="1">
      <c r="A37" s="1249" t="s">
        <v>3025</v>
      </c>
      <c r="B37" s="1269" t="s">
        <v>3009</v>
      </c>
      <c r="C37" s="1263"/>
      <c r="D37" s="1276"/>
      <c r="E37" s="1263"/>
      <c r="F37" s="1264"/>
      <c r="G37" s="1270"/>
      <c r="H37" s="1267"/>
      <c r="I37" s="1271"/>
      <c r="J37" s="1260"/>
    </row>
    <row r="38" spans="1:10" s="1240" customFormat="1" ht="18" customHeight="1">
      <c r="A38" s="1249" t="s">
        <v>1755</v>
      </c>
      <c r="B38" s="1277" t="s">
        <v>3026</v>
      </c>
      <c r="C38" s="1263"/>
      <c r="D38" s="1276"/>
      <c r="E38" s="1263"/>
      <c r="F38" s="1276"/>
      <c r="G38" s="1276"/>
      <c r="H38" s="1267"/>
      <c r="I38" s="1278">
        <f>+I39+I48</f>
        <v>0</v>
      </c>
      <c r="J38" s="1260"/>
    </row>
    <row r="39" spans="1:10" s="1240" customFormat="1" ht="26.25" customHeight="1">
      <c r="A39" s="1249">
        <v>251</v>
      </c>
      <c r="B39" s="1279" t="s">
        <v>3027</v>
      </c>
      <c r="C39" s="1273"/>
      <c r="D39" s="1280"/>
      <c r="E39" s="1273"/>
      <c r="F39" s="1270"/>
      <c r="G39" s="1270"/>
      <c r="H39" s="1267"/>
      <c r="I39" s="1278">
        <f>+I40+I41+I45+I46+I47</f>
        <v>0</v>
      </c>
      <c r="J39" s="1260"/>
    </row>
    <row r="40" spans="1:10" s="1240" customFormat="1" ht="29.25" customHeight="1">
      <c r="A40" s="1249" t="s">
        <v>1752</v>
      </c>
      <c r="B40" s="1281" t="s">
        <v>3028</v>
      </c>
      <c r="C40" s="1263"/>
      <c r="D40" s="1276"/>
      <c r="E40" s="1263"/>
      <c r="F40" s="1264"/>
      <c r="G40" s="1263"/>
      <c r="H40" s="1282">
        <v>0</v>
      </c>
      <c r="I40" s="1278">
        <f>+G40*0</f>
        <v>0</v>
      </c>
      <c r="J40" s="1260"/>
    </row>
    <row r="41" spans="1:10" s="1240" customFormat="1" ht="28.5" customHeight="1">
      <c r="A41" s="1249" t="s">
        <v>1749</v>
      </c>
      <c r="B41" s="1281" t="s">
        <v>3029</v>
      </c>
      <c r="C41" s="1263"/>
      <c r="D41" s="1276"/>
      <c r="E41" s="1263"/>
      <c r="F41" s="1264"/>
      <c r="G41" s="1264"/>
      <c r="H41" s="1282"/>
      <c r="I41" s="1278">
        <f>+I42+I43+I44</f>
        <v>0</v>
      </c>
      <c r="J41" s="1260"/>
    </row>
    <row r="42" spans="1:10" s="1240" customFormat="1" ht="24" customHeight="1">
      <c r="A42" s="1249" t="s">
        <v>1746</v>
      </c>
      <c r="B42" s="1283" t="s">
        <v>3030</v>
      </c>
      <c r="C42" s="1263"/>
      <c r="D42" s="1276"/>
      <c r="E42" s="1263"/>
      <c r="F42" s="1264"/>
      <c r="G42" s="1264"/>
      <c r="H42" s="1282">
        <v>0.25</v>
      </c>
      <c r="I42" s="1278">
        <f>+G42*0.0025</f>
        <v>0</v>
      </c>
      <c r="J42" s="1260"/>
    </row>
    <row r="43" spans="1:10" s="1240" customFormat="1" ht="22.5" customHeight="1">
      <c r="A43" s="1249" t="s">
        <v>1740</v>
      </c>
      <c r="B43" s="1283" t="s">
        <v>3031</v>
      </c>
      <c r="C43" s="1263"/>
      <c r="D43" s="1276"/>
      <c r="E43" s="1263"/>
      <c r="F43" s="1264"/>
      <c r="G43" s="1264"/>
      <c r="H43" s="1282">
        <v>1</v>
      </c>
      <c r="I43" s="1278">
        <f>+G43*0.01</f>
        <v>0</v>
      </c>
      <c r="J43" s="1260"/>
    </row>
    <row r="44" spans="1:10" s="1240" customFormat="1" ht="18.75" customHeight="1">
      <c r="A44" s="1249" t="s">
        <v>1737</v>
      </c>
      <c r="B44" s="1283" t="s">
        <v>3032</v>
      </c>
      <c r="C44" s="1263"/>
      <c r="D44" s="1276"/>
      <c r="E44" s="1263"/>
      <c r="F44" s="1264"/>
      <c r="G44" s="1264"/>
      <c r="H44" s="1282">
        <v>1.6</v>
      </c>
      <c r="I44" s="1278">
        <f>+G44*0.016</f>
        <v>0</v>
      </c>
      <c r="J44" s="1260"/>
    </row>
    <row r="45" spans="1:10" s="1240" customFormat="1" ht="26.25" customHeight="1">
      <c r="A45" s="1249" t="s">
        <v>1734</v>
      </c>
      <c r="B45" s="1281" t="s">
        <v>3033</v>
      </c>
      <c r="C45" s="1263"/>
      <c r="D45" s="1276"/>
      <c r="E45" s="1263"/>
      <c r="F45" s="1264"/>
      <c r="G45" s="1264"/>
      <c r="H45" s="1282">
        <v>8</v>
      </c>
      <c r="I45" s="1278">
        <f>+G45*0.08</f>
        <v>0</v>
      </c>
      <c r="J45" s="1260"/>
    </row>
    <row r="46" spans="1:10" s="1240" customFormat="1" ht="29.25" customHeight="1">
      <c r="A46" s="1249" t="s">
        <v>1731</v>
      </c>
      <c r="B46" s="1281" t="s">
        <v>3034</v>
      </c>
      <c r="C46" s="1263"/>
      <c r="D46" s="1276"/>
      <c r="E46" s="1263"/>
      <c r="F46" s="1264"/>
      <c r="G46" s="1264"/>
      <c r="H46" s="1282">
        <v>12</v>
      </c>
      <c r="I46" s="1278">
        <f>+G46*0.12</f>
        <v>0</v>
      </c>
      <c r="J46" s="1260"/>
    </row>
    <row r="47" spans="1:10" s="1240" customFormat="1" ht="19.5" customHeight="1">
      <c r="A47" s="1249" t="s">
        <v>3035</v>
      </c>
      <c r="B47" s="1284" t="s">
        <v>3036</v>
      </c>
      <c r="C47" s="1263"/>
      <c r="D47" s="1276"/>
      <c r="E47" s="1263"/>
      <c r="F47" s="1264"/>
      <c r="G47" s="1264"/>
      <c r="H47" s="1282"/>
      <c r="I47" s="1268"/>
      <c r="J47" s="1285"/>
    </row>
    <row r="48" spans="1:10" s="1240" customFormat="1" ht="17.25" customHeight="1">
      <c r="A48" s="1249">
        <v>325</v>
      </c>
      <c r="B48" s="1279" t="s">
        <v>3037</v>
      </c>
      <c r="C48" s="1263"/>
      <c r="D48" s="1264"/>
      <c r="E48" s="1263"/>
      <c r="F48" s="1264"/>
      <c r="G48" s="1266"/>
      <c r="H48" s="1282"/>
      <c r="I48" s="1268"/>
      <c r="J48" s="1285"/>
    </row>
    <row r="49" spans="1:10" s="1240" customFormat="1" ht="19.5" customHeight="1">
      <c r="A49" s="1249">
        <v>330</v>
      </c>
      <c r="B49" s="1286"/>
      <c r="C49" s="1273"/>
      <c r="D49" s="1280"/>
      <c r="E49" s="1273"/>
      <c r="F49" s="1280"/>
      <c r="G49" s="1270"/>
      <c r="H49" s="1282"/>
      <c r="I49" s="1271"/>
      <c r="J49" s="1285"/>
    </row>
    <row r="50" spans="1:10" s="1240" customFormat="1" ht="21.75" customHeight="1">
      <c r="A50" s="1249">
        <v>340</v>
      </c>
      <c r="B50" s="1272" t="s">
        <v>3038</v>
      </c>
      <c r="C50" s="1287"/>
      <c r="D50" s="1288"/>
      <c r="E50" s="1287"/>
      <c r="F50" s="1288"/>
      <c r="G50" s="1289"/>
      <c r="H50" s="1282"/>
      <c r="I50" s="1290"/>
      <c r="J50" s="1285"/>
    </row>
    <row r="51" spans="1:10" s="1240" customFormat="1" ht="20.25" customHeight="1">
      <c r="A51" s="1249" t="s">
        <v>1722</v>
      </c>
      <c r="B51" s="1272" t="s">
        <v>3039</v>
      </c>
      <c r="C51" s="1287"/>
      <c r="D51" s="1288"/>
      <c r="E51" s="1287"/>
      <c r="F51" s="1288"/>
      <c r="G51" s="1289"/>
      <c r="H51" s="1282"/>
      <c r="I51" s="1278">
        <f>I52+I53+I54</f>
        <v>0</v>
      </c>
      <c r="J51" s="1285"/>
    </row>
    <row r="52" spans="1:10" s="1240" customFormat="1" ht="18.75" customHeight="1">
      <c r="A52" s="1249">
        <v>360</v>
      </c>
      <c r="B52" s="1291" t="s">
        <v>3040</v>
      </c>
      <c r="C52" s="1287"/>
      <c r="D52" s="1288"/>
      <c r="E52" s="1287"/>
      <c r="F52" s="1288"/>
      <c r="G52" s="1289"/>
      <c r="H52" s="1282"/>
      <c r="I52" s="1290"/>
      <c r="J52" s="1285"/>
    </row>
    <row r="53" spans="1:10" s="1240" customFormat="1" ht="19.5" customHeight="1">
      <c r="A53" s="1249">
        <v>370</v>
      </c>
      <c r="B53" s="1291" t="s">
        <v>3041</v>
      </c>
      <c r="C53" s="1287"/>
      <c r="D53" s="1288"/>
      <c r="E53" s="1287"/>
      <c r="F53" s="1288"/>
      <c r="G53" s="1289"/>
      <c r="H53" s="1282"/>
      <c r="I53" s="1290"/>
      <c r="J53" s="1285"/>
    </row>
    <row r="54" spans="1:10" s="1240" customFormat="1" ht="16.5" customHeight="1">
      <c r="A54" s="1249">
        <v>380</v>
      </c>
      <c r="B54" s="1291" t="s">
        <v>3042</v>
      </c>
      <c r="C54" s="1287"/>
      <c r="D54" s="1288"/>
      <c r="E54" s="1287"/>
      <c r="F54" s="1288"/>
      <c r="G54" s="1289"/>
      <c r="H54" s="1282"/>
      <c r="I54" s="1290"/>
      <c r="J54" s="1285"/>
    </row>
    <row r="55" spans="1:10" s="1240" customFormat="1" ht="21" customHeight="1" thickBot="1">
      <c r="A55" s="1292">
        <v>390</v>
      </c>
      <c r="B55" s="2754"/>
      <c r="C55" s="1293"/>
      <c r="D55" s="1294"/>
      <c r="E55" s="1293"/>
      <c r="F55" s="1294"/>
      <c r="G55" s="1295"/>
      <c r="H55" s="1306"/>
      <c r="I55" s="1297"/>
      <c r="J55" s="1298"/>
    </row>
    <row r="56" spans="1:10" s="1302" customFormat="1" ht="20.25" customHeight="1">
      <c r="A56" s="1299"/>
      <c r="B56" s="1300"/>
      <c r="C56" s="1301"/>
      <c r="D56" s="1301"/>
      <c r="E56" s="1301"/>
      <c r="F56" s="1301"/>
      <c r="G56" s="1301"/>
      <c r="H56" s="1300"/>
      <c r="I56" s="1300"/>
      <c r="J56" s="1300"/>
    </row>
    <row r="57" spans="1:10" s="1302" customFormat="1" ht="24.75" customHeight="1">
      <c r="A57" s="1226"/>
      <c r="B57" s="983" t="s">
        <v>3043</v>
      </c>
      <c r="C57" s="1303"/>
      <c r="D57" s="1303"/>
      <c r="E57" s="1303"/>
      <c r="F57" s="1303"/>
      <c r="G57" s="1303"/>
    </row>
    <row r="58" spans="1:10" ht="15">
      <c r="B58" s="2590"/>
    </row>
    <row r="60" spans="1:10" ht="14.25" customHeight="1"/>
    <row r="64" spans="1:10" ht="17.25" customHeight="1"/>
  </sheetData>
  <mergeCells count="7">
    <mergeCell ref="C7:G7"/>
    <mergeCell ref="H7:H9"/>
    <mergeCell ref="I7:I9"/>
    <mergeCell ref="J7:J9"/>
    <mergeCell ref="C8:D8"/>
    <mergeCell ref="E8:F8"/>
    <mergeCell ref="G8:G9"/>
  </mergeCells>
  <printOptions horizontalCentered="1" verticalCentered="1"/>
  <pageMargins left="0" right="0" top="0" bottom="0" header="0" footer="0"/>
  <pageSetup paperSize="9" scale="37" orientation="landscape" cellComments="asDisplayed" horizontalDpi="300" r:id="rId1"/>
  <headerFooter alignWithMargins="0">
    <oddHeader>&amp;C&amp;40&amp;U&amp;A</oddHeader>
    <oddFooter>&amp;L&amp;F&amp;C&amp;A&amp;R&amp;D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1"/>
  <sheetViews>
    <sheetView zoomScale="55" zoomScaleNormal="55" workbookViewId="0"/>
  </sheetViews>
  <sheetFormatPr defaultColWidth="11.42578125" defaultRowHeight="12.75"/>
  <cols>
    <col min="1" max="1" width="4.7109375" style="1365" customWidth="1"/>
    <col min="2" max="2" width="68.5703125" style="1365" customWidth="1"/>
    <col min="3" max="3" width="14" style="1370" customWidth="1"/>
    <col min="4" max="4" width="13.140625" style="1370" customWidth="1"/>
    <col min="5" max="5" width="14" style="1370" customWidth="1"/>
    <col min="6" max="6" width="12.140625" style="1370" customWidth="1"/>
    <col min="7" max="7" width="17.140625" style="1370" customWidth="1"/>
    <col min="8" max="8" width="13.28515625" style="1370" customWidth="1"/>
    <col min="9" max="9" width="13" style="1370" customWidth="1"/>
    <col min="10" max="10" width="19.42578125" style="1365" customWidth="1"/>
    <col min="11" max="11" width="29" style="1365" customWidth="1"/>
    <col min="12" max="256" width="11.42578125" style="1365"/>
    <col min="257" max="257" width="11.140625" style="1365" customWidth="1"/>
    <col min="258" max="258" width="111.140625" style="1365" customWidth="1"/>
    <col min="259" max="259" width="23.28515625" style="1365" customWidth="1"/>
    <col min="260" max="260" width="21.5703125" style="1365" customWidth="1"/>
    <col min="261" max="261" width="24.140625" style="1365" customWidth="1"/>
    <col min="262" max="263" width="22.7109375" style="1365" customWidth="1"/>
    <col min="264" max="265" width="25.5703125" style="1365" customWidth="1"/>
    <col min="266" max="266" width="27.85546875" style="1365" customWidth="1"/>
    <col min="267" max="267" width="29" style="1365" customWidth="1"/>
    <col min="268" max="512" width="11.42578125" style="1365"/>
    <col min="513" max="513" width="11.140625" style="1365" customWidth="1"/>
    <col min="514" max="514" width="111.140625" style="1365" customWidth="1"/>
    <col min="515" max="515" width="23.28515625" style="1365" customWidth="1"/>
    <col min="516" max="516" width="21.5703125" style="1365" customWidth="1"/>
    <col min="517" max="517" width="24.140625" style="1365" customWidth="1"/>
    <col min="518" max="519" width="22.7109375" style="1365" customWidth="1"/>
    <col min="520" max="521" width="25.5703125" style="1365" customWidth="1"/>
    <col min="522" max="522" width="27.85546875" style="1365" customWidth="1"/>
    <col min="523" max="523" width="29" style="1365" customWidth="1"/>
    <col min="524" max="768" width="11.42578125" style="1365"/>
    <col min="769" max="769" width="11.140625" style="1365" customWidth="1"/>
    <col min="770" max="770" width="111.140625" style="1365" customWidth="1"/>
    <col min="771" max="771" width="23.28515625" style="1365" customWidth="1"/>
    <col min="772" max="772" width="21.5703125" style="1365" customWidth="1"/>
    <col min="773" max="773" width="24.140625" style="1365" customWidth="1"/>
    <col min="774" max="775" width="22.7109375" style="1365" customWidth="1"/>
    <col min="776" max="777" width="25.5703125" style="1365" customWidth="1"/>
    <col min="778" max="778" width="27.85546875" style="1365" customWidth="1"/>
    <col min="779" max="779" width="29" style="1365" customWidth="1"/>
    <col min="780" max="1024" width="11.42578125" style="1365"/>
    <col min="1025" max="1025" width="11.140625" style="1365" customWidth="1"/>
    <col min="1026" max="1026" width="111.140625" style="1365" customWidth="1"/>
    <col min="1027" max="1027" width="23.28515625" style="1365" customWidth="1"/>
    <col min="1028" max="1028" width="21.5703125" style="1365" customWidth="1"/>
    <col min="1029" max="1029" width="24.140625" style="1365" customWidth="1"/>
    <col min="1030" max="1031" width="22.7109375" style="1365" customWidth="1"/>
    <col min="1032" max="1033" width="25.5703125" style="1365" customWidth="1"/>
    <col min="1034" max="1034" width="27.85546875" style="1365" customWidth="1"/>
    <col min="1035" max="1035" width="29" style="1365" customWidth="1"/>
    <col min="1036" max="1280" width="11.42578125" style="1365"/>
    <col min="1281" max="1281" width="11.140625" style="1365" customWidth="1"/>
    <col min="1282" max="1282" width="111.140625" style="1365" customWidth="1"/>
    <col min="1283" max="1283" width="23.28515625" style="1365" customWidth="1"/>
    <col min="1284" max="1284" width="21.5703125" style="1365" customWidth="1"/>
    <col min="1285" max="1285" width="24.140625" style="1365" customWidth="1"/>
    <col min="1286" max="1287" width="22.7109375" style="1365" customWidth="1"/>
    <col min="1288" max="1289" width="25.5703125" style="1365" customWidth="1"/>
    <col min="1290" max="1290" width="27.85546875" style="1365" customWidth="1"/>
    <col min="1291" max="1291" width="29" style="1365" customWidth="1"/>
    <col min="1292" max="1536" width="11.42578125" style="1365"/>
    <col min="1537" max="1537" width="11.140625" style="1365" customWidth="1"/>
    <col min="1538" max="1538" width="111.140625" style="1365" customWidth="1"/>
    <col min="1539" max="1539" width="23.28515625" style="1365" customWidth="1"/>
    <col min="1540" max="1540" width="21.5703125" style="1365" customWidth="1"/>
    <col min="1541" max="1541" width="24.140625" style="1365" customWidth="1"/>
    <col min="1542" max="1543" width="22.7109375" style="1365" customWidth="1"/>
    <col min="1544" max="1545" width="25.5703125" style="1365" customWidth="1"/>
    <col min="1546" max="1546" width="27.85546875" style="1365" customWidth="1"/>
    <col min="1547" max="1547" width="29" style="1365" customWidth="1"/>
    <col min="1548" max="1792" width="11.42578125" style="1365"/>
    <col min="1793" max="1793" width="11.140625" style="1365" customWidth="1"/>
    <col min="1794" max="1794" width="111.140625" style="1365" customWidth="1"/>
    <col min="1795" max="1795" width="23.28515625" style="1365" customWidth="1"/>
    <col min="1796" max="1796" width="21.5703125" style="1365" customWidth="1"/>
    <col min="1797" max="1797" width="24.140625" style="1365" customWidth="1"/>
    <col min="1798" max="1799" width="22.7109375" style="1365" customWidth="1"/>
    <col min="1800" max="1801" width="25.5703125" style="1365" customWidth="1"/>
    <col min="1802" max="1802" width="27.85546875" style="1365" customWidth="1"/>
    <col min="1803" max="1803" width="29" style="1365" customWidth="1"/>
    <col min="1804" max="2048" width="11.42578125" style="1365"/>
    <col min="2049" max="2049" width="11.140625" style="1365" customWidth="1"/>
    <col min="2050" max="2050" width="111.140625" style="1365" customWidth="1"/>
    <col min="2051" max="2051" width="23.28515625" style="1365" customWidth="1"/>
    <col min="2052" max="2052" width="21.5703125" style="1365" customWidth="1"/>
    <col min="2053" max="2053" width="24.140625" style="1365" customWidth="1"/>
    <col min="2054" max="2055" width="22.7109375" style="1365" customWidth="1"/>
    <col min="2056" max="2057" width="25.5703125" style="1365" customWidth="1"/>
    <col min="2058" max="2058" width="27.85546875" style="1365" customWidth="1"/>
    <col min="2059" max="2059" width="29" style="1365" customWidth="1"/>
    <col min="2060" max="2304" width="11.42578125" style="1365"/>
    <col min="2305" max="2305" width="11.140625" style="1365" customWidth="1"/>
    <col min="2306" max="2306" width="111.140625" style="1365" customWidth="1"/>
    <col min="2307" max="2307" width="23.28515625" style="1365" customWidth="1"/>
    <col min="2308" max="2308" width="21.5703125" style="1365" customWidth="1"/>
    <col min="2309" max="2309" width="24.140625" style="1365" customWidth="1"/>
    <col min="2310" max="2311" width="22.7109375" style="1365" customWidth="1"/>
    <col min="2312" max="2313" width="25.5703125" style="1365" customWidth="1"/>
    <col min="2314" max="2314" width="27.85546875" style="1365" customWidth="1"/>
    <col min="2315" max="2315" width="29" style="1365" customWidth="1"/>
    <col min="2316" max="2560" width="11.42578125" style="1365"/>
    <col min="2561" max="2561" width="11.140625" style="1365" customWidth="1"/>
    <col min="2562" max="2562" width="111.140625" style="1365" customWidth="1"/>
    <col min="2563" max="2563" width="23.28515625" style="1365" customWidth="1"/>
    <col min="2564" max="2564" width="21.5703125" style="1365" customWidth="1"/>
    <col min="2565" max="2565" width="24.140625" style="1365" customWidth="1"/>
    <col min="2566" max="2567" width="22.7109375" style="1365" customWidth="1"/>
    <col min="2568" max="2569" width="25.5703125" style="1365" customWidth="1"/>
    <col min="2570" max="2570" width="27.85546875" style="1365" customWidth="1"/>
    <col min="2571" max="2571" width="29" style="1365" customWidth="1"/>
    <col min="2572" max="2816" width="11.42578125" style="1365"/>
    <col min="2817" max="2817" width="11.140625" style="1365" customWidth="1"/>
    <col min="2818" max="2818" width="111.140625" style="1365" customWidth="1"/>
    <col min="2819" max="2819" width="23.28515625" style="1365" customWidth="1"/>
    <col min="2820" max="2820" width="21.5703125" style="1365" customWidth="1"/>
    <col min="2821" max="2821" width="24.140625" style="1365" customWidth="1"/>
    <col min="2822" max="2823" width="22.7109375" style="1365" customWidth="1"/>
    <col min="2824" max="2825" width="25.5703125" style="1365" customWidth="1"/>
    <col min="2826" max="2826" width="27.85546875" style="1365" customWidth="1"/>
    <col min="2827" max="2827" width="29" style="1365" customWidth="1"/>
    <col min="2828" max="3072" width="11.42578125" style="1365"/>
    <col min="3073" max="3073" width="11.140625" style="1365" customWidth="1"/>
    <col min="3074" max="3074" width="111.140625" style="1365" customWidth="1"/>
    <col min="3075" max="3075" width="23.28515625" style="1365" customWidth="1"/>
    <col min="3076" max="3076" width="21.5703125" style="1365" customWidth="1"/>
    <col min="3077" max="3077" width="24.140625" style="1365" customWidth="1"/>
    <col min="3078" max="3079" width="22.7109375" style="1365" customWidth="1"/>
    <col min="3080" max="3081" width="25.5703125" style="1365" customWidth="1"/>
    <col min="3082" max="3082" width="27.85546875" style="1365" customWidth="1"/>
    <col min="3083" max="3083" width="29" style="1365" customWidth="1"/>
    <col min="3084" max="3328" width="11.42578125" style="1365"/>
    <col min="3329" max="3329" width="11.140625" style="1365" customWidth="1"/>
    <col min="3330" max="3330" width="111.140625" style="1365" customWidth="1"/>
    <col min="3331" max="3331" width="23.28515625" style="1365" customWidth="1"/>
    <col min="3332" max="3332" width="21.5703125" style="1365" customWidth="1"/>
    <col min="3333" max="3333" width="24.140625" style="1365" customWidth="1"/>
    <col min="3334" max="3335" width="22.7109375" style="1365" customWidth="1"/>
    <col min="3336" max="3337" width="25.5703125" style="1365" customWidth="1"/>
    <col min="3338" max="3338" width="27.85546875" style="1365" customWidth="1"/>
    <col min="3339" max="3339" width="29" style="1365" customWidth="1"/>
    <col min="3340" max="3584" width="11.42578125" style="1365"/>
    <col min="3585" max="3585" width="11.140625" style="1365" customWidth="1"/>
    <col min="3586" max="3586" width="111.140625" style="1365" customWidth="1"/>
    <col min="3587" max="3587" width="23.28515625" style="1365" customWidth="1"/>
    <col min="3588" max="3588" width="21.5703125" style="1365" customWidth="1"/>
    <col min="3589" max="3589" width="24.140625" style="1365" customWidth="1"/>
    <col min="3590" max="3591" width="22.7109375" style="1365" customWidth="1"/>
    <col min="3592" max="3593" width="25.5703125" style="1365" customWidth="1"/>
    <col min="3594" max="3594" width="27.85546875" style="1365" customWidth="1"/>
    <col min="3595" max="3595" width="29" style="1365" customWidth="1"/>
    <col min="3596" max="3840" width="11.42578125" style="1365"/>
    <col min="3841" max="3841" width="11.140625" style="1365" customWidth="1"/>
    <col min="3842" max="3842" width="111.140625" style="1365" customWidth="1"/>
    <col min="3843" max="3843" width="23.28515625" style="1365" customWidth="1"/>
    <col min="3844" max="3844" width="21.5703125" style="1365" customWidth="1"/>
    <col min="3845" max="3845" width="24.140625" style="1365" customWidth="1"/>
    <col min="3846" max="3847" width="22.7109375" style="1365" customWidth="1"/>
    <col min="3848" max="3849" width="25.5703125" style="1365" customWidth="1"/>
    <col min="3850" max="3850" width="27.85546875" style="1365" customWidth="1"/>
    <col min="3851" max="3851" width="29" style="1365" customWidth="1"/>
    <col min="3852" max="4096" width="11.42578125" style="1365"/>
    <col min="4097" max="4097" width="11.140625" style="1365" customWidth="1"/>
    <col min="4098" max="4098" width="111.140625" style="1365" customWidth="1"/>
    <col min="4099" max="4099" width="23.28515625" style="1365" customWidth="1"/>
    <col min="4100" max="4100" width="21.5703125" style="1365" customWidth="1"/>
    <col min="4101" max="4101" width="24.140625" style="1365" customWidth="1"/>
    <col min="4102" max="4103" width="22.7109375" style="1365" customWidth="1"/>
    <col min="4104" max="4105" width="25.5703125" style="1365" customWidth="1"/>
    <col min="4106" max="4106" width="27.85546875" style="1365" customWidth="1"/>
    <col min="4107" max="4107" width="29" style="1365" customWidth="1"/>
    <col min="4108" max="4352" width="11.42578125" style="1365"/>
    <col min="4353" max="4353" width="11.140625" style="1365" customWidth="1"/>
    <col min="4354" max="4354" width="111.140625" style="1365" customWidth="1"/>
    <col min="4355" max="4355" width="23.28515625" style="1365" customWidth="1"/>
    <col min="4356" max="4356" width="21.5703125" style="1365" customWidth="1"/>
    <col min="4357" max="4357" width="24.140625" style="1365" customWidth="1"/>
    <col min="4358" max="4359" width="22.7109375" style="1365" customWidth="1"/>
    <col min="4360" max="4361" width="25.5703125" style="1365" customWidth="1"/>
    <col min="4362" max="4362" width="27.85546875" style="1365" customWidth="1"/>
    <col min="4363" max="4363" width="29" style="1365" customWidth="1"/>
    <col min="4364" max="4608" width="11.42578125" style="1365"/>
    <col min="4609" max="4609" width="11.140625" style="1365" customWidth="1"/>
    <col min="4610" max="4610" width="111.140625" style="1365" customWidth="1"/>
    <col min="4611" max="4611" width="23.28515625" style="1365" customWidth="1"/>
    <col min="4612" max="4612" width="21.5703125" style="1365" customWidth="1"/>
    <col min="4613" max="4613" width="24.140625" style="1365" customWidth="1"/>
    <col min="4614" max="4615" width="22.7109375" style="1365" customWidth="1"/>
    <col min="4616" max="4617" width="25.5703125" style="1365" customWidth="1"/>
    <col min="4618" max="4618" width="27.85546875" style="1365" customWidth="1"/>
    <col min="4619" max="4619" width="29" style="1365" customWidth="1"/>
    <col min="4620" max="4864" width="11.42578125" style="1365"/>
    <col min="4865" max="4865" width="11.140625" style="1365" customWidth="1"/>
    <col min="4866" max="4866" width="111.140625" style="1365" customWidth="1"/>
    <col min="4867" max="4867" width="23.28515625" style="1365" customWidth="1"/>
    <col min="4868" max="4868" width="21.5703125" style="1365" customWidth="1"/>
    <col min="4869" max="4869" width="24.140625" style="1365" customWidth="1"/>
    <col min="4870" max="4871" width="22.7109375" style="1365" customWidth="1"/>
    <col min="4872" max="4873" width="25.5703125" style="1365" customWidth="1"/>
    <col min="4874" max="4874" width="27.85546875" style="1365" customWidth="1"/>
    <col min="4875" max="4875" width="29" style="1365" customWidth="1"/>
    <col min="4876" max="5120" width="11.42578125" style="1365"/>
    <col min="5121" max="5121" width="11.140625" style="1365" customWidth="1"/>
    <col min="5122" max="5122" width="111.140625" style="1365" customWidth="1"/>
    <col min="5123" max="5123" width="23.28515625" style="1365" customWidth="1"/>
    <col min="5124" max="5124" width="21.5703125" style="1365" customWidth="1"/>
    <col min="5125" max="5125" width="24.140625" style="1365" customWidth="1"/>
    <col min="5126" max="5127" width="22.7109375" style="1365" customWidth="1"/>
    <col min="5128" max="5129" width="25.5703125" style="1365" customWidth="1"/>
    <col min="5130" max="5130" width="27.85546875" style="1365" customWidth="1"/>
    <col min="5131" max="5131" width="29" style="1365" customWidth="1"/>
    <col min="5132" max="5376" width="11.42578125" style="1365"/>
    <col min="5377" max="5377" width="11.140625" style="1365" customWidth="1"/>
    <col min="5378" max="5378" width="111.140625" style="1365" customWidth="1"/>
    <col min="5379" max="5379" width="23.28515625" style="1365" customWidth="1"/>
    <col min="5380" max="5380" width="21.5703125" style="1365" customWidth="1"/>
    <col min="5381" max="5381" width="24.140625" style="1365" customWidth="1"/>
    <col min="5382" max="5383" width="22.7109375" style="1365" customWidth="1"/>
    <col min="5384" max="5385" width="25.5703125" style="1365" customWidth="1"/>
    <col min="5386" max="5386" width="27.85546875" style="1365" customWidth="1"/>
    <col min="5387" max="5387" width="29" style="1365" customWidth="1"/>
    <col min="5388" max="5632" width="11.42578125" style="1365"/>
    <col min="5633" max="5633" width="11.140625" style="1365" customWidth="1"/>
    <col min="5634" max="5634" width="111.140625" style="1365" customWidth="1"/>
    <col min="5635" max="5635" width="23.28515625" style="1365" customWidth="1"/>
    <col min="5636" max="5636" width="21.5703125" style="1365" customWidth="1"/>
    <col min="5637" max="5637" width="24.140625" style="1365" customWidth="1"/>
    <col min="5638" max="5639" width="22.7109375" style="1365" customWidth="1"/>
    <col min="5640" max="5641" width="25.5703125" style="1365" customWidth="1"/>
    <col min="5642" max="5642" width="27.85546875" style="1365" customWidth="1"/>
    <col min="5643" max="5643" width="29" style="1365" customWidth="1"/>
    <col min="5644" max="5888" width="11.42578125" style="1365"/>
    <col min="5889" max="5889" width="11.140625" style="1365" customWidth="1"/>
    <col min="5890" max="5890" width="111.140625" style="1365" customWidth="1"/>
    <col min="5891" max="5891" width="23.28515625" style="1365" customWidth="1"/>
    <col min="5892" max="5892" width="21.5703125" style="1365" customWidth="1"/>
    <col min="5893" max="5893" width="24.140625" style="1365" customWidth="1"/>
    <col min="5894" max="5895" width="22.7109375" style="1365" customWidth="1"/>
    <col min="5896" max="5897" width="25.5703125" style="1365" customWidth="1"/>
    <col min="5898" max="5898" width="27.85546875" style="1365" customWidth="1"/>
    <col min="5899" max="5899" width="29" style="1365" customWidth="1"/>
    <col min="5900" max="6144" width="11.42578125" style="1365"/>
    <col min="6145" max="6145" width="11.140625" style="1365" customWidth="1"/>
    <col min="6146" max="6146" width="111.140625" style="1365" customWidth="1"/>
    <col min="6147" max="6147" width="23.28515625" style="1365" customWidth="1"/>
    <col min="6148" max="6148" width="21.5703125" style="1365" customWidth="1"/>
    <col min="6149" max="6149" width="24.140625" style="1365" customWidth="1"/>
    <col min="6150" max="6151" width="22.7109375" style="1365" customWidth="1"/>
    <col min="6152" max="6153" width="25.5703125" style="1365" customWidth="1"/>
    <col min="6154" max="6154" width="27.85546875" style="1365" customWidth="1"/>
    <col min="6155" max="6155" width="29" style="1365" customWidth="1"/>
    <col min="6156" max="6400" width="11.42578125" style="1365"/>
    <col min="6401" max="6401" width="11.140625" style="1365" customWidth="1"/>
    <col min="6402" max="6402" width="111.140625" style="1365" customWidth="1"/>
    <col min="6403" max="6403" width="23.28515625" style="1365" customWidth="1"/>
    <col min="6404" max="6404" width="21.5703125" style="1365" customWidth="1"/>
    <col min="6405" max="6405" width="24.140625" style="1365" customWidth="1"/>
    <col min="6406" max="6407" width="22.7109375" style="1365" customWidth="1"/>
    <col min="6408" max="6409" width="25.5703125" style="1365" customWidth="1"/>
    <col min="6410" max="6410" width="27.85546875" style="1365" customWidth="1"/>
    <col min="6411" max="6411" width="29" style="1365" customWidth="1"/>
    <col min="6412" max="6656" width="11.42578125" style="1365"/>
    <col min="6657" max="6657" width="11.140625" style="1365" customWidth="1"/>
    <col min="6658" max="6658" width="111.140625" style="1365" customWidth="1"/>
    <col min="6659" max="6659" width="23.28515625" style="1365" customWidth="1"/>
    <col min="6660" max="6660" width="21.5703125" style="1365" customWidth="1"/>
    <col min="6661" max="6661" width="24.140625" style="1365" customWidth="1"/>
    <col min="6662" max="6663" width="22.7109375" style="1365" customWidth="1"/>
    <col min="6664" max="6665" width="25.5703125" style="1365" customWidth="1"/>
    <col min="6666" max="6666" width="27.85546875" style="1365" customWidth="1"/>
    <col min="6667" max="6667" width="29" style="1365" customWidth="1"/>
    <col min="6668" max="6912" width="11.42578125" style="1365"/>
    <col min="6913" max="6913" width="11.140625" style="1365" customWidth="1"/>
    <col min="6914" max="6914" width="111.140625" style="1365" customWidth="1"/>
    <col min="6915" max="6915" width="23.28515625" style="1365" customWidth="1"/>
    <col min="6916" max="6916" width="21.5703125" style="1365" customWidth="1"/>
    <col min="6917" max="6917" width="24.140625" style="1365" customWidth="1"/>
    <col min="6918" max="6919" width="22.7109375" style="1365" customWidth="1"/>
    <col min="6920" max="6921" width="25.5703125" style="1365" customWidth="1"/>
    <col min="6922" max="6922" width="27.85546875" style="1365" customWidth="1"/>
    <col min="6923" max="6923" width="29" style="1365" customWidth="1"/>
    <col min="6924" max="7168" width="11.42578125" style="1365"/>
    <col min="7169" max="7169" width="11.140625" style="1365" customWidth="1"/>
    <col min="7170" max="7170" width="111.140625" style="1365" customWidth="1"/>
    <col min="7171" max="7171" width="23.28515625" style="1365" customWidth="1"/>
    <col min="7172" max="7172" width="21.5703125" style="1365" customWidth="1"/>
    <col min="7173" max="7173" width="24.140625" style="1365" customWidth="1"/>
    <col min="7174" max="7175" width="22.7109375" style="1365" customWidth="1"/>
    <col min="7176" max="7177" width="25.5703125" style="1365" customWidth="1"/>
    <col min="7178" max="7178" width="27.85546875" style="1365" customWidth="1"/>
    <col min="7179" max="7179" width="29" style="1365" customWidth="1"/>
    <col min="7180" max="7424" width="11.42578125" style="1365"/>
    <col min="7425" max="7425" width="11.140625" style="1365" customWidth="1"/>
    <col min="7426" max="7426" width="111.140625" style="1365" customWidth="1"/>
    <col min="7427" max="7427" width="23.28515625" style="1365" customWidth="1"/>
    <col min="7428" max="7428" width="21.5703125" style="1365" customWidth="1"/>
    <col min="7429" max="7429" width="24.140625" style="1365" customWidth="1"/>
    <col min="7430" max="7431" width="22.7109375" style="1365" customWidth="1"/>
    <col min="7432" max="7433" width="25.5703125" style="1365" customWidth="1"/>
    <col min="7434" max="7434" width="27.85546875" style="1365" customWidth="1"/>
    <col min="7435" max="7435" width="29" style="1365" customWidth="1"/>
    <col min="7436" max="7680" width="11.42578125" style="1365"/>
    <col min="7681" max="7681" width="11.140625" style="1365" customWidth="1"/>
    <col min="7682" max="7682" width="111.140625" style="1365" customWidth="1"/>
    <col min="7683" max="7683" width="23.28515625" style="1365" customWidth="1"/>
    <col min="7684" max="7684" width="21.5703125" style="1365" customWidth="1"/>
    <col min="7685" max="7685" width="24.140625" style="1365" customWidth="1"/>
    <col min="7686" max="7687" width="22.7109375" style="1365" customWidth="1"/>
    <col min="7688" max="7689" width="25.5703125" style="1365" customWidth="1"/>
    <col min="7690" max="7690" width="27.85546875" style="1365" customWidth="1"/>
    <col min="7691" max="7691" width="29" style="1365" customWidth="1"/>
    <col min="7692" max="7936" width="11.42578125" style="1365"/>
    <col min="7937" max="7937" width="11.140625" style="1365" customWidth="1"/>
    <col min="7938" max="7938" width="111.140625" style="1365" customWidth="1"/>
    <col min="7939" max="7939" width="23.28515625" style="1365" customWidth="1"/>
    <col min="7940" max="7940" width="21.5703125" style="1365" customWidth="1"/>
    <col min="7941" max="7941" width="24.140625" style="1365" customWidth="1"/>
    <col min="7942" max="7943" width="22.7109375" style="1365" customWidth="1"/>
    <col min="7944" max="7945" width="25.5703125" style="1365" customWidth="1"/>
    <col min="7946" max="7946" width="27.85546875" style="1365" customWidth="1"/>
    <col min="7947" max="7947" width="29" style="1365" customWidth="1"/>
    <col min="7948" max="8192" width="11.42578125" style="1365"/>
    <col min="8193" max="8193" width="11.140625" style="1365" customWidth="1"/>
    <col min="8194" max="8194" width="111.140625" style="1365" customWidth="1"/>
    <col min="8195" max="8195" width="23.28515625" style="1365" customWidth="1"/>
    <col min="8196" max="8196" width="21.5703125" style="1365" customWidth="1"/>
    <col min="8197" max="8197" width="24.140625" style="1365" customWidth="1"/>
    <col min="8198" max="8199" width="22.7109375" style="1365" customWidth="1"/>
    <col min="8200" max="8201" width="25.5703125" style="1365" customWidth="1"/>
    <col min="8202" max="8202" width="27.85546875" style="1365" customWidth="1"/>
    <col min="8203" max="8203" width="29" style="1365" customWidth="1"/>
    <col min="8204" max="8448" width="11.42578125" style="1365"/>
    <col min="8449" max="8449" width="11.140625" style="1365" customWidth="1"/>
    <col min="8450" max="8450" width="111.140625" style="1365" customWidth="1"/>
    <col min="8451" max="8451" width="23.28515625" style="1365" customWidth="1"/>
    <col min="8452" max="8452" width="21.5703125" style="1365" customWidth="1"/>
    <col min="8453" max="8453" width="24.140625" style="1365" customWidth="1"/>
    <col min="8454" max="8455" width="22.7109375" style="1365" customWidth="1"/>
    <col min="8456" max="8457" width="25.5703125" style="1365" customWidth="1"/>
    <col min="8458" max="8458" width="27.85546875" style="1365" customWidth="1"/>
    <col min="8459" max="8459" width="29" style="1365" customWidth="1"/>
    <col min="8460" max="8704" width="11.42578125" style="1365"/>
    <col min="8705" max="8705" width="11.140625" style="1365" customWidth="1"/>
    <col min="8706" max="8706" width="111.140625" style="1365" customWidth="1"/>
    <col min="8707" max="8707" width="23.28515625" style="1365" customWidth="1"/>
    <col min="8708" max="8708" width="21.5703125" style="1365" customWidth="1"/>
    <col min="8709" max="8709" width="24.140625" style="1365" customWidth="1"/>
    <col min="8710" max="8711" width="22.7109375" style="1365" customWidth="1"/>
    <col min="8712" max="8713" width="25.5703125" style="1365" customWidth="1"/>
    <col min="8714" max="8714" width="27.85546875" style="1365" customWidth="1"/>
    <col min="8715" max="8715" width="29" style="1365" customWidth="1"/>
    <col min="8716" max="8960" width="11.42578125" style="1365"/>
    <col min="8961" max="8961" width="11.140625" style="1365" customWidth="1"/>
    <col min="8962" max="8962" width="111.140625" style="1365" customWidth="1"/>
    <col min="8963" max="8963" width="23.28515625" style="1365" customWidth="1"/>
    <col min="8964" max="8964" width="21.5703125" style="1365" customWidth="1"/>
    <col min="8965" max="8965" width="24.140625" style="1365" customWidth="1"/>
    <col min="8966" max="8967" width="22.7109375" style="1365" customWidth="1"/>
    <col min="8968" max="8969" width="25.5703125" style="1365" customWidth="1"/>
    <col min="8970" max="8970" width="27.85546875" style="1365" customWidth="1"/>
    <col min="8971" max="8971" width="29" style="1365" customWidth="1"/>
    <col min="8972" max="9216" width="11.42578125" style="1365"/>
    <col min="9217" max="9217" width="11.140625" style="1365" customWidth="1"/>
    <col min="9218" max="9218" width="111.140625" style="1365" customWidth="1"/>
    <col min="9219" max="9219" width="23.28515625" style="1365" customWidth="1"/>
    <col min="9220" max="9220" width="21.5703125" style="1365" customWidth="1"/>
    <col min="9221" max="9221" width="24.140625" style="1365" customWidth="1"/>
    <col min="9222" max="9223" width="22.7109375" style="1365" customWidth="1"/>
    <col min="9224" max="9225" width="25.5703125" style="1365" customWidth="1"/>
    <col min="9226" max="9226" width="27.85546875" style="1365" customWidth="1"/>
    <col min="9227" max="9227" width="29" style="1365" customWidth="1"/>
    <col min="9228" max="9472" width="11.42578125" style="1365"/>
    <col min="9473" max="9473" width="11.140625" style="1365" customWidth="1"/>
    <col min="9474" max="9474" width="111.140625" style="1365" customWidth="1"/>
    <col min="9475" max="9475" width="23.28515625" style="1365" customWidth="1"/>
    <col min="9476" max="9476" width="21.5703125" style="1365" customWidth="1"/>
    <col min="9477" max="9477" width="24.140625" style="1365" customWidth="1"/>
    <col min="9478" max="9479" width="22.7109375" style="1365" customWidth="1"/>
    <col min="9480" max="9481" width="25.5703125" style="1365" customWidth="1"/>
    <col min="9482" max="9482" width="27.85546875" style="1365" customWidth="1"/>
    <col min="9483" max="9483" width="29" style="1365" customWidth="1"/>
    <col min="9484" max="9728" width="11.42578125" style="1365"/>
    <col min="9729" max="9729" width="11.140625" style="1365" customWidth="1"/>
    <col min="9730" max="9730" width="111.140625" style="1365" customWidth="1"/>
    <col min="9731" max="9731" width="23.28515625" style="1365" customWidth="1"/>
    <col min="9732" max="9732" width="21.5703125" style="1365" customWidth="1"/>
    <col min="9733" max="9733" width="24.140625" style="1365" customWidth="1"/>
    <col min="9734" max="9735" width="22.7109375" style="1365" customWidth="1"/>
    <col min="9736" max="9737" width="25.5703125" style="1365" customWidth="1"/>
    <col min="9738" max="9738" width="27.85546875" style="1365" customWidth="1"/>
    <col min="9739" max="9739" width="29" style="1365" customWidth="1"/>
    <col min="9740" max="9984" width="11.42578125" style="1365"/>
    <col min="9985" max="9985" width="11.140625" style="1365" customWidth="1"/>
    <col min="9986" max="9986" width="111.140625" style="1365" customWidth="1"/>
    <col min="9987" max="9987" width="23.28515625" style="1365" customWidth="1"/>
    <col min="9988" max="9988" width="21.5703125" style="1365" customWidth="1"/>
    <col min="9989" max="9989" width="24.140625" style="1365" customWidth="1"/>
    <col min="9990" max="9991" width="22.7109375" style="1365" customWidth="1"/>
    <col min="9992" max="9993" width="25.5703125" style="1365" customWidth="1"/>
    <col min="9994" max="9994" width="27.85546875" style="1365" customWidth="1"/>
    <col min="9995" max="9995" width="29" style="1365" customWidth="1"/>
    <col min="9996" max="10240" width="11.42578125" style="1365"/>
    <col min="10241" max="10241" width="11.140625" style="1365" customWidth="1"/>
    <col min="10242" max="10242" width="111.140625" style="1365" customWidth="1"/>
    <col min="10243" max="10243" width="23.28515625" style="1365" customWidth="1"/>
    <col min="10244" max="10244" width="21.5703125" style="1365" customWidth="1"/>
    <col min="10245" max="10245" width="24.140625" style="1365" customWidth="1"/>
    <col min="10246" max="10247" width="22.7109375" style="1365" customWidth="1"/>
    <col min="10248" max="10249" width="25.5703125" style="1365" customWidth="1"/>
    <col min="10250" max="10250" width="27.85546875" style="1365" customWidth="1"/>
    <col min="10251" max="10251" width="29" style="1365" customWidth="1"/>
    <col min="10252" max="10496" width="11.42578125" style="1365"/>
    <col min="10497" max="10497" width="11.140625" style="1365" customWidth="1"/>
    <col min="10498" max="10498" width="111.140625" style="1365" customWidth="1"/>
    <col min="10499" max="10499" width="23.28515625" style="1365" customWidth="1"/>
    <col min="10500" max="10500" width="21.5703125" style="1365" customWidth="1"/>
    <col min="10501" max="10501" width="24.140625" style="1365" customWidth="1"/>
    <col min="10502" max="10503" width="22.7109375" style="1365" customWidth="1"/>
    <col min="10504" max="10505" width="25.5703125" style="1365" customWidth="1"/>
    <col min="10506" max="10506" width="27.85546875" style="1365" customWidth="1"/>
    <col min="10507" max="10507" width="29" style="1365" customWidth="1"/>
    <col min="10508" max="10752" width="11.42578125" style="1365"/>
    <col min="10753" max="10753" width="11.140625" style="1365" customWidth="1"/>
    <col min="10754" max="10754" width="111.140625" style="1365" customWidth="1"/>
    <col min="10755" max="10755" width="23.28515625" style="1365" customWidth="1"/>
    <col min="10756" max="10756" width="21.5703125" style="1365" customWidth="1"/>
    <col min="10757" max="10757" width="24.140625" style="1365" customWidth="1"/>
    <col min="10758" max="10759" width="22.7109375" style="1365" customWidth="1"/>
    <col min="10760" max="10761" width="25.5703125" style="1365" customWidth="1"/>
    <col min="10762" max="10762" width="27.85546875" style="1365" customWidth="1"/>
    <col min="10763" max="10763" width="29" style="1365" customWidth="1"/>
    <col min="10764" max="11008" width="11.42578125" style="1365"/>
    <col min="11009" max="11009" width="11.140625" style="1365" customWidth="1"/>
    <col min="11010" max="11010" width="111.140625" style="1365" customWidth="1"/>
    <col min="11011" max="11011" width="23.28515625" style="1365" customWidth="1"/>
    <col min="11012" max="11012" width="21.5703125" style="1365" customWidth="1"/>
    <col min="11013" max="11013" width="24.140625" style="1365" customWidth="1"/>
    <col min="11014" max="11015" width="22.7109375" style="1365" customWidth="1"/>
    <col min="11016" max="11017" width="25.5703125" style="1365" customWidth="1"/>
    <col min="11018" max="11018" width="27.85546875" style="1365" customWidth="1"/>
    <col min="11019" max="11019" width="29" style="1365" customWidth="1"/>
    <col min="11020" max="11264" width="11.42578125" style="1365"/>
    <col min="11265" max="11265" width="11.140625" style="1365" customWidth="1"/>
    <col min="11266" max="11266" width="111.140625" style="1365" customWidth="1"/>
    <col min="11267" max="11267" width="23.28515625" style="1365" customWidth="1"/>
    <col min="11268" max="11268" width="21.5703125" style="1365" customWidth="1"/>
    <col min="11269" max="11269" width="24.140625" style="1365" customWidth="1"/>
    <col min="11270" max="11271" width="22.7109375" style="1365" customWidth="1"/>
    <col min="11272" max="11273" width="25.5703125" style="1365" customWidth="1"/>
    <col min="11274" max="11274" width="27.85546875" style="1365" customWidth="1"/>
    <col min="11275" max="11275" width="29" style="1365" customWidth="1"/>
    <col min="11276" max="11520" width="11.42578125" style="1365"/>
    <col min="11521" max="11521" width="11.140625" style="1365" customWidth="1"/>
    <col min="11522" max="11522" width="111.140625" style="1365" customWidth="1"/>
    <col min="11523" max="11523" width="23.28515625" style="1365" customWidth="1"/>
    <col min="11524" max="11524" width="21.5703125" style="1365" customWidth="1"/>
    <col min="11525" max="11525" width="24.140625" style="1365" customWidth="1"/>
    <col min="11526" max="11527" width="22.7109375" style="1365" customWidth="1"/>
    <col min="11528" max="11529" width="25.5703125" style="1365" customWidth="1"/>
    <col min="11530" max="11530" width="27.85546875" style="1365" customWidth="1"/>
    <col min="11531" max="11531" width="29" style="1365" customWidth="1"/>
    <col min="11532" max="11776" width="11.42578125" style="1365"/>
    <col min="11777" max="11777" width="11.140625" style="1365" customWidth="1"/>
    <col min="11778" max="11778" width="111.140625" style="1365" customWidth="1"/>
    <col min="11779" max="11779" width="23.28515625" style="1365" customWidth="1"/>
    <col min="11780" max="11780" width="21.5703125" style="1365" customWidth="1"/>
    <col min="11781" max="11781" width="24.140625" style="1365" customWidth="1"/>
    <col min="11782" max="11783" width="22.7109375" style="1365" customWidth="1"/>
    <col min="11784" max="11785" width="25.5703125" style="1365" customWidth="1"/>
    <col min="11786" max="11786" width="27.85546875" style="1365" customWidth="1"/>
    <col min="11787" max="11787" width="29" style="1365" customWidth="1"/>
    <col min="11788" max="12032" width="11.42578125" style="1365"/>
    <col min="12033" max="12033" width="11.140625" style="1365" customWidth="1"/>
    <col min="12034" max="12034" width="111.140625" style="1365" customWidth="1"/>
    <col min="12035" max="12035" width="23.28515625" style="1365" customWidth="1"/>
    <col min="12036" max="12036" width="21.5703125" style="1365" customWidth="1"/>
    <col min="12037" max="12037" width="24.140625" style="1365" customWidth="1"/>
    <col min="12038" max="12039" width="22.7109375" style="1365" customWidth="1"/>
    <col min="12040" max="12041" width="25.5703125" style="1365" customWidth="1"/>
    <col min="12042" max="12042" width="27.85546875" style="1365" customWidth="1"/>
    <col min="12043" max="12043" width="29" style="1365" customWidth="1"/>
    <col min="12044" max="12288" width="11.42578125" style="1365"/>
    <col min="12289" max="12289" width="11.140625" style="1365" customWidth="1"/>
    <col min="12290" max="12290" width="111.140625" style="1365" customWidth="1"/>
    <col min="12291" max="12291" width="23.28515625" style="1365" customWidth="1"/>
    <col min="12292" max="12292" width="21.5703125" style="1365" customWidth="1"/>
    <col min="12293" max="12293" width="24.140625" style="1365" customWidth="1"/>
    <col min="12294" max="12295" width="22.7109375" style="1365" customWidth="1"/>
    <col min="12296" max="12297" width="25.5703125" style="1365" customWidth="1"/>
    <col min="12298" max="12298" width="27.85546875" style="1365" customWidth="1"/>
    <col min="12299" max="12299" width="29" style="1365" customWidth="1"/>
    <col min="12300" max="12544" width="11.42578125" style="1365"/>
    <col min="12545" max="12545" width="11.140625" style="1365" customWidth="1"/>
    <col min="12546" max="12546" width="111.140625" style="1365" customWidth="1"/>
    <col min="12547" max="12547" width="23.28515625" style="1365" customWidth="1"/>
    <col min="12548" max="12548" width="21.5703125" style="1365" customWidth="1"/>
    <col min="12549" max="12549" width="24.140625" style="1365" customWidth="1"/>
    <col min="12550" max="12551" width="22.7109375" style="1365" customWidth="1"/>
    <col min="12552" max="12553" width="25.5703125" style="1365" customWidth="1"/>
    <col min="12554" max="12554" width="27.85546875" style="1365" customWidth="1"/>
    <col min="12555" max="12555" width="29" style="1365" customWidth="1"/>
    <col min="12556" max="12800" width="11.42578125" style="1365"/>
    <col min="12801" max="12801" width="11.140625" style="1365" customWidth="1"/>
    <col min="12802" max="12802" width="111.140625" style="1365" customWidth="1"/>
    <col min="12803" max="12803" width="23.28515625" style="1365" customWidth="1"/>
    <col min="12804" max="12804" width="21.5703125" style="1365" customWidth="1"/>
    <col min="12805" max="12805" width="24.140625" style="1365" customWidth="1"/>
    <col min="12806" max="12807" width="22.7109375" style="1365" customWidth="1"/>
    <col min="12808" max="12809" width="25.5703125" style="1365" customWidth="1"/>
    <col min="12810" max="12810" width="27.85546875" style="1365" customWidth="1"/>
    <col min="12811" max="12811" width="29" style="1365" customWidth="1"/>
    <col min="12812" max="13056" width="11.42578125" style="1365"/>
    <col min="13057" max="13057" width="11.140625" style="1365" customWidth="1"/>
    <col min="13058" max="13058" width="111.140625" style="1365" customWidth="1"/>
    <col min="13059" max="13059" width="23.28515625" style="1365" customWidth="1"/>
    <col min="13060" max="13060" width="21.5703125" style="1365" customWidth="1"/>
    <col min="13061" max="13061" width="24.140625" style="1365" customWidth="1"/>
    <col min="13062" max="13063" width="22.7109375" style="1365" customWidth="1"/>
    <col min="13064" max="13065" width="25.5703125" style="1365" customWidth="1"/>
    <col min="13066" max="13066" width="27.85546875" style="1365" customWidth="1"/>
    <col min="13067" max="13067" width="29" style="1365" customWidth="1"/>
    <col min="13068" max="13312" width="11.42578125" style="1365"/>
    <col min="13313" max="13313" width="11.140625" style="1365" customWidth="1"/>
    <col min="13314" max="13314" width="111.140625" style="1365" customWidth="1"/>
    <col min="13315" max="13315" width="23.28515625" style="1365" customWidth="1"/>
    <col min="13316" max="13316" width="21.5703125" style="1365" customWidth="1"/>
    <col min="13317" max="13317" width="24.140625" style="1365" customWidth="1"/>
    <col min="13318" max="13319" width="22.7109375" style="1365" customWidth="1"/>
    <col min="13320" max="13321" width="25.5703125" style="1365" customWidth="1"/>
    <col min="13322" max="13322" width="27.85546875" style="1365" customWidth="1"/>
    <col min="13323" max="13323" width="29" style="1365" customWidth="1"/>
    <col min="13324" max="13568" width="11.42578125" style="1365"/>
    <col min="13569" max="13569" width="11.140625" style="1365" customWidth="1"/>
    <col min="13570" max="13570" width="111.140625" style="1365" customWidth="1"/>
    <col min="13571" max="13571" width="23.28515625" style="1365" customWidth="1"/>
    <col min="13572" max="13572" width="21.5703125" style="1365" customWidth="1"/>
    <col min="13573" max="13573" width="24.140625" style="1365" customWidth="1"/>
    <col min="13574" max="13575" width="22.7109375" style="1365" customWidth="1"/>
    <col min="13576" max="13577" width="25.5703125" style="1365" customWidth="1"/>
    <col min="13578" max="13578" width="27.85546875" style="1365" customWidth="1"/>
    <col min="13579" max="13579" width="29" style="1365" customWidth="1"/>
    <col min="13580" max="13824" width="11.42578125" style="1365"/>
    <col min="13825" max="13825" width="11.140625" style="1365" customWidth="1"/>
    <col min="13826" max="13826" width="111.140625" style="1365" customWidth="1"/>
    <col min="13827" max="13827" width="23.28515625" style="1365" customWidth="1"/>
    <col min="13828" max="13828" width="21.5703125" style="1365" customWidth="1"/>
    <col min="13829" max="13829" width="24.140625" style="1365" customWidth="1"/>
    <col min="13830" max="13831" width="22.7109375" style="1365" customWidth="1"/>
    <col min="13832" max="13833" width="25.5703125" style="1365" customWidth="1"/>
    <col min="13834" max="13834" width="27.85546875" style="1365" customWidth="1"/>
    <col min="13835" max="13835" width="29" style="1365" customWidth="1"/>
    <col min="13836" max="14080" width="11.42578125" style="1365"/>
    <col min="14081" max="14081" width="11.140625" style="1365" customWidth="1"/>
    <col min="14082" max="14082" width="111.140625" style="1365" customWidth="1"/>
    <col min="14083" max="14083" width="23.28515625" style="1365" customWidth="1"/>
    <col min="14084" max="14084" width="21.5703125" style="1365" customWidth="1"/>
    <col min="14085" max="14085" width="24.140625" style="1365" customWidth="1"/>
    <col min="14086" max="14087" width="22.7109375" style="1365" customWidth="1"/>
    <col min="14088" max="14089" width="25.5703125" style="1365" customWidth="1"/>
    <col min="14090" max="14090" width="27.85546875" style="1365" customWidth="1"/>
    <col min="14091" max="14091" width="29" style="1365" customWidth="1"/>
    <col min="14092" max="14336" width="11.42578125" style="1365"/>
    <col min="14337" max="14337" width="11.140625" style="1365" customWidth="1"/>
    <col min="14338" max="14338" width="111.140625" style="1365" customWidth="1"/>
    <col min="14339" max="14339" width="23.28515625" style="1365" customWidth="1"/>
    <col min="14340" max="14340" width="21.5703125" style="1365" customWidth="1"/>
    <col min="14341" max="14341" width="24.140625" style="1365" customWidth="1"/>
    <col min="14342" max="14343" width="22.7109375" style="1365" customWidth="1"/>
    <col min="14344" max="14345" width="25.5703125" style="1365" customWidth="1"/>
    <col min="14346" max="14346" width="27.85546875" style="1365" customWidth="1"/>
    <col min="14347" max="14347" width="29" style="1365" customWidth="1"/>
    <col min="14348" max="14592" width="11.42578125" style="1365"/>
    <col min="14593" max="14593" width="11.140625" style="1365" customWidth="1"/>
    <col min="14594" max="14594" width="111.140625" style="1365" customWidth="1"/>
    <col min="14595" max="14595" width="23.28515625" style="1365" customWidth="1"/>
    <col min="14596" max="14596" width="21.5703125" style="1365" customWidth="1"/>
    <col min="14597" max="14597" width="24.140625" style="1365" customWidth="1"/>
    <col min="14598" max="14599" width="22.7109375" style="1365" customWidth="1"/>
    <col min="14600" max="14601" width="25.5703125" style="1365" customWidth="1"/>
    <col min="14602" max="14602" width="27.85546875" style="1365" customWidth="1"/>
    <col min="14603" max="14603" width="29" style="1365" customWidth="1"/>
    <col min="14604" max="14848" width="11.42578125" style="1365"/>
    <col min="14849" max="14849" width="11.140625" style="1365" customWidth="1"/>
    <col min="14850" max="14850" width="111.140625" style="1365" customWidth="1"/>
    <col min="14851" max="14851" width="23.28515625" style="1365" customWidth="1"/>
    <col min="14852" max="14852" width="21.5703125" style="1365" customWidth="1"/>
    <col min="14853" max="14853" width="24.140625" style="1365" customWidth="1"/>
    <col min="14854" max="14855" width="22.7109375" style="1365" customWidth="1"/>
    <col min="14856" max="14857" width="25.5703125" style="1365" customWidth="1"/>
    <col min="14858" max="14858" width="27.85546875" style="1365" customWidth="1"/>
    <col min="14859" max="14859" width="29" style="1365" customWidth="1"/>
    <col min="14860" max="15104" width="11.42578125" style="1365"/>
    <col min="15105" max="15105" width="11.140625" style="1365" customWidth="1"/>
    <col min="15106" max="15106" width="111.140625" style="1365" customWidth="1"/>
    <col min="15107" max="15107" width="23.28515625" style="1365" customWidth="1"/>
    <col min="15108" max="15108" width="21.5703125" style="1365" customWidth="1"/>
    <col min="15109" max="15109" width="24.140625" style="1365" customWidth="1"/>
    <col min="15110" max="15111" width="22.7109375" style="1365" customWidth="1"/>
    <col min="15112" max="15113" width="25.5703125" style="1365" customWidth="1"/>
    <col min="15114" max="15114" width="27.85546875" style="1365" customWidth="1"/>
    <col min="15115" max="15115" width="29" style="1365" customWidth="1"/>
    <col min="15116" max="15360" width="11.42578125" style="1365"/>
    <col min="15361" max="15361" width="11.140625" style="1365" customWidth="1"/>
    <col min="15362" max="15362" width="111.140625" style="1365" customWidth="1"/>
    <col min="15363" max="15363" width="23.28515625" style="1365" customWidth="1"/>
    <col min="15364" max="15364" width="21.5703125" style="1365" customWidth="1"/>
    <col min="15365" max="15365" width="24.140625" style="1365" customWidth="1"/>
    <col min="15366" max="15367" width="22.7109375" style="1365" customWidth="1"/>
    <col min="15368" max="15369" width="25.5703125" style="1365" customWidth="1"/>
    <col min="15370" max="15370" width="27.85546875" style="1365" customWidth="1"/>
    <col min="15371" max="15371" width="29" style="1365" customWidth="1"/>
    <col min="15372" max="15616" width="11.42578125" style="1365"/>
    <col min="15617" max="15617" width="11.140625" style="1365" customWidth="1"/>
    <col min="15618" max="15618" width="111.140625" style="1365" customWidth="1"/>
    <col min="15619" max="15619" width="23.28515625" style="1365" customWidth="1"/>
    <col min="15620" max="15620" width="21.5703125" style="1365" customWidth="1"/>
    <col min="15621" max="15621" width="24.140625" style="1365" customWidth="1"/>
    <col min="15622" max="15623" width="22.7109375" style="1365" customWidth="1"/>
    <col min="15624" max="15625" width="25.5703125" style="1365" customWidth="1"/>
    <col min="15626" max="15626" width="27.85546875" style="1365" customWidth="1"/>
    <col min="15627" max="15627" width="29" style="1365" customWidth="1"/>
    <col min="15628" max="15872" width="11.42578125" style="1365"/>
    <col min="15873" max="15873" width="11.140625" style="1365" customWidth="1"/>
    <col min="15874" max="15874" width="111.140625" style="1365" customWidth="1"/>
    <col min="15875" max="15875" width="23.28515625" style="1365" customWidth="1"/>
    <col min="15876" max="15876" width="21.5703125" style="1365" customWidth="1"/>
    <col min="15877" max="15877" width="24.140625" style="1365" customWidth="1"/>
    <col min="15878" max="15879" width="22.7109375" style="1365" customWidth="1"/>
    <col min="15880" max="15881" width="25.5703125" style="1365" customWidth="1"/>
    <col min="15882" max="15882" width="27.85546875" style="1365" customWidth="1"/>
    <col min="15883" max="15883" width="29" style="1365" customWidth="1"/>
    <col min="15884" max="16128" width="11.42578125" style="1365"/>
    <col min="16129" max="16129" width="11.140625" style="1365" customWidth="1"/>
    <col min="16130" max="16130" width="111.140625" style="1365" customWidth="1"/>
    <col min="16131" max="16131" width="23.28515625" style="1365" customWidth="1"/>
    <col min="16132" max="16132" width="21.5703125" style="1365" customWidth="1"/>
    <col min="16133" max="16133" width="24.140625" style="1365" customWidth="1"/>
    <col min="16134" max="16135" width="22.7109375" style="1365" customWidth="1"/>
    <col min="16136" max="16137" width="25.5703125" style="1365" customWidth="1"/>
    <col min="16138" max="16138" width="27.85546875" style="1365" customWidth="1"/>
    <col min="16139" max="16139" width="29" style="1365" customWidth="1"/>
    <col min="16140" max="16384" width="11.42578125" style="1365"/>
  </cols>
  <sheetData>
    <row r="1" spans="1:11" s="1307" customFormat="1" ht="21" customHeight="1">
      <c r="B1" s="33" t="s">
        <v>57</v>
      </c>
      <c r="C1" s="1613">
        <v>21</v>
      </c>
      <c r="D1" s="1308"/>
      <c r="E1" s="1308"/>
      <c r="F1" s="1308"/>
      <c r="G1" s="1055"/>
      <c r="H1" s="1055"/>
      <c r="I1" s="1308"/>
    </row>
    <row r="2" spans="1:11" s="1309" customFormat="1" ht="27" customHeight="1">
      <c r="B2" s="33" t="s">
        <v>58</v>
      </c>
      <c r="C2" s="1229" t="s">
        <v>3378</v>
      </c>
      <c r="D2" s="1310"/>
      <c r="E2" s="1311"/>
      <c r="F2" s="1312"/>
      <c r="G2" s="1313"/>
      <c r="H2" s="1313"/>
      <c r="I2" s="1314"/>
    </row>
    <row r="3" spans="1:11" s="1307" customFormat="1" ht="23.25" customHeight="1">
      <c r="B3" s="33" t="s">
        <v>56</v>
      </c>
      <c r="C3" s="1613" t="s">
        <v>3373</v>
      </c>
      <c r="D3" s="1315"/>
      <c r="E3" s="1315"/>
      <c r="F3" s="1315"/>
      <c r="G3" s="1315"/>
      <c r="H3" s="1315"/>
      <c r="I3" s="1315"/>
      <c r="J3" s="1316"/>
      <c r="K3" s="1317"/>
    </row>
    <row r="4" spans="1:11" s="1307" customFormat="1" ht="23.25" customHeight="1">
      <c r="B4" s="33" t="s">
        <v>59</v>
      </c>
      <c r="C4" s="1613" t="s">
        <v>62</v>
      </c>
      <c r="D4" s="1315"/>
      <c r="E4" s="1315"/>
      <c r="F4" s="1315"/>
      <c r="G4" s="1315"/>
      <c r="H4" s="1315"/>
      <c r="I4" s="1315"/>
      <c r="J4" s="1316"/>
      <c r="K4" s="1317"/>
    </row>
    <row r="5" spans="1:11" s="1307" customFormat="1" ht="23.25" customHeight="1">
      <c r="B5" s="33" t="s">
        <v>1349</v>
      </c>
      <c r="C5" s="1613" t="s">
        <v>80</v>
      </c>
      <c r="D5" s="1315"/>
      <c r="E5" s="1315"/>
      <c r="F5" s="1315"/>
      <c r="G5" s="1315"/>
      <c r="H5" s="1315"/>
      <c r="I5" s="1315"/>
      <c r="J5" s="1316"/>
      <c r="K5" s="1317"/>
    </row>
    <row r="6" spans="1:11" s="1307" customFormat="1" ht="23.25" customHeight="1" thickBot="1">
      <c r="C6" s="1318"/>
      <c r="D6" s="1315"/>
      <c r="E6" s="1315"/>
      <c r="F6" s="1315"/>
      <c r="G6" s="1315"/>
      <c r="H6" s="1315"/>
      <c r="I6" s="1315"/>
      <c r="J6" s="1316"/>
      <c r="K6" s="1317"/>
    </row>
    <row r="7" spans="1:11" s="1307" customFormat="1" ht="30" customHeight="1" thickBot="1">
      <c r="A7" s="1319"/>
      <c r="B7" s="1320"/>
      <c r="C7" s="3382" t="s">
        <v>3046</v>
      </c>
      <c r="D7" s="3383"/>
      <c r="E7" s="3383"/>
      <c r="F7" s="3383"/>
      <c r="G7" s="3384"/>
      <c r="H7" s="3385" t="s">
        <v>3047</v>
      </c>
      <c r="I7" s="3388" t="s">
        <v>2982</v>
      </c>
      <c r="J7" s="3391" t="s">
        <v>3048</v>
      </c>
    </row>
    <row r="8" spans="1:11" s="1307" customFormat="1" ht="64.900000000000006" customHeight="1" thickBot="1">
      <c r="A8" s="1321"/>
      <c r="B8" s="1322"/>
      <c r="C8" s="3394" t="s">
        <v>3046</v>
      </c>
      <c r="D8" s="3395"/>
      <c r="E8" s="3396" t="s">
        <v>3049</v>
      </c>
      <c r="F8" s="3395"/>
      <c r="G8" s="1323" t="s">
        <v>3050</v>
      </c>
      <c r="H8" s="3386"/>
      <c r="I8" s="3389"/>
      <c r="J8" s="3392"/>
    </row>
    <row r="9" spans="1:11" s="1307" customFormat="1" ht="24" customHeight="1" thickBot="1">
      <c r="A9" s="1321"/>
      <c r="B9" s="1322"/>
      <c r="C9" s="1324" t="s">
        <v>2987</v>
      </c>
      <c r="D9" s="1325" t="s">
        <v>2988</v>
      </c>
      <c r="E9" s="1324" t="s">
        <v>2987</v>
      </c>
      <c r="F9" s="1325" t="s">
        <v>2988</v>
      </c>
      <c r="G9" s="1326"/>
      <c r="H9" s="3387"/>
      <c r="I9" s="3390"/>
      <c r="J9" s="3393"/>
    </row>
    <row r="10" spans="1:11" s="1307" customFormat="1" ht="26.25" customHeight="1" thickBot="1">
      <c r="A10" s="1321"/>
      <c r="B10" s="1327"/>
      <c r="C10" s="1328" t="s">
        <v>1806</v>
      </c>
      <c r="D10" s="1329" t="s">
        <v>1801</v>
      </c>
      <c r="E10" s="1329" t="s">
        <v>1798</v>
      </c>
      <c r="F10" s="1330" t="s">
        <v>1795</v>
      </c>
      <c r="G10" s="1330" t="s">
        <v>1792</v>
      </c>
      <c r="H10" s="1331"/>
      <c r="I10" s="1332" t="s">
        <v>1789</v>
      </c>
      <c r="J10" s="1333" t="s">
        <v>1787</v>
      </c>
    </row>
    <row r="11" spans="1:11" s="1307" customFormat="1" ht="24" customHeight="1">
      <c r="A11" s="2755" t="s">
        <v>1806</v>
      </c>
      <c r="B11" s="1334" t="s">
        <v>3379</v>
      </c>
      <c r="C11" s="2756"/>
      <c r="D11" s="2756"/>
      <c r="E11" s="2756"/>
      <c r="F11" s="2756"/>
      <c r="G11" s="2756"/>
      <c r="H11" s="2757"/>
      <c r="I11" s="2758">
        <f>I12+I17+I18+I19</f>
        <v>0</v>
      </c>
      <c r="J11" s="2759">
        <f>I11*12.5</f>
        <v>0</v>
      </c>
    </row>
    <row r="12" spans="1:11" s="1307" customFormat="1" ht="21.75" customHeight="1">
      <c r="A12" s="2760" t="s">
        <v>1801</v>
      </c>
      <c r="B12" s="2761" t="s">
        <v>3052</v>
      </c>
      <c r="C12" s="1335">
        <f>C13+C14</f>
        <v>0</v>
      </c>
      <c r="D12" s="1335">
        <f>D13+D14</f>
        <v>0</v>
      </c>
      <c r="E12" s="1336"/>
      <c r="F12" s="1336"/>
      <c r="G12" s="1337"/>
      <c r="H12" s="1338">
        <v>8</v>
      </c>
      <c r="I12" s="1339">
        <f>G12*0.08</f>
        <v>0</v>
      </c>
      <c r="J12" s="1340"/>
    </row>
    <row r="13" spans="1:11" s="1307" customFormat="1" ht="31.5" customHeight="1">
      <c r="A13" s="1341" t="s">
        <v>3053</v>
      </c>
      <c r="B13" s="2761" t="s">
        <v>2993</v>
      </c>
      <c r="C13" s="1336"/>
      <c r="D13" s="1336"/>
      <c r="E13" s="1342"/>
      <c r="F13" s="1342"/>
      <c r="G13" s="1343"/>
      <c r="H13" s="1338"/>
      <c r="I13" s="1343"/>
      <c r="J13" s="1340"/>
    </row>
    <row r="14" spans="1:11" s="1307" customFormat="1" ht="29.25" customHeight="1">
      <c r="A14" s="1344" t="s">
        <v>3054</v>
      </c>
      <c r="B14" s="2762" t="s">
        <v>3055</v>
      </c>
      <c r="C14" s="1336"/>
      <c r="D14" s="1336"/>
      <c r="E14" s="1342"/>
      <c r="F14" s="1342"/>
      <c r="G14" s="1343"/>
      <c r="H14" s="1338"/>
      <c r="I14" s="1343"/>
      <c r="J14" s="1340"/>
    </row>
    <row r="15" spans="1:11" s="1307" customFormat="1" ht="52.5" customHeight="1">
      <c r="A15" s="1345" t="s">
        <v>1798</v>
      </c>
      <c r="B15" s="1334" t="s">
        <v>3056</v>
      </c>
      <c r="C15" s="1336"/>
      <c r="D15" s="1336"/>
      <c r="E15" s="1336"/>
      <c r="F15" s="1336"/>
      <c r="G15" s="1342"/>
      <c r="H15" s="1338"/>
      <c r="I15" s="1343"/>
      <c r="J15" s="1340"/>
    </row>
    <row r="16" spans="1:11" s="1307" customFormat="1" ht="24.75" customHeight="1">
      <c r="A16" s="1345" t="s">
        <v>1795</v>
      </c>
      <c r="B16" s="1334" t="s">
        <v>3057</v>
      </c>
      <c r="C16" s="1336"/>
      <c r="D16" s="1336"/>
      <c r="E16" s="1336"/>
      <c r="F16" s="1336"/>
      <c r="G16" s="1342"/>
      <c r="H16" s="1338"/>
      <c r="I16" s="1343"/>
      <c r="J16" s="1340"/>
    </row>
    <row r="17" spans="1:23" s="1307" customFormat="1" ht="25.5" customHeight="1">
      <c r="A17" s="1345" t="s">
        <v>3058</v>
      </c>
      <c r="B17" s="1334" t="s">
        <v>3059</v>
      </c>
      <c r="C17" s="1336"/>
      <c r="D17" s="1336"/>
      <c r="E17" s="1336"/>
      <c r="F17" s="1336"/>
      <c r="G17" s="1336"/>
      <c r="H17" s="1338">
        <v>4</v>
      </c>
      <c r="I17" s="1346">
        <f>G17*0.04</f>
        <v>0</v>
      </c>
      <c r="J17" s="1340"/>
    </row>
    <row r="18" spans="1:23" s="1307" customFormat="1" ht="24.75" customHeight="1">
      <c r="A18" s="1345" t="s">
        <v>1784</v>
      </c>
      <c r="B18" s="1334" t="s">
        <v>3038</v>
      </c>
      <c r="C18" s="1336"/>
      <c r="D18" s="1336"/>
      <c r="E18" s="1336"/>
      <c r="F18" s="1336"/>
      <c r="G18" s="1336"/>
      <c r="H18" s="1347"/>
      <c r="I18" s="1337"/>
      <c r="J18" s="1340"/>
    </row>
    <row r="19" spans="1:23" s="1307" customFormat="1" ht="21.75" customHeight="1">
      <c r="A19" s="1345" t="s">
        <v>1781</v>
      </c>
      <c r="B19" s="1334" t="s">
        <v>3060</v>
      </c>
      <c r="C19" s="1336"/>
      <c r="D19" s="1336"/>
      <c r="E19" s="1336"/>
      <c r="F19" s="1336"/>
      <c r="G19" s="1336"/>
      <c r="H19" s="1347"/>
      <c r="I19" s="1346">
        <f>I20+I21+I22</f>
        <v>0</v>
      </c>
      <c r="J19" s="1340"/>
    </row>
    <row r="20" spans="1:23" s="1307" customFormat="1" ht="19.5" customHeight="1">
      <c r="A20" s="1348">
        <v>100</v>
      </c>
      <c r="B20" s="1334" t="s">
        <v>3061</v>
      </c>
      <c r="C20" s="1349"/>
      <c r="D20" s="1350"/>
      <c r="E20" s="1349"/>
      <c r="F20" s="1351"/>
      <c r="G20" s="1352"/>
      <c r="H20" s="1353"/>
      <c r="I20" s="1354"/>
      <c r="J20" s="1355"/>
    </row>
    <row r="21" spans="1:23" s="1307" customFormat="1" ht="21" customHeight="1">
      <c r="A21" s="1348">
        <v>110</v>
      </c>
      <c r="B21" s="1334" t="s">
        <v>3062</v>
      </c>
      <c r="C21" s="1349"/>
      <c r="D21" s="1350"/>
      <c r="E21" s="1349"/>
      <c r="F21" s="1351"/>
      <c r="G21" s="1352"/>
      <c r="H21" s="1353"/>
      <c r="I21" s="1354"/>
      <c r="J21" s="1355"/>
    </row>
    <row r="22" spans="1:23" s="1307" customFormat="1" ht="24.75" customHeight="1" thickBot="1">
      <c r="A22" s="1356">
        <v>120</v>
      </c>
      <c r="B22" s="1357" t="s">
        <v>3063</v>
      </c>
      <c r="C22" s="1358"/>
      <c r="D22" s="1359"/>
      <c r="E22" s="1358"/>
      <c r="F22" s="1360"/>
      <c r="G22" s="1361"/>
      <c r="H22" s="1362"/>
      <c r="I22" s="1363"/>
      <c r="J22" s="1364"/>
    </row>
    <row r="23" spans="1:23" s="1366" customFormat="1" ht="21.75" customHeight="1">
      <c r="A23" s="1365"/>
      <c r="B23" s="1365"/>
      <c r="C23" s="1365"/>
      <c r="D23" s="1365"/>
      <c r="E23" s="1365"/>
      <c r="F23" s="1365"/>
      <c r="G23" s="1365"/>
      <c r="H23" s="1365"/>
      <c r="I23" s="1365"/>
      <c r="J23" s="1365"/>
      <c r="K23" s="1365"/>
      <c r="L23" s="1365"/>
      <c r="M23" s="1365"/>
      <c r="N23" s="1365"/>
      <c r="O23" s="1365"/>
      <c r="P23" s="1365"/>
      <c r="Q23" s="1365"/>
      <c r="R23" s="1365"/>
      <c r="S23" s="1365"/>
      <c r="T23" s="1365"/>
      <c r="U23" s="1365"/>
      <c r="V23" s="1365"/>
    </row>
    <row r="24" spans="1:23" s="1366" customFormat="1" ht="18">
      <c r="A24" s="1365"/>
      <c r="B24" s="983" t="s">
        <v>3043</v>
      </c>
      <c r="C24" s="1365"/>
      <c r="D24" s="1365"/>
      <c r="E24" s="1365"/>
      <c r="F24" s="1365"/>
      <c r="G24" s="1365"/>
      <c r="H24" s="1365"/>
      <c r="I24" s="1365"/>
      <c r="J24" s="1365"/>
      <c r="K24" s="1365"/>
      <c r="L24" s="1365"/>
      <c r="M24" s="1365"/>
      <c r="N24" s="1365"/>
      <c r="O24" s="1365"/>
      <c r="P24" s="1365"/>
      <c r="Q24" s="1365"/>
      <c r="R24" s="1365"/>
      <c r="S24" s="1365"/>
      <c r="T24" s="1365"/>
      <c r="U24" s="1365"/>
      <c r="V24" s="1365"/>
      <c r="W24" s="1365"/>
    </row>
    <row r="25" spans="1:23" s="1366" customFormat="1" ht="18">
      <c r="A25" s="1365"/>
      <c r="B25" s="2590"/>
      <c r="C25" s="1365"/>
      <c r="D25" s="1365"/>
      <c r="E25" s="1365"/>
      <c r="F25" s="1365"/>
      <c r="G25" s="1365"/>
      <c r="H25" s="1365"/>
      <c r="I25" s="1365"/>
      <c r="J25" s="1365"/>
      <c r="K25" s="1365"/>
      <c r="L25" s="1365"/>
      <c r="M25" s="1365"/>
      <c r="N25" s="1365"/>
      <c r="O25" s="1365"/>
      <c r="P25" s="1365"/>
      <c r="Q25" s="1365"/>
      <c r="R25" s="1365"/>
      <c r="S25" s="1365"/>
      <c r="T25" s="1365"/>
      <c r="U25" s="1365"/>
      <c r="V25" s="1365"/>
      <c r="W25" s="1365"/>
    </row>
    <row r="26" spans="1:23" s="1366" customFormat="1" ht="18">
      <c r="A26" s="1365"/>
      <c r="B26" s="1365"/>
      <c r="C26" s="1365"/>
      <c r="D26" s="1365"/>
      <c r="E26" s="1365"/>
      <c r="F26" s="1365"/>
      <c r="G26" s="1365"/>
      <c r="H26" s="1365"/>
      <c r="I26" s="1365"/>
      <c r="J26" s="1365"/>
      <c r="K26" s="1365"/>
      <c r="L26" s="1365"/>
      <c r="M26" s="1365"/>
      <c r="N26" s="1365"/>
      <c r="O26" s="1365"/>
      <c r="P26" s="1365"/>
      <c r="Q26" s="1365"/>
      <c r="R26" s="1365"/>
      <c r="S26" s="1365"/>
      <c r="T26" s="1365"/>
      <c r="U26" s="1365"/>
      <c r="V26" s="1365"/>
      <c r="W26" s="1365"/>
    </row>
    <row r="27" spans="1:23" s="1366" customFormat="1" ht="18">
      <c r="A27" s="1365"/>
      <c r="B27" s="1365"/>
      <c r="C27" s="1365"/>
      <c r="D27" s="1365"/>
      <c r="E27" s="1365"/>
      <c r="F27" s="1365"/>
      <c r="G27" s="1365"/>
      <c r="H27" s="1365"/>
      <c r="I27" s="1365"/>
      <c r="J27" s="1365"/>
      <c r="K27" s="1365"/>
      <c r="L27" s="1365"/>
      <c r="M27" s="1365"/>
      <c r="N27" s="1365"/>
      <c r="O27" s="1365"/>
      <c r="P27" s="1365"/>
      <c r="Q27" s="1365"/>
      <c r="R27" s="1365"/>
      <c r="S27" s="1365"/>
      <c r="T27" s="1365"/>
      <c r="U27" s="1365"/>
      <c r="V27" s="1365"/>
      <c r="W27" s="1365"/>
    </row>
    <row r="28" spans="1:23" s="1366" customFormat="1" ht="18">
      <c r="A28" s="1365"/>
      <c r="B28" s="1365"/>
      <c r="C28" s="1365"/>
      <c r="D28" s="1365"/>
      <c r="E28" s="1365"/>
      <c r="F28" s="1365"/>
      <c r="G28" s="1365"/>
      <c r="H28" s="1365"/>
      <c r="I28" s="1365"/>
      <c r="J28" s="1365"/>
      <c r="K28" s="1365"/>
      <c r="L28" s="1365"/>
      <c r="M28" s="1365"/>
      <c r="N28" s="1365"/>
      <c r="O28" s="1365"/>
      <c r="P28" s="1365"/>
      <c r="Q28" s="1365"/>
      <c r="R28" s="1365"/>
      <c r="S28" s="1365"/>
      <c r="T28" s="1365"/>
      <c r="U28" s="1365"/>
      <c r="V28" s="1365"/>
      <c r="W28" s="1365"/>
    </row>
    <row r="29" spans="1:23">
      <c r="C29" s="1365"/>
      <c r="D29" s="1365"/>
      <c r="E29" s="1365"/>
      <c r="F29" s="1365"/>
      <c r="G29" s="1365"/>
      <c r="H29" s="1365"/>
      <c r="I29" s="1365"/>
    </row>
    <row r="30" spans="1:23">
      <c r="C30" s="1365"/>
      <c r="D30" s="1365"/>
      <c r="E30" s="1365"/>
      <c r="F30" s="1365"/>
      <c r="G30" s="1365"/>
      <c r="H30" s="1365"/>
      <c r="I30" s="1365"/>
    </row>
    <row r="31" spans="1:23">
      <c r="C31" s="1365"/>
      <c r="D31" s="1365"/>
      <c r="E31" s="1365"/>
      <c r="F31" s="1365"/>
      <c r="G31" s="1365"/>
      <c r="H31" s="1365"/>
      <c r="I31" s="1365"/>
    </row>
    <row r="32" spans="1:23">
      <c r="C32" s="1365"/>
      <c r="D32" s="1365"/>
      <c r="E32" s="1365"/>
      <c r="F32" s="1365"/>
      <c r="G32" s="1365"/>
      <c r="H32" s="1365"/>
      <c r="I32" s="1365"/>
    </row>
    <row r="33" spans="3:9">
      <c r="C33" s="1365"/>
      <c r="D33" s="1365"/>
      <c r="E33" s="1365"/>
      <c r="F33" s="1365"/>
      <c r="G33" s="1365"/>
      <c r="H33" s="1365"/>
      <c r="I33" s="1365"/>
    </row>
    <row r="34" spans="3:9">
      <c r="C34" s="1365"/>
      <c r="D34" s="1365"/>
      <c r="E34" s="1365"/>
      <c r="F34" s="1365"/>
      <c r="G34" s="1365"/>
      <c r="H34" s="1365"/>
      <c r="I34" s="1365"/>
    </row>
    <row r="35" spans="3:9">
      <c r="C35" s="1365"/>
      <c r="D35" s="1365"/>
      <c r="E35" s="1365"/>
      <c r="F35" s="1365"/>
      <c r="G35" s="1365"/>
      <c r="H35" s="1365"/>
      <c r="I35" s="1365"/>
    </row>
    <row r="36" spans="3:9">
      <c r="C36" s="1365"/>
      <c r="D36" s="1365"/>
      <c r="E36" s="1365"/>
      <c r="F36" s="1365"/>
      <c r="G36" s="1365"/>
      <c r="H36" s="1365"/>
      <c r="I36" s="1365"/>
    </row>
    <row r="49" spans="8:13">
      <c r="H49" s="1367"/>
      <c r="I49" s="1367"/>
      <c r="J49" s="1368"/>
      <c r="M49" s="1369"/>
    </row>
    <row r="50" spans="8:13">
      <c r="H50" s="1367"/>
      <c r="I50" s="1367"/>
      <c r="J50" s="1368"/>
      <c r="M50" s="1369"/>
    </row>
    <row r="60" spans="8:13">
      <c r="M60" s="1371"/>
    </row>
    <row r="61" spans="8:13">
      <c r="M61" s="1371"/>
    </row>
  </sheetData>
  <mergeCells count="6">
    <mergeCell ref="C7:G7"/>
    <mergeCell ref="H7:H9"/>
    <mergeCell ref="I7:I9"/>
    <mergeCell ref="J7:J9"/>
    <mergeCell ref="C8:D8"/>
    <mergeCell ref="E8:F8"/>
  </mergeCells>
  <pageMargins left="0.75" right="0.75" top="1" bottom="1" header="0.5" footer="0.5"/>
  <pageSetup paperSize="9" scale="33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5"/>
  <sheetViews>
    <sheetView zoomScale="70" zoomScaleNormal="70" workbookViewId="0">
      <selection activeCell="A4" sqref="A4:F16"/>
    </sheetView>
  </sheetViews>
  <sheetFormatPr defaultColWidth="11.42578125" defaultRowHeight="15"/>
  <cols>
    <col min="1" max="1" width="4.85546875" style="1372" customWidth="1"/>
    <col min="2" max="2" width="67.85546875" style="1372" customWidth="1"/>
    <col min="3" max="3" width="20" style="1372" customWidth="1"/>
    <col min="4" max="4" width="20.85546875" style="1372" customWidth="1"/>
    <col min="5" max="5" width="18.42578125" style="1373" customWidth="1"/>
    <col min="6" max="6" width="24.28515625" style="1372" customWidth="1"/>
    <col min="7" max="255" width="11.42578125" style="1372"/>
    <col min="256" max="256" width="3.7109375" style="1372" customWidth="1"/>
    <col min="257" max="257" width="4.85546875" style="1372" customWidth="1"/>
    <col min="258" max="258" width="67.85546875" style="1372" customWidth="1"/>
    <col min="259" max="259" width="20" style="1372" customWidth="1"/>
    <col min="260" max="260" width="20.85546875" style="1372" customWidth="1"/>
    <col min="261" max="261" width="18.42578125" style="1372" customWidth="1"/>
    <col min="262" max="262" width="24.28515625" style="1372" customWidth="1"/>
    <col min="263" max="511" width="11.42578125" style="1372"/>
    <col min="512" max="512" width="3.7109375" style="1372" customWidth="1"/>
    <col min="513" max="513" width="4.85546875" style="1372" customWidth="1"/>
    <col min="514" max="514" width="67.85546875" style="1372" customWidth="1"/>
    <col min="515" max="515" width="20" style="1372" customWidth="1"/>
    <col min="516" max="516" width="20.85546875" style="1372" customWidth="1"/>
    <col min="517" max="517" width="18.42578125" style="1372" customWidth="1"/>
    <col min="518" max="518" width="24.28515625" style="1372" customWidth="1"/>
    <col min="519" max="767" width="11.42578125" style="1372"/>
    <col min="768" max="768" width="3.7109375" style="1372" customWidth="1"/>
    <col min="769" max="769" width="4.85546875" style="1372" customWidth="1"/>
    <col min="770" max="770" width="67.85546875" style="1372" customWidth="1"/>
    <col min="771" max="771" width="20" style="1372" customWidth="1"/>
    <col min="772" max="772" width="20.85546875" style="1372" customWidth="1"/>
    <col min="773" max="773" width="18.42578125" style="1372" customWidth="1"/>
    <col min="774" max="774" width="24.28515625" style="1372" customWidth="1"/>
    <col min="775" max="1023" width="11.42578125" style="1372"/>
    <col min="1024" max="1024" width="3.7109375" style="1372" customWidth="1"/>
    <col min="1025" max="1025" width="4.85546875" style="1372" customWidth="1"/>
    <col min="1026" max="1026" width="67.85546875" style="1372" customWidth="1"/>
    <col min="1027" max="1027" width="20" style="1372" customWidth="1"/>
    <col min="1028" max="1028" width="20.85546875" style="1372" customWidth="1"/>
    <col min="1029" max="1029" width="18.42578125" style="1372" customWidth="1"/>
    <col min="1030" max="1030" width="24.28515625" style="1372" customWidth="1"/>
    <col min="1031" max="1279" width="11.42578125" style="1372"/>
    <col min="1280" max="1280" width="3.7109375" style="1372" customWidth="1"/>
    <col min="1281" max="1281" width="4.85546875" style="1372" customWidth="1"/>
    <col min="1282" max="1282" width="67.85546875" style="1372" customWidth="1"/>
    <col min="1283" max="1283" width="20" style="1372" customWidth="1"/>
    <col min="1284" max="1284" width="20.85546875" style="1372" customWidth="1"/>
    <col min="1285" max="1285" width="18.42578125" style="1372" customWidth="1"/>
    <col min="1286" max="1286" width="24.28515625" style="1372" customWidth="1"/>
    <col min="1287" max="1535" width="11.42578125" style="1372"/>
    <col min="1536" max="1536" width="3.7109375" style="1372" customWidth="1"/>
    <col min="1537" max="1537" width="4.85546875" style="1372" customWidth="1"/>
    <col min="1538" max="1538" width="67.85546875" style="1372" customWidth="1"/>
    <col min="1539" max="1539" width="20" style="1372" customWidth="1"/>
    <col min="1540" max="1540" width="20.85546875" style="1372" customWidth="1"/>
    <col min="1541" max="1541" width="18.42578125" style="1372" customWidth="1"/>
    <col min="1542" max="1542" width="24.28515625" style="1372" customWidth="1"/>
    <col min="1543" max="1791" width="11.42578125" style="1372"/>
    <col min="1792" max="1792" width="3.7109375" style="1372" customWidth="1"/>
    <col min="1793" max="1793" width="4.85546875" style="1372" customWidth="1"/>
    <col min="1794" max="1794" width="67.85546875" style="1372" customWidth="1"/>
    <col min="1795" max="1795" width="20" style="1372" customWidth="1"/>
    <col min="1796" max="1796" width="20.85546875" style="1372" customWidth="1"/>
    <col min="1797" max="1797" width="18.42578125" style="1372" customWidth="1"/>
    <col min="1798" max="1798" width="24.28515625" style="1372" customWidth="1"/>
    <col min="1799" max="2047" width="11.42578125" style="1372"/>
    <col min="2048" max="2048" width="3.7109375" style="1372" customWidth="1"/>
    <col min="2049" max="2049" width="4.85546875" style="1372" customWidth="1"/>
    <col min="2050" max="2050" width="67.85546875" style="1372" customWidth="1"/>
    <col min="2051" max="2051" width="20" style="1372" customWidth="1"/>
    <col min="2052" max="2052" width="20.85546875" style="1372" customWidth="1"/>
    <col min="2053" max="2053" width="18.42578125" style="1372" customWidth="1"/>
    <col min="2054" max="2054" width="24.28515625" style="1372" customWidth="1"/>
    <col min="2055" max="2303" width="11.42578125" style="1372"/>
    <col min="2304" max="2304" width="3.7109375" style="1372" customWidth="1"/>
    <col min="2305" max="2305" width="4.85546875" style="1372" customWidth="1"/>
    <col min="2306" max="2306" width="67.85546875" style="1372" customWidth="1"/>
    <col min="2307" max="2307" width="20" style="1372" customWidth="1"/>
    <col min="2308" max="2308" width="20.85546875" style="1372" customWidth="1"/>
    <col min="2309" max="2309" width="18.42578125" style="1372" customWidth="1"/>
    <col min="2310" max="2310" width="24.28515625" style="1372" customWidth="1"/>
    <col min="2311" max="2559" width="11.42578125" style="1372"/>
    <col min="2560" max="2560" width="3.7109375" style="1372" customWidth="1"/>
    <col min="2561" max="2561" width="4.85546875" style="1372" customWidth="1"/>
    <col min="2562" max="2562" width="67.85546875" style="1372" customWidth="1"/>
    <col min="2563" max="2563" width="20" style="1372" customWidth="1"/>
    <col min="2564" max="2564" width="20.85546875" style="1372" customWidth="1"/>
    <col min="2565" max="2565" width="18.42578125" style="1372" customWidth="1"/>
    <col min="2566" max="2566" width="24.28515625" style="1372" customWidth="1"/>
    <col min="2567" max="2815" width="11.42578125" style="1372"/>
    <col min="2816" max="2816" width="3.7109375" style="1372" customWidth="1"/>
    <col min="2817" max="2817" width="4.85546875" style="1372" customWidth="1"/>
    <col min="2818" max="2818" width="67.85546875" style="1372" customWidth="1"/>
    <col min="2819" max="2819" width="20" style="1372" customWidth="1"/>
    <col min="2820" max="2820" width="20.85546875" style="1372" customWidth="1"/>
    <col min="2821" max="2821" width="18.42578125" style="1372" customWidth="1"/>
    <col min="2822" max="2822" width="24.28515625" style="1372" customWidth="1"/>
    <col min="2823" max="3071" width="11.42578125" style="1372"/>
    <col min="3072" max="3072" width="3.7109375" style="1372" customWidth="1"/>
    <col min="3073" max="3073" width="4.85546875" style="1372" customWidth="1"/>
    <col min="3074" max="3074" width="67.85546875" style="1372" customWidth="1"/>
    <col min="3075" max="3075" width="20" style="1372" customWidth="1"/>
    <col min="3076" max="3076" width="20.85546875" style="1372" customWidth="1"/>
    <col min="3077" max="3077" width="18.42578125" style="1372" customWidth="1"/>
    <col min="3078" max="3078" width="24.28515625" style="1372" customWidth="1"/>
    <col min="3079" max="3327" width="11.42578125" style="1372"/>
    <col min="3328" max="3328" width="3.7109375" style="1372" customWidth="1"/>
    <col min="3329" max="3329" width="4.85546875" style="1372" customWidth="1"/>
    <col min="3330" max="3330" width="67.85546875" style="1372" customWidth="1"/>
    <col min="3331" max="3331" width="20" style="1372" customWidth="1"/>
    <col min="3332" max="3332" width="20.85546875" style="1372" customWidth="1"/>
    <col min="3333" max="3333" width="18.42578125" style="1372" customWidth="1"/>
    <col min="3334" max="3334" width="24.28515625" style="1372" customWidth="1"/>
    <col min="3335" max="3583" width="11.42578125" style="1372"/>
    <col min="3584" max="3584" width="3.7109375" style="1372" customWidth="1"/>
    <col min="3585" max="3585" width="4.85546875" style="1372" customWidth="1"/>
    <col min="3586" max="3586" width="67.85546875" style="1372" customWidth="1"/>
    <col min="3587" max="3587" width="20" style="1372" customWidth="1"/>
    <col min="3588" max="3588" width="20.85546875" style="1372" customWidth="1"/>
    <col min="3589" max="3589" width="18.42578125" style="1372" customWidth="1"/>
    <col min="3590" max="3590" width="24.28515625" style="1372" customWidth="1"/>
    <col min="3591" max="3839" width="11.42578125" style="1372"/>
    <col min="3840" max="3840" width="3.7109375" style="1372" customWidth="1"/>
    <col min="3841" max="3841" width="4.85546875" style="1372" customWidth="1"/>
    <col min="3842" max="3842" width="67.85546875" style="1372" customWidth="1"/>
    <col min="3843" max="3843" width="20" style="1372" customWidth="1"/>
    <col min="3844" max="3844" width="20.85546875" style="1372" customWidth="1"/>
    <col min="3845" max="3845" width="18.42578125" style="1372" customWidth="1"/>
    <col min="3846" max="3846" width="24.28515625" style="1372" customWidth="1"/>
    <col min="3847" max="4095" width="11.42578125" style="1372"/>
    <col min="4096" max="4096" width="3.7109375" style="1372" customWidth="1"/>
    <col min="4097" max="4097" width="4.85546875" style="1372" customWidth="1"/>
    <col min="4098" max="4098" width="67.85546875" style="1372" customWidth="1"/>
    <col min="4099" max="4099" width="20" style="1372" customWidth="1"/>
    <col min="4100" max="4100" width="20.85546875" style="1372" customWidth="1"/>
    <col min="4101" max="4101" width="18.42578125" style="1372" customWidth="1"/>
    <col min="4102" max="4102" width="24.28515625" style="1372" customWidth="1"/>
    <col min="4103" max="4351" width="11.42578125" style="1372"/>
    <col min="4352" max="4352" width="3.7109375" style="1372" customWidth="1"/>
    <col min="4353" max="4353" width="4.85546875" style="1372" customWidth="1"/>
    <col min="4354" max="4354" width="67.85546875" style="1372" customWidth="1"/>
    <col min="4355" max="4355" width="20" style="1372" customWidth="1"/>
    <col min="4356" max="4356" width="20.85546875" style="1372" customWidth="1"/>
    <col min="4357" max="4357" width="18.42578125" style="1372" customWidth="1"/>
    <col min="4358" max="4358" width="24.28515625" style="1372" customWidth="1"/>
    <col min="4359" max="4607" width="11.42578125" style="1372"/>
    <col min="4608" max="4608" width="3.7109375" style="1372" customWidth="1"/>
    <col min="4609" max="4609" width="4.85546875" style="1372" customWidth="1"/>
    <col min="4610" max="4610" width="67.85546875" style="1372" customWidth="1"/>
    <col min="4611" max="4611" width="20" style="1372" customWidth="1"/>
    <col min="4612" max="4612" width="20.85546875" style="1372" customWidth="1"/>
    <col min="4613" max="4613" width="18.42578125" style="1372" customWidth="1"/>
    <col min="4614" max="4614" width="24.28515625" style="1372" customWidth="1"/>
    <col min="4615" max="4863" width="11.42578125" style="1372"/>
    <col min="4864" max="4864" width="3.7109375" style="1372" customWidth="1"/>
    <col min="4865" max="4865" width="4.85546875" style="1372" customWidth="1"/>
    <col min="4866" max="4866" width="67.85546875" style="1372" customWidth="1"/>
    <col min="4867" max="4867" width="20" style="1372" customWidth="1"/>
    <col min="4868" max="4868" width="20.85546875" style="1372" customWidth="1"/>
    <col min="4869" max="4869" width="18.42578125" style="1372" customWidth="1"/>
    <col min="4870" max="4870" width="24.28515625" style="1372" customWidth="1"/>
    <col min="4871" max="5119" width="11.42578125" style="1372"/>
    <col min="5120" max="5120" width="3.7109375" style="1372" customWidth="1"/>
    <col min="5121" max="5121" width="4.85546875" style="1372" customWidth="1"/>
    <col min="5122" max="5122" width="67.85546875" style="1372" customWidth="1"/>
    <col min="5123" max="5123" width="20" style="1372" customWidth="1"/>
    <col min="5124" max="5124" width="20.85546875" style="1372" customWidth="1"/>
    <col min="5125" max="5125" width="18.42578125" style="1372" customWidth="1"/>
    <col min="5126" max="5126" width="24.28515625" style="1372" customWidth="1"/>
    <col min="5127" max="5375" width="11.42578125" style="1372"/>
    <col min="5376" max="5376" width="3.7109375" style="1372" customWidth="1"/>
    <col min="5377" max="5377" width="4.85546875" style="1372" customWidth="1"/>
    <col min="5378" max="5378" width="67.85546875" style="1372" customWidth="1"/>
    <col min="5379" max="5379" width="20" style="1372" customWidth="1"/>
    <col min="5380" max="5380" width="20.85546875" style="1372" customWidth="1"/>
    <col min="5381" max="5381" width="18.42578125" style="1372" customWidth="1"/>
    <col min="5382" max="5382" width="24.28515625" style="1372" customWidth="1"/>
    <col min="5383" max="5631" width="11.42578125" style="1372"/>
    <col min="5632" max="5632" width="3.7109375" style="1372" customWidth="1"/>
    <col min="5633" max="5633" width="4.85546875" style="1372" customWidth="1"/>
    <col min="5634" max="5634" width="67.85546875" style="1372" customWidth="1"/>
    <col min="5635" max="5635" width="20" style="1372" customWidth="1"/>
    <col min="5636" max="5636" width="20.85546875" style="1372" customWidth="1"/>
    <col min="5637" max="5637" width="18.42578125" style="1372" customWidth="1"/>
    <col min="5638" max="5638" width="24.28515625" style="1372" customWidth="1"/>
    <col min="5639" max="5887" width="11.42578125" style="1372"/>
    <col min="5888" max="5888" width="3.7109375" style="1372" customWidth="1"/>
    <col min="5889" max="5889" width="4.85546875" style="1372" customWidth="1"/>
    <col min="5890" max="5890" width="67.85546875" style="1372" customWidth="1"/>
    <col min="5891" max="5891" width="20" style="1372" customWidth="1"/>
    <col min="5892" max="5892" width="20.85546875" style="1372" customWidth="1"/>
    <col min="5893" max="5893" width="18.42578125" style="1372" customWidth="1"/>
    <col min="5894" max="5894" width="24.28515625" style="1372" customWidth="1"/>
    <col min="5895" max="6143" width="11.42578125" style="1372"/>
    <col min="6144" max="6144" width="3.7109375" style="1372" customWidth="1"/>
    <col min="6145" max="6145" width="4.85546875" style="1372" customWidth="1"/>
    <col min="6146" max="6146" width="67.85546875" style="1372" customWidth="1"/>
    <col min="6147" max="6147" width="20" style="1372" customWidth="1"/>
    <col min="6148" max="6148" width="20.85546875" style="1372" customWidth="1"/>
    <col min="6149" max="6149" width="18.42578125" style="1372" customWidth="1"/>
    <col min="6150" max="6150" width="24.28515625" style="1372" customWidth="1"/>
    <col min="6151" max="6399" width="11.42578125" style="1372"/>
    <col min="6400" max="6400" width="3.7109375" style="1372" customWidth="1"/>
    <col min="6401" max="6401" width="4.85546875" style="1372" customWidth="1"/>
    <col min="6402" max="6402" width="67.85546875" style="1372" customWidth="1"/>
    <col min="6403" max="6403" width="20" style="1372" customWidth="1"/>
    <col min="6404" max="6404" width="20.85546875" style="1372" customWidth="1"/>
    <col min="6405" max="6405" width="18.42578125" style="1372" customWidth="1"/>
    <col min="6406" max="6406" width="24.28515625" style="1372" customWidth="1"/>
    <col min="6407" max="6655" width="11.42578125" style="1372"/>
    <col min="6656" max="6656" width="3.7109375" style="1372" customWidth="1"/>
    <col min="6657" max="6657" width="4.85546875" style="1372" customWidth="1"/>
    <col min="6658" max="6658" width="67.85546875" style="1372" customWidth="1"/>
    <col min="6659" max="6659" width="20" style="1372" customWidth="1"/>
    <col min="6660" max="6660" width="20.85546875" style="1372" customWidth="1"/>
    <col min="6661" max="6661" width="18.42578125" style="1372" customWidth="1"/>
    <col min="6662" max="6662" width="24.28515625" style="1372" customWidth="1"/>
    <col min="6663" max="6911" width="11.42578125" style="1372"/>
    <col min="6912" max="6912" width="3.7109375" style="1372" customWidth="1"/>
    <col min="6913" max="6913" width="4.85546875" style="1372" customWidth="1"/>
    <col min="6914" max="6914" width="67.85546875" style="1372" customWidth="1"/>
    <col min="6915" max="6915" width="20" style="1372" customWidth="1"/>
    <col min="6916" max="6916" width="20.85546875" style="1372" customWidth="1"/>
    <col min="6917" max="6917" width="18.42578125" style="1372" customWidth="1"/>
    <col min="6918" max="6918" width="24.28515625" style="1372" customWidth="1"/>
    <col min="6919" max="7167" width="11.42578125" style="1372"/>
    <col min="7168" max="7168" width="3.7109375" style="1372" customWidth="1"/>
    <col min="7169" max="7169" width="4.85546875" style="1372" customWidth="1"/>
    <col min="7170" max="7170" width="67.85546875" style="1372" customWidth="1"/>
    <col min="7171" max="7171" width="20" style="1372" customWidth="1"/>
    <col min="7172" max="7172" width="20.85546875" style="1372" customWidth="1"/>
    <col min="7173" max="7173" width="18.42578125" style="1372" customWidth="1"/>
    <col min="7174" max="7174" width="24.28515625" style="1372" customWidth="1"/>
    <col min="7175" max="7423" width="11.42578125" style="1372"/>
    <col min="7424" max="7424" width="3.7109375" style="1372" customWidth="1"/>
    <col min="7425" max="7425" width="4.85546875" style="1372" customWidth="1"/>
    <col min="7426" max="7426" width="67.85546875" style="1372" customWidth="1"/>
    <col min="7427" max="7427" width="20" style="1372" customWidth="1"/>
    <col min="7428" max="7428" width="20.85546875" style="1372" customWidth="1"/>
    <col min="7429" max="7429" width="18.42578125" style="1372" customWidth="1"/>
    <col min="7430" max="7430" width="24.28515625" style="1372" customWidth="1"/>
    <col min="7431" max="7679" width="11.42578125" style="1372"/>
    <col min="7680" max="7680" width="3.7109375" style="1372" customWidth="1"/>
    <col min="7681" max="7681" width="4.85546875" style="1372" customWidth="1"/>
    <col min="7682" max="7682" width="67.85546875" style="1372" customWidth="1"/>
    <col min="7683" max="7683" width="20" style="1372" customWidth="1"/>
    <col min="7684" max="7684" width="20.85546875" style="1372" customWidth="1"/>
    <col min="7685" max="7685" width="18.42578125" style="1372" customWidth="1"/>
    <col min="7686" max="7686" width="24.28515625" style="1372" customWidth="1"/>
    <col min="7687" max="7935" width="11.42578125" style="1372"/>
    <col min="7936" max="7936" width="3.7109375" style="1372" customWidth="1"/>
    <col min="7937" max="7937" width="4.85546875" style="1372" customWidth="1"/>
    <col min="7938" max="7938" width="67.85546875" style="1372" customWidth="1"/>
    <col min="7939" max="7939" width="20" style="1372" customWidth="1"/>
    <col min="7940" max="7940" width="20.85546875" style="1372" customWidth="1"/>
    <col min="7941" max="7941" width="18.42578125" style="1372" customWidth="1"/>
    <col min="7942" max="7942" width="24.28515625" style="1372" customWidth="1"/>
    <col min="7943" max="8191" width="11.42578125" style="1372"/>
    <col min="8192" max="8192" width="3.7109375" style="1372" customWidth="1"/>
    <col min="8193" max="8193" width="4.85546875" style="1372" customWidth="1"/>
    <col min="8194" max="8194" width="67.85546875" style="1372" customWidth="1"/>
    <col min="8195" max="8195" width="20" style="1372" customWidth="1"/>
    <col min="8196" max="8196" width="20.85546875" style="1372" customWidth="1"/>
    <col min="8197" max="8197" width="18.42578125" style="1372" customWidth="1"/>
    <col min="8198" max="8198" width="24.28515625" style="1372" customWidth="1"/>
    <col min="8199" max="8447" width="11.42578125" style="1372"/>
    <col min="8448" max="8448" width="3.7109375" style="1372" customWidth="1"/>
    <col min="8449" max="8449" width="4.85546875" style="1372" customWidth="1"/>
    <col min="8450" max="8450" width="67.85546875" style="1372" customWidth="1"/>
    <col min="8451" max="8451" width="20" style="1372" customWidth="1"/>
    <col min="8452" max="8452" width="20.85546875" style="1372" customWidth="1"/>
    <col min="8453" max="8453" width="18.42578125" style="1372" customWidth="1"/>
    <col min="8454" max="8454" width="24.28515625" style="1372" customWidth="1"/>
    <col min="8455" max="8703" width="11.42578125" style="1372"/>
    <col min="8704" max="8704" width="3.7109375" style="1372" customWidth="1"/>
    <col min="8705" max="8705" width="4.85546875" style="1372" customWidth="1"/>
    <col min="8706" max="8706" width="67.85546875" style="1372" customWidth="1"/>
    <col min="8707" max="8707" width="20" style="1372" customWidth="1"/>
    <col min="8708" max="8708" width="20.85546875" style="1372" customWidth="1"/>
    <col min="8709" max="8709" width="18.42578125" style="1372" customWidth="1"/>
    <col min="8710" max="8710" width="24.28515625" style="1372" customWidth="1"/>
    <col min="8711" max="8959" width="11.42578125" style="1372"/>
    <col min="8960" max="8960" width="3.7109375" style="1372" customWidth="1"/>
    <col min="8961" max="8961" width="4.85546875" style="1372" customWidth="1"/>
    <col min="8962" max="8962" width="67.85546875" style="1372" customWidth="1"/>
    <col min="8963" max="8963" width="20" style="1372" customWidth="1"/>
    <col min="8964" max="8964" width="20.85546875" style="1372" customWidth="1"/>
    <col min="8965" max="8965" width="18.42578125" style="1372" customWidth="1"/>
    <col min="8966" max="8966" width="24.28515625" style="1372" customWidth="1"/>
    <col min="8967" max="9215" width="11.42578125" style="1372"/>
    <col min="9216" max="9216" width="3.7109375" style="1372" customWidth="1"/>
    <col min="9217" max="9217" width="4.85546875" style="1372" customWidth="1"/>
    <col min="9218" max="9218" width="67.85546875" style="1372" customWidth="1"/>
    <col min="9219" max="9219" width="20" style="1372" customWidth="1"/>
    <col min="9220" max="9220" width="20.85546875" style="1372" customWidth="1"/>
    <col min="9221" max="9221" width="18.42578125" style="1372" customWidth="1"/>
    <col min="9222" max="9222" width="24.28515625" style="1372" customWidth="1"/>
    <col min="9223" max="9471" width="11.42578125" style="1372"/>
    <col min="9472" max="9472" width="3.7109375" style="1372" customWidth="1"/>
    <col min="9473" max="9473" width="4.85546875" style="1372" customWidth="1"/>
    <col min="9474" max="9474" width="67.85546875" style="1372" customWidth="1"/>
    <col min="9475" max="9475" width="20" style="1372" customWidth="1"/>
    <col min="9476" max="9476" width="20.85546875" style="1372" customWidth="1"/>
    <col min="9477" max="9477" width="18.42578125" style="1372" customWidth="1"/>
    <col min="9478" max="9478" width="24.28515625" style="1372" customWidth="1"/>
    <col min="9479" max="9727" width="11.42578125" style="1372"/>
    <col min="9728" max="9728" width="3.7109375" style="1372" customWidth="1"/>
    <col min="9729" max="9729" width="4.85546875" style="1372" customWidth="1"/>
    <col min="9730" max="9730" width="67.85546875" style="1372" customWidth="1"/>
    <col min="9731" max="9731" width="20" style="1372" customWidth="1"/>
    <col min="9732" max="9732" width="20.85546875" style="1372" customWidth="1"/>
    <col min="9733" max="9733" width="18.42578125" style="1372" customWidth="1"/>
    <col min="9734" max="9734" width="24.28515625" style="1372" customWidth="1"/>
    <col min="9735" max="9983" width="11.42578125" style="1372"/>
    <col min="9984" max="9984" width="3.7109375" style="1372" customWidth="1"/>
    <col min="9985" max="9985" width="4.85546875" style="1372" customWidth="1"/>
    <col min="9986" max="9986" width="67.85546875" style="1372" customWidth="1"/>
    <col min="9987" max="9987" width="20" style="1372" customWidth="1"/>
    <col min="9988" max="9988" width="20.85546875" style="1372" customWidth="1"/>
    <col min="9989" max="9989" width="18.42578125" style="1372" customWidth="1"/>
    <col min="9990" max="9990" width="24.28515625" style="1372" customWidth="1"/>
    <col min="9991" max="10239" width="11.42578125" style="1372"/>
    <col min="10240" max="10240" width="3.7109375" style="1372" customWidth="1"/>
    <col min="10241" max="10241" width="4.85546875" style="1372" customWidth="1"/>
    <col min="10242" max="10242" width="67.85546875" style="1372" customWidth="1"/>
    <col min="10243" max="10243" width="20" style="1372" customWidth="1"/>
    <col min="10244" max="10244" width="20.85546875" style="1372" customWidth="1"/>
    <col min="10245" max="10245" width="18.42578125" style="1372" customWidth="1"/>
    <col min="10246" max="10246" width="24.28515625" style="1372" customWidth="1"/>
    <col min="10247" max="10495" width="11.42578125" style="1372"/>
    <col min="10496" max="10496" width="3.7109375" style="1372" customWidth="1"/>
    <col min="10497" max="10497" width="4.85546875" style="1372" customWidth="1"/>
    <col min="10498" max="10498" width="67.85546875" style="1372" customWidth="1"/>
    <col min="10499" max="10499" width="20" style="1372" customWidth="1"/>
    <col min="10500" max="10500" width="20.85546875" style="1372" customWidth="1"/>
    <col min="10501" max="10501" width="18.42578125" style="1372" customWidth="1"/>
    <col min="10502" max="10502" width="24.28515625" style="1372" customWidth="1"/>
    <col min="10503" max="10751" width="11.42578125" style="1372"/>
    <col min="10752" max="10752" width="3.7109375" style="1372" customWidth="1"/>
    <col min="10753" max="10753" width="4.85546875" style="1372" customWidth="1"/>
    <col min="10754" max="10754" width="67.85546875" style="1372" customWidth="1"/>
    <col min="10755" max="10755" width="20" style="1372" customWidth="1"/>
    <col min="10756" max="10756" width="20.85546875" style="1372" customWidth="1"/>
    <col min="10757" max="10757" width="18.42578125" style="1372" customWidth="1"/>
    <col min="10758" max="10758" width="24.28515625" style="1372" customWidth="1"/>
    <col min="10759" max="11007" width="11.42578125" style="1372"/>
    <col min="11008" max="11008" width="3.7109375" style="1372" customWidth="1"/>
    <col min="11009" max="11009" width="4.85546875" style="1372" customWidth="1"/>
    <col min="11010" max="11010" width="67.85546875" style="1372" customWidth="1"/>
    <col min="11011" max="11011" width="20" style="1372" customWidth="1"/>
    <col min="11012" max="11012" width="20.85546875" style="1372" customWidth="1"/>
    <col min="11013" max="11013" width="18.42578125" style="1372" customWidth="1"/>
    <col min="11014" max="11014" width="24.28515625" style="1372" customWidth="1"/>
    <col min="11015" max="11263" width="11.42578125" style="1372"/>
    <col min="11264" max="11264" width="3.7109375" style="1372" customWidth="1"/>
    <col min="11265" max="11265" width="4.85546875" style="1372" customWidth="1"/>
    <col min="11266" max="11266" width="67.85546875" style="1372" customWidth="1"/>
    <col min="11267" max="11267" width="20" style="1372" customWidth="1"/>
    <col min="11268" max="11268" width="20.85546875" style="1372" customWidth="1"/>
    <col min="11269" max="11269" width="18.42578125" style="1372" customWidth="1"/>
    <col min="11270" max="11270" width="24.28515625" style="1372" customWidth="1"/>
    <col min="11271" max="11519" width="11.42578125" style="1372"/>
    <col min="11520" max="11520" width="3.7109375" style="1372" customWidth="1"/>
    <col min="11521" max="11521" width="4.85546875" style="1372" customWidth="1"/>
    <col min="11522" max="11522" width="67.85546875" style="1372" customWidth="1"/>
    <col min="11523" max="11523" width="20" style="1372" customWidth="1"/>
    <col min="11524" max="11524" width="20.85546875" style="1372" customWidth="1"/>
    <col min="11525" max="11525" width="18.42578125" style="1372" customWidth="1"/>
    <col min="11526" max="11526" width="24.28515625" style="1372" customWidth="1"/>
    <col min="11527" max="11775" width="11.42578125" style="1372"/>
    <col min="11776" max="11776" width="3.7109375" style="1372" customWidth="1"/>
    <col min="11777" max="11777" width="4.85546875" style="1372" customWidth="1"/>
    <col min="11778" max="11778" width="67.85546875" style="1372" customWidth="1"/>
    <col min="11779" max="11779" width="20" style="1372" customWidth="1"/>
    <col min="11780" max="11780" width="20.85546875" style="1372" customWidth="1"/>
    <col min="11781" max="11781" width="18.42578125" style="1372" customWidth="1"/>
    <col min="11782" max="11782" width="24.28515625" style="1372" customWidth="1"/>
    <col min="11783" max="12031" width="11.42578125" style="1372"/>
    <col min="12032" max="12032" width="3.7109375" style="1372" customWidth="1"/>
    <col min="12033" max="12033" width="4.85546875" style="1372" customWidth="1"/>
    <col min="12034" max="12034" width="67.85546875" style="1372" customWidth="1"/>
    <col min="12035" max="12035" width="20" style="1372" customWidth="1"/>
    <col min="12036" max="12036" width="20.85546875" style="1372" customWidth="1"/>
    <col min="12037" max="12037" width="18.42578125" style="1372" customWidth="1"/>
    <col min="12038" max="12038" width="24.28515625" style="1372" customWidth="1"/>
    <col min="12039" max="12287" width="11.42578125" style="1372"/>
    <col min="12288" max="12288" width="3.7109375" style="1372" customWidth="1"/>
    <col min="12289" max="12289" width="4.85546875" style="1372" customWidth="1"/>
    <col min="12290" max="12290" width="67.85546875" style="1372" customWidth="1"/>
    <col min="12291" max="12291" width="20" style="1372" customWidth="1"/>
    <col min="12292" max="12292" width="20.85546875" style="1372" customWidth="1"/>
    <col min="12293" max="12293" width="18.42578125" style="1372" customWidth="1"/>
    <col min="12294" max="12294" width="24.28515625" style="1372" customWidth="1"/>
    <col min="12295" max="12543" width="11.42578125" style="1372"/>
    <col min="12544" max="12544" width="3.7109375" style="1372" customWidth="1"/>
    <col min="12545" max="12545" width="4.85546875" style="1372" customWidth="1"/>
    <col min="12546" max="12546" width="67.85546875" style="1372" customWidth="1"/>
    <col min="12547" max="12547" width="20" style="1372" customWidth="1"/>
    <col min="12548" max="12548" width="20.85546875" style="1372" customWidth="1"/>
    <col min="12549" max="12549" width="18.42578125" style="1372" customWidth="1"/>
    <col min="12550" max="12550" width="24.28515625" style="1372" customWidth="1"/>
    <col min="12551" max="12799" width="11.42578125" style="1372"/>
    <col min="12800" max="12800" width="3.7109375" style="1372" customWidth="1"/>
    <col min="12801" max="12801" width="4.85546875" style="1372" customWidth="1"/>
    <col min="12802" max="12802" width="67.85546875" style="1372" customWidth="1"/>
    <col min="12803" max="12803" width="20" style="1372" customWidth="1"/>
    <col min="12804" max="12804" width="20.85546875" style="1372" customWidth="1"/>
    <col min="12805" max="12805" width="18.42578125" style="1372" customWidth="1"/>
    <col min="12806" max="12806" width="24.28515625" style="1372" customWidth="1"/>
    <col min="12807" max="13055" width="11.42578125" style="1372"/>
    <col min="13056" max="13056" width="3.7109375" style="1372" customWidth="1"/>
    <col min="13057" max="13057" width="4.85546875" style="1372" customWidth="1"/>
    <col min="13058" max="13058" width="67.85546875" style="1372" customWidth="1"/>
    <col min="13059" max="13059" width="20" style="1372" customWidth="1"/>
    <col min="13060" max="13060" width="20.85546875" style="1372" customWidth="1"/>
    <col min="13061" max="13061" width="18.42578125" style="1372" customWidth="1"/>
    <col min="13062" max="13062" width="24.28515625" style="1372" customWidth="1"/>
    <col min="13063" max="13311" width="11.42578125" style="1372"/>
    <col min="13312" max="13312" width="3.7109375" style="1372" customWidth="1"/>
    <col min="13313" max="13313" width="4.85546875" style="1372" customWidth="1"/>
    <col min="13314" max="13314" width="67.85546875" style="1372" customWidth="1"/>
    <col min="13315" max="13315" width="20" style="1372" customWidth="1"/>
    <col min="13316" max="13316" width="20.85546875" style="1372" customWidth="1"/>
    <col min="13317" max="13317" width="18.42578125" style="1372" customWidth="1"/>
    <col min="13318" max="13318" width="24.28515625" style="1372" customWidth="1"/>
    <col min="13319" max="13567" width="11.42578125" style="1372"/>
    <col min="13568" max="13568" width="3.7109375" style="1372" customWidth="1"/>
    <col min="13569" max="13569" width="4.85546875" style="1372" customWidth="1"/>
    <col min="13570" max="13570" width="67.85546875" style="1372" customWidth="1"/>
    <col min="13571" max="13571" width="20" style="1372" customWidth="1"/>
    <col min="13572" max="13572" width="20.85546875" style="1372" customWidth="1"/>
    <col min="13573" max="13573" width="18.42578125" style="1372" customWidth="1"/>
    <col min="13574" max="13574" width="24.28515625" style="1372" customWidth="1"/>
    <col min="13575" max="13823" width="11.42578125" style="1372"/>
    <col min="13824" max="13824" width="3.7109375" style="1372" customWidth="1"/>
    <col min="13825" max="13825" width="4.85546875" style="1372" customWidth="1"/>
    <col min="13826" max="13826" width="67.85546875" style="1372" customWidth="1"/>
    <col min="13827" max="13827" width="20" style="1372" customWidth="1"/>
    <col min="13828" max="13828" width="20.85546875" style="1372" customWidth="1"/>
    <col min="13829" max="13829" width="18.42578125" style="1372" customWidth="1"/>
    <col min="13830" max="13830" width="24.28515625" style="1372" customWidth="1"/>
    <col min="13831" max="14079" width="11.42578125" style="1372"/>
    <col min="14080" max="14080" width="3.7109375" style="1372" customWidth="1"/>
    <col min="14081" max="14081" width="4.85546875" style="1372" customWidth="1"/>
    <col min="14082" max="14082" width="67.85546875" style="1372" customWidth="1"/>
    <col min="14083" max="14083" width="20" style="1372" customWidth="1"/>
    <col min="14084" max="14084" width="20.85546875" style="1372" customWidth="1"/>
    <col min="14085" max="14085" width="18.42578125" style="1372" customWidth="1"/>
    <col min="14086" max="14086" width="24.28515625" style="1372" customWidth="1"/>
    <col min="14087" max="14335" width="11.42578125" style="1372"/>
    <col min="14336" max="14336" width="3.7109375" style="1372" customWidth="1"/>
    <col min="14337" max="14337" width="4.85546875" style="1372" customWidth="1"/>
    <col min="14338" max="14338" width="67.85546875" style="1372" customWidth="1"/>
    <col min="14339" max="14339" width="20" style="1372" customWidth="1"/>
    <col min="14340" max="14340" width="20.85546875" style="1372" customWidth="1"/>
    <col min="14341" max="14341" width="18.42578125" style="1372" customWidth="1"/>
    <col min="14342" max="14342" width="24.28515625" style="1372" customWidth="1"/>
    <col min="14343" max="14591" width="11.42578125" style="1372"/>
    <col min="14592" max="14592" width="3.7109375" style="1372" customWidth="1"/>
    <col min="14593" max="14593" width="4.85546875" style="1372" customWidth="1"/>
    <col min="14594" max="14594" width="67.85546875" style="1372" customWidth="1"/>
    <col min="14595" max="14595" width="20" style="1372" customWidth="1"/>
    <col min="14596" max="14596" width="20.85546875" style="1372" customWidth="1"/>
    <col min="14597" max="14597" width="18.42578125" style="1372" customWidth="1"/>
    <col min="14598" max="14598" width="24.28515625" style="1372" customWidth="1"/>
    <col min="14599" max="14847" width="11.42578125" style="1372"/>
    <col min="14848" max="14848" width="3.7109375" style="1372" customWidth="1"/>
    <col min="14849" max="14849" width="4.85546875" style="1372" customWidth="1"/>
    <col min="14850" max="14850" width="67.85546875" style="1372" customWidth="1"/>
    <col min="14851" max="14851" width="20" style="1372" customWidth="1"/>
    <col min="14852" max="14852" width="20.85546875" style="1372" customWidth="1"/>
    <col min="14853" max="14853" width="18.42578125" style="1372" customWidth="1"/>
    <col min="14854" max="14854" width="24.28515625" style="1372" customWidth="1"/>
    <col min="14855" max="15103" width="11.42578125" style="1372"/>
    <col min="15104" max="15104" width="3.7109375" style="1372" customWidth="1"/>
    <col min="15105" max="15105" width="4.85546875" style="1372" customWidth="1"/>
    <col min="15106" max="15106" width="67.85546875" style="1372" customWidth="1"/>
    <col min="15107" max="15107" width="20" style="1372" customWidth="1"/>
    <col min="15108" max="15108" width="20.85546875" style="1372" customWidth="1"/>
    <col min="15109" max="15109" width="18.42578125" style="1372" customWidth="1"/>
    <col min="15110" max="15110" width="24.28515625" style="1372" customWidth="1"/>
    <col min="15111" max="15359" width="11.42578125" style="1372"/>
    <col min="15360" max="15360" width="3.7109375" style="1372" customWidth="1"/>
    <col min="15361" max="15361" width="4.85546875" style="1372" customWidth="1"/>
    <col min="15362" max="15362" width="67.85546875" style="1372" customWidth="1"/>
    <col min="15363" max="15363" width="20" style="1372" customWidth="1"/>
    <col min="15364" max="15364" width="20.85546875" style="1372" customWidth="1"/>
    <col min="15365" max="15365" width="18.42578125" style="1372" customWidth="1"/>
    <col min="15366" max="15366" width="24.28515625" style="1372" customWidth="1"/>
    <col min="15367" max="15615" width="11.42578125" style="1372"/>
    <col min="15616" max="15616" width="3.7109375" style="1372" customWidth="1"/>
    <col min="15617" max="15617" width="4.85546875" style="1372" customWidth="1"/>
    <col min="15618" max="15618" width="67.85546875" style="1372" customWidth="1"/>
    <col min="15619" max="15619" width="20" style="1372" customWidth="1"/>
    <col min="15620" max="15620" width="20.85546875" style="1372" customWidth="1"/>
    <col min="15621" max="15621" width="18.42578125" style="1372" customWidth="1"/>
    <col min="15622" max="15622" width="24.28515625" style="1372" customWidth="1"/>
    <col min="15623" max="15871" width="11.42578125" style="1372"/>
    <col min="15872" max="15872" width="3.7109375" style="1372" customWidth="1"/>
    <col min="15873" max="15873" width="4.85546875" style="1372" customWidth="1"/>
    <col min="15874" max="15874" width="67.85546875" style="1372" customWidth="1"/>
    <col min="15875" max="15875" width="20" style="1372" customWidth="1"/>
    <col min="15876" max="15876" width="20.85546875" style="1372" customWidth="1"/>
    <col min="15877" max="15877" width="18.42578125" style="1372" customWidth="1"/>
    <col min="15878" max="15878" width="24.28515625" style="1372" customWidth="1"/>
    <col min="15879" max="16127" width="11.42578125" style="1372"/>
    <col min="16128" max="16128" width="3.7109375" style="1372" customWidth="1"/>
    <col min="16129" max="16129" width="4.85546875" style="1372" customWidth="1"/>
    <col min="16130" max="16130" width="67.85546875" style="1372" customWidth="1"/>
    <col min="16131" max="16131" width="20" style="1372" customWidth="1"/>
    <col min="16132" max="16132" width="20.85546875" style="1372" customWidth="1"/>
    <col min="16133" max="16133" width="18.42578125" style="1372" customWidth="1"/>
    <col min="16134" max="16134" width="24.28515625" style="1372" customWidth="1"/>
    <col min="16135" max="16384" width="11.42578125" style="1372"/>
  </cols>
  <sheetData>
    <row r="1" spans="1:6" ht="15.75">
      <c r="B1" s="33" t="s">
        <v>57</v>
      </c>
      <c r="C1" s="1613">
        <v>22</v>
      </c>
    </row>
    <row r="2" spans="1:6" ht="15.75">
      <c r="B2" s="33" t="s">
        <v>58</v>
      </c>
      <c r="C2" s="1229" t="s">
        <v>3380</v>
      </c>
    </row>
    <row r="3" spans="1:6" ht="15.75">
      <c r="B3" s="33" t="s">
        <v>56</v>
      </c>
      <c r="C3" s="1613" t="s">
        <v>3373</v>
      </c>
    </row>
    <row r="4" spans="1:6" ht="15.75">
      <c r="B4" s="33" t="s">
        <v>59</v>
      </c>
      <c r="C4" s="1613" t="s">
        <v>62</v>
      </c>
      <c r="D4" s="1374"/>
    </row>
    <row r="5" spans="1:6" s="1375" customFormat="1" ht="18">
      <c r="B5" s="33" t="s">
        <v>1349</v>
      </c>
      <c r="C5" s="1613" t="s">
        <v>80</v>
      </c>
    </row>
    <row r="6" spans="1:6" ht="18.75" customHeight="1" thickBot="1">
      <c r="B6" s="1376"/>
      <c r="C6" s="1377"/>
      <c r="D6" s="1377"/>
    </row>
    <row r="7" spans="1:6" ht="105.75" customHeight="1" thickBot="1">
      <c r="A7" s="1378"/>
      <c r="B7" s="1379"/>
      <c r="C7" s="1380" t="s">
        <v>3381</v>
      </c>
      <c r="D7" s="1381" t="s">
        <v>3382</v>
      </c>
      <c r="E7" s="1381" t="s">
        <v>3383</v>
      </c>
      <c r="F7" s="1382" t="s">
        <v>3384</v>
      </c>
    </row>
    <row r="8" spans="1:6" ht="15.75" thickBot="1">
      <c r="A8" s="1383"/>
      <c r="B8" s="1384"/>
      <c r="C8" s="1385" t="s">
        <v>1806</v>
      </c>
      <c r="D8" s="1386" t="s">
        <v>1801</v>
      </c>
      <c r="E8" s="1387" t="s">
        <v>1798</v>
      </c>
      <c r="F8" s="1388" t="s">
        <v>1795</v>
      </c>
    </row>
    <row r="9" spans="1:6">
      <c r="A9" s="1389" t="s">
        <v>1806</v>
      </c>
      <c r="B9" s="1390" t="s">
        <v>3385</v>
      </c>
      <c r="C9" s="1391">
        <f>C10+C11+C12+C13+C14</f>
        <v>0</v>
      </c>
      <c r="D9" s="1391">
        <f t="shared" ref="D9:E9" si="0">D10+D11+D12+D13+D14</f>
        <v>0</v>
      </c>
      <c r="E9" s="1391">
        <f t="shared" si="0"/>
        <v>0</v>
      </c>
      <c r="F9" s="1392">
        <f>E9*12.5</f>
        <v>0</v>
      </c>
    </row>
    <row r="10" spans="1:6">
      <c r="A10" s="1393" t="s">
        <v>1801</v>
      </c>
      <c r="B10" s="1394" t="s">
        <v>3386</v>
      </c>
      <c r="C10" s="2763"/>
      <c r="D10" s="2764"/>
      <c r="E10" s="2765">
        <f>D10*0</f>
        <v>0</v>
      </c>
      <c r="F10" s="2766"/>
    </row>
    <row r="11" spans="1:6">
      <c r="A11" s="1393" t="s">
        <v>1798</v>
      </c>
      <c r="B11" s="1394" t="s">
        <v>3387</v>
      </c>
      <c r="C11" s="1395"/>
      <c r="D11" s="1396"/>
      <c r="E11" s="1397">
        <f>D11*8%</f>
        <v>0</v>
      </c>
      <c r="F11" s="1398"/>
    </row>
    <row r="12" spans="1:6">
      <c r="A12" s="1393" t="s">
        <v>1795</v>
      </c>
      <c r="B12" s="1394" t="s">
        <v>3388</v>
      </c>
      <c r="C12" s="1395"/>
      <c r="D12" s="1396"/>
      <c r="E12" s="1397">
        <f>D12*50%</f>
        <v>0</v>
      </c>
      <c r="F12" s="1398"/>
    </row>
    <row r="13" spans="1:6">
      <c r="A13" s="1393" t="s">
        <v>1792</v>
      </c>
      <c r="B13" s="1394" t="s">
        <v>3389</v>
      </c>
      <c r="C13" s="1395"/>
      <c r="D13" s="1396"/>
      <c r="E13" s="1397">
        <f>D13*75%</f>
        <v>0</v>
      </c>
      <c r="F13" s="1398"/>
    </row>
    <row r="14" spans="1:6">
      <c r="A14" s="1393" t="s">
        <v>1789</v>
      </c>
      <c r="B14" s="1399" t="s">
        <v>3390</v>
      </c>
      <c r="C14" s="1395"/>
      <c r="D14" s="1396"/>
      <c r="E14" s="1397">
        <f>D14*100%</f>
        <v>0</v>
      </c>
      <c r="F14" s="1398"/>
    </row>
    <row r="15" spans="1:6">
      <c r="A15" s="1393" t="s">
        <v>1787</v>
      </c>
      <c r="B15" s="1400" t="s">
        <v>3391</v>
      </c>
      <c r="C15" s="1401">
        <f>C16+C17+C18+C19+C20</f>
        <v>0</v>
      </c>
      <c r="D15" s="1401">
        <f>D16+D17+D18+D19+D20</f>
        <v>0</v>
      </c>
      <c r="E15" s="1401">
        <f>E16+E17+E18+E19+E20</f>
        <v>0</v>
      </c>
      <c r="F15" s="2767">
        <f>E15*12.5</f>
        <v>0</v>
      </c>
    </row>
    <row r="16" spans="1:6" ht="15" customHeight="1">
      <c r="A16" s="1393" t="s">
        <v>1784</v>
      </c>
      <c r="B16" s="2768" t="s">
        <v>3386</v>
      </c>
      <c r="C16" s="1402"/>
      <c r="D16" s="2764"/>
      <c r="E16" s="1397">
        <f>D16*0</f>
        <v>0</v>
      </c>
      <c r="F16" s="1398"/>
    </row>
    <row r="17" spans="1:6">
      <c r="A17" s="1393" t="s">
        <v>1781</v>
      </c>
      <c r="B17" s="1394" t="s">
        <v>3387</v>
      </c>
      <c r="C17" s="1402"/>
      <c r="D17" s="1396"/>
      <c r="E17" s="1397">
        <f>D17*8%</f>
        <v>0</v>
      </c>
      <c r="F17" s="1398"/>
    </row>
    <row r="18" spans="1:6">
      <c r="A18" s="1393" t="s">
        <v>3004</v>
      </c>
      <c r="B18" s="1394" t="s">
        <v>3392</v>
      </c>
      <c r="C18" s="1402"/>
      <c r="D18" s="1396"/>
      <c r="E18" s="1397">
        <f>D18*50%</f>
        <v>0</v>
      </c>
      <c r="F18" s="1398"/>
    </row>
    <row r="19" spans="1:6">
      <c r="A19" s="1393" t="s">
        <v>3006</v>
      </c>
      <c r="B19" s="1394" t="s">
        <v>3393</v>
      </c>
      <c r="C19" s="1402"/>
      <c r="D19" s="1396"/>
      <c r="E19" s="1397">
        <f>D19*75%</f>
        <v>0</v>
      </c>
      <c r="F19" s="1398"/>
    </row>
    <row r="20" spans="1:6" ht="15.75" thickBot="1">
      <c r="A20" s="1403" t="s">
        <v>3008</v>
      </c>
      <c r="B20" s="1404" t="s">
        <v>3390</v>
      </c>
      <c r="C20" s="1405"/>
      <c r="D20" s="1406"/>
      <c r="E20" s="1407">
        <f>D20*100%</f>
        <v>0</v>
      </c>
      <c r="F20" s="1408"/>
    </row>
    <row r="21" spans="1:6">
      <c r="E21" s="1372"/>
    </row>
    <row r="22" spans="1:6" ht="15.75">
      <c r="B22" s="983" t="s">
        <v>3043</v>
      </c>
    </row>
    <row r="23" spans="1:6" ht="15.75">
      <c r="B23" s="2590"/>
      <c r="C23" s="1373"/>
      <c r="D23" s="1373"/>
    </row>
    <row r="24" spans="1:6">
      <c r="C24" s="1373"/>
      <c r="D24" s="1373"/>
    </row>
    <row r="25" spans="1:6">
      <c r="C25" s="1373"/>
      <c r="D25" s="1373"/>
    </row>
    <row r="26" spans="1:6">
      <c r="C26" s="1373"/>
      <c r="D26" s="1373"/>
    </row>
    <row r="27" spans="1:6">
      <c r="C27" s="1373"/>
      <c r="D27" s="1409"/>
    </row>
    <row r="28" spans="1:6">
      <c r="C28" s="1373"/>
      <c r="D28" s="1373"/>
    </row>
    <row r="29" spans="1:6">
      <c r="C29" s="1373"/>
      <c r="D29" s="1373"/>
    </row>
    <row r="30" spans="1:6">
      <c r="C30" s="1373"/>
      <c r="D30" s="1373"/>
    </row>
    <row r="31" spans="1:6">
      <c r="C31" s="1373"/>
      <c r="D31" s="1373"/>
    </row>
    <row r="32" spans="1:6">
      <c r="C32" s="1373"/>
      <c r="D32" s="1373"/>
    </row>
    <row r="33" spans="3:4">
      <c r="C33" s="1373"/>
      <c r="D33" s="1373"/>
    </row>
    <row r="34" spans="3:4">
      <c r="C34" s="1373"/>
      <c r="D34" s="1373"/>
    </row>
    <row r="35" spans="3:4">
      <c r="C35" s="1373"/>
      <c r="D35" s="1373"/>
    </row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zoomScale="85" zoomScaleNormal="85" workbookViewId="0">
      <selection activeCell="J6" sqref="J6"/>
    </sheetView>
  </sheetViews>
  <sheetFormatPr defaultRowHeight="12.75"/>
  <cols>
    <col min="1" max="1" width="43.28515625" style="136" customWidth="1"/>
    <col min="2" max="2" width="16.7109375" style="136" customWidth="1"/>
    <col min="3" max="3" width="17.28515625" style="136" customWidth="1"/>
    <col min="4" max="16384" width="9.140625" style="136"/>
  </cols>
  <sheetData>
    <row r="1" spans="1:3" ht="15">
      <c r="A1" s="152" t="s">
        <v>57</v>
      </c>
      <c r="B1" s="148">
        <v>36.200000000000003</v>
      </c>
      <c r="C1" s="148"/>
    </row>
    <row r="2" spans="1:3" ht="17.25">
      <c r="A2" s="152" t="s">
        <v>58</v>
      </c>
      <c r="B2" s="137" t="s">
        <v>1264</v>
      </c>
      <c r="C2" s="137"/>
    </row>
    <row r="3" spans="1:3" ht="15">
      <c r="A3" s="138" t="s">
        <v>56</v>
      </c>
      <c r="B3" s="139" t="s">
        <v>61</v>
      </c>
      <c r="C3" s="139"/>
    </row>
    <row r="4" spans="1:3" ht="15">
      <c r="A4" s="138" t="s">
        <v>59</v>
      </c>
      <c r="B4" s="139" t="s">
        <v>1258</v>
      </c>
      <c r="C4" s="139"/>
    </row>
    <row r="5" spans="1:3" ht="15">
      <c r="A5" s="138" t="s">
        <v>60</v>
      </c>
      <c r="B5" s="139" t="s">
        <v>80</v>
      </c>
      <c r="C5" s="139"/>
    </row>
    <row r="6" spans="1:3" ht="15">
      <c r="A6" s="154"/>
      <c r="B6" s="155"/>
      <c r="C6" s="135"/>
    </row>
    <row r="7" spans="1:3" ht="102.75" customHeight="1">
      <c r="A7" s="1881" t="s">
        <v>1265</v>
      </c>
      <c r="B7" s="1882" t="s">
        <v>1256</v>
      </c>
      <c r="C7" s="1882" t="s">
        <v>1259</v>
      </c>
    </row>
    <row r="8" spans="1:3" ht="19.5" customHeight="1">
      <c r="A8" s="1883" t="s">
        <v>62</v>
      </c>
      <c r="B8" s="1884">
        <f>SUM(B9:B13)</f>
        <v>0</v>
      </c>
      <c r="C8" s="1884" t="e">
        <f>(B9*C9+C10*B10+B11*C11+B12*C12+B13*C13)/B8</f>
        <v>#DIV/0!</v>
      </c>
    </row>
    <row r="9" spans="1:3" ht="15">
      <c r="A9" s="140" t="s">
        <v>1241</v>
      </c>
      <c r="B9" s="64">
        <v>0</v>
      </c>
      <c r="C9" s="64">
        <v>0</v>
      </c>
    </row>
    <row r="10" spans="1:3" ht="15">
      <c r="A10" s="141" t="s">
        <v>1242</v>
      </c>
      <c r="B10" s="64">
        <v>0</v>
      </c>
      <c r="C10" s="64">
        <v>0</v>
      </c>
    </row>
    <row r="11" spans="1:3" ht="15">
      <c r="A11" s="141" t="s">
        <v>1243</v>
      </c>
      <c r="B11" s="64">
        <v>0</v>
      </c>
      <c r="C11" s="64">
        <v>0</v>
      </c>
    </row>
    <row r="12" spans="1:3" ht="15">
      <c r="A12" s="140" t="s">
        <v>1244</v>
      </c>
      <c r="B12" s="64">
        <v>0</v>
      </c>
      <c r="C12" s="64">
        <v>0</v>
      </c>
    </row>
    <row r="13" spans="1:3" ht="15">
      <c r="A13" s="141" t="s">
        <v>1245</v>
      </c>
      <c r="B13" s="64">
        <v>0</v>
      </c>
      <c r="C13" s="64">
        <v>0</v>
      </c>
    </row>
    <row r="14" spans="1:3" ht="15">
      <c r="A14" s="1883" t="s">
        <v>64</v>
      </c>
      <c r="B14" s="1884">
        <f>SUM(B15:B19)</f>
        <v>0</v>
      </c>
      <c r="C14" s="1884" t="e">
        <f>(B15*C15+C16*B16+B17*C17+B18*C18+B19*C19)/B14</f>
        <v>#DIV/0!</v>
      </c>
    </row>
    <row r="15" spans="1:3" ht="15">
      <c r="A15" s="140" t="s">
        <v>1246</v>
      </c>
      <c r="B15" s="64">
        <v>0</v>
      </c>
      <c r="C15" s="64">
        <v>0</v>
      </c>
    </row>
    <row r="16" spans="1:3" ht="15">
      <c r="A16" s="141" t="s">
        <v>1242</v>
      </c>
      <c r="B16" s="64">
        <v>0</v>
      </c>
      <c r="C16" s="64">
        <v>0</v>
      </c>
    </row>
    <row r="17" spans="1:3" ht="15">
      <c r="A17" s="141" t="s">
        <v>1243</v>
      </c>
      <c r="B17" s="64">
        <v>0</v>
      </c>
      <c r="C17" s="64">
        <v>0</v>
      </c>
    </row>
    <row r="18" spans="1:3" ht="15">
      <c r="A18" s="140" t="s">
        <v>1244</v>
      </c>
      <c r="B18" s="64">
        <v>0</v>
      </c>
      <c r="C18" s="64">
        <v>0</v>
      </c>
    </row>
    <row r="19" spans="1:3" ht="15">
      <c r="A19" s="141" t="s">
        <v>1245</v>
      </c>
      <c r="B19" s="64">
        <v>0</v>
      </c>
      <c r="C19" s="64">
        <v>0</v>
      </c>
    </row>
    <row r="20" spans="1:3" ht="15">
      <c r="A20" s="1883" t="s">
        <v>65</v>
      </c>
      <c r="B20" s="1884">
        <f>SUM(B21:B25)</f>
        <v>0</v>
      </c>
      <c r="C20" s="1884" t="e">
        <f>(B21*C21+C22*B22+B23*C23+B24*C24+B25*C25)/B20</f>
        <v>#DIV/0!</v>
      </c>
    </row>
    <row r="21" spans="1:3" ht="15">
      <c r="A21" s="140" t="s">
        <v>1246</v>
      </c>
      <c r="B21" s="64">
        <v>0</v>
      </c>
      <c r="C21" s="64">
        <v>0</v>
      </c>
    </row>
    <row r="22" spans="1:3" ht="15">
      <c r="A22" s="141" t="s">
        <v>1242</v>
      </c>
      <c r="B22" s="64">
        <v>0</v>
      </c>
      <c r="C22" s="64">
        <v>0</v>
      </c>
    </row>
    <row r="23" spans="1:3" ht="15">
      <c r="A23" s="141" t="s">
        <v>1243</v>
      </c>
      <c r="B23" s="64">
        <v>0</v>
      </c>
      <c r="C23" s="64">
        <v>0</v>
      </c>
    </row>
    <row r="24" spans="1:3" ht="15">
      <c r="A24" s="140" t="s">
        <v>1244</v>
      </c>
      <c r="B24" s="64">
        <v>0</v>
      </c>
      <c r="C24" s="64">
        <v>0</v>
      </c>
    </row>
    <row r="25" spans="1:3" ht="15">
      <c r="A25" s="141" t="s">
        <v>1245</v>
      </c>
      <c r="B25" s="64">
        <v>0</v>
      </c>
      <c r="C25" s="64">
        <v>0</v>
      </c>
    </row>
    <row r="26" spans="1:3" ht="15">
      <c r="A26" s="1883" t="s">
        <v>66</v>
      </c>
      <c r="B26" s="1884">
        <f>SUM(B27:B31)</f>
        <v>0</v>
      </c>
      <c r="C26" s="1884" t="e">
        <f>(B27*C27+C28*B28+B29*C29+B30*C30+B31*C31)/B26</f>
        <v>#DIV/0!</v>
      </c>
    </row>
    <row r="27" spans="1:3" ht="15">
      <c r="A27" s="140" t="s">
        <v>1246</v>
      </c>
      <c r="B27" s="64">
        <v>0</v>
      </c>
      <c r="C27" s="64">
        <v>0</v>
      </c>
    </row>
    <row r="28" spans="1:3" ht="15">
      <c r="A28" s="141" t="s">
        <v>1242</v>
      </c>
      <c r="B28" s="64">
        <v>0</v>
      </c>
      <c r="C28" s="64">
        <v>0</v>
      </c>
    </row>
    <row r="29" spans="1:3" ht="15">
      <c r="A29" s="141" t="s">
        <v>1243</v>
      </c>
      <c r="B29" s="64">
        <v>0</v>
      </c>
      <c r="C29" s="64">
        <v>0</v>
      </c>
    </row>
    <row r="30" spans="1:3" ht="15">
      <c r="A30" s="140" t="s">
        <v>1244</v>
      </c>
      <c r="B30" s="64">
        <v>0</v>
      </c>
      <c r="C30" s="64">
        <v>0</v>
      </c>
    </row>
    <row r="31" spans="1:3" ht="15">
      <c r="A31" s="141" t="s">
        <v>1245</v>
      </c>
      <c r="B31" s="64">
        <v>0</v>
      </c>
      <c r="C31" s="64">
        <v>0</v>
      </c>
    </row>
    <row r="32" spans="1:3" ht="15">
      <c r="A32" s="1883" t="s">
        <v>67</v>
      </c>
      <c r="B32" s="1884">
        <f>SUM(B33:B37)</f>
        <v>0</v>
      </c>
      <c r="C32" s="1884" t="e">
        <f>(B33*C33+C34*B34+B35*C35+B36*C36+B37*C37)/B32</f>
        <v>#DIV/0!</v>
      </c>
    </row>
    <row r="33" spans="1:3" ht="15">
      <c r="A33" s="140" t="s">
        <v>1246</v>
      </c>
      <c r="B33" s="64">
        <v>0</v>
      </c>
      <c r="C33" s="64">
        <v>0</v>
      </c>
    </row>
    <row r="34" spans="1:3" ht="15">
      <c r="A34" s="141" t="s">
        <v>1242</v>
      </c>
      <c r="B34" s="64">
        <v>0</v>
      </c>
      <c r="C34" s="64">
        <v>0</v>
      </c>
    </row>
    <row r="35" spans="1:3" ht="15">
      <c r="A35" s="141" t="s">
        <v>1243</v>
      </c>
      <c r="B35" s="64">
        <v>0</v>
      </c>
      <c r="C35" s="64">
        <v>0</v>
      </c>
    </row>
    <row r="36" spans="1:3" ht="15">
      <c r="A36" s="140" t="s">
        <v>1244</v>
      </c>
      <c r="B36" s="64">
        <v>0</v>
      </c>
      <c r="C36" s="64">
        <v>0</v>
      </c>
    </row>
    <row r="37" spans="1:3" ht="15">
      <c r="A37" s="141" t="s">
        <v>1245</v>
      </c>
      <c r="B37" s="64">
        <v>0</v>
      </c>
      <c r="C37" s="64">
        <v>0</v>
      </c>
    </row>
    <row r="38" spans="1:3" ht="15">
      <c r="A38" s="1883" t="s">
        <v>68</v>
      </c>
      <c r="B38" s="1884">
        <f>SUM(B39:B43)</f>
        <v>0</v>
      </c>
      <c r="C38" s="1884" t="e">
        <f>(B39*C39+C40*B40+B41*C41+B42*C42+B43*C43)/B38</f>
        <v>#DIV/0!</v>
      </c>
    </row>
    <row r="39" spans="1:3" ht="15">
      <c r="A39" s="140" t="s">
        <v>1246</v>
      </c>
      <c r="B39" s="64">
        <v>0</v>
      </c>
      <c r="C39" s="64">
        <v>0</v>
      </c>
    </row>
    <row r="40" spans="1:3" ht="15">
      <c r="A40" s="141" t="s">
        <v>1242</v>
      </c>
      <c r="B40" s="64">
        <v>0</v>
      </c>
      <c r="C40" s="64">
        <v>0</v>
      </c>
    </row>
    <row r="41" spans="1:3" ht="15">
      <c r="A41" s="141" t="s">
        <v>1243</v>
      </c>
      <c r="B41" s="64">
        <v>0</v>
      </c>
      <c r="C41" s="64">
        <v>0</v>
      </c>
    </row>
    <row r="42" spans="1:3" ht="15">
      <c r="A42" s="140" t="s">
        <v>1244</v>
      </c>
      <c r="B42" s="64">
        <v>0</v>
      </c>
      <c r="C42" s="64">
        <v>0</v>
      </c>
    </row>
    <row r="43" spans="1:3" ht="15">
      <c r="A43" s="141" t="s">
        <v>1245</v>
      </c>
      <c r="B43" s="64">
        <v>0</v>
      </c>
      <c r="C43" s="64">
        <v>0</v>
      </c>
    </row>
    <row r="44" spans="1:3" ht="15">
      <c r="A44" s="1883" t="s">
        <v>70</v>
      </c>
      <c r="B44" s="1884">
        <f>SUM(B45:B49)</f>
        <v>0</v>
      </c>
      <c r="C44" s="1884" t="e">
        <f>(B45*C45+C46*B46+B47*C47+B48*C48+B49*C49)/B44</f>
        <v>#DIV/0!</v>
      </c>
    </row>
    <row r="45" spans="1:3" ht="15">
      <c r="A45" s="140" t="s">
        <v>1246</v>
      </c>
      <c r="B45" s="64">
        <v>0</v>
      </c>
      <c r="C45" s="64">
        <v>0</v>
      </c>
    </row>
    <row r="46" spans="1:3" ht="15">
      <c r="A46" s="141" t="s">
        <v>1242</v>
      </c>
      <c r="B46" s="64">
        <v>0</v>
      </c>
      <c r="C46" s="64">
        <v>0</v>
      </c>
    </row>
    <row r="47" spans="1:3" ht="15">
      <c r="A47" s="141" t="s">
        <v>1243</v>
      </c>
      <c r="B47" s="64">
        <v>0</v>
      </c>
      <c r="C47" s="64">
        <v>0</v>
      </c>
    </row>
    <row r="48" spans="1:3" ht="15">
      <c r="A48" s="140" t="s">
        <v>1244</v>
      </c>
      <c r="B48" s="64">
        <v>0</v>
      </c>
      <c r="C48" s="64">
        <v>0</v>
      </c>
    </row>
    <row r="49" spans="1:3" ht="15">
      <c r="A49" s="141" t="s">
        <v>1245</v>
      </c>
      <c r="B49" s="64">
        <v>0</v>
      </c>
      <c r="C49" s="64">
        <v>0</v>
      </c>
    </row>
    <row r="50" spans="1:3" ht="15">
      <c r="A50" s="1883" t="s">
        <v>69</v>
      </c>
      <c r="B50" s="1884">
        <f>SUM(B51:B55)</f>
        <v>0</v>
      </c>
      <c r="C50" s="1884" t="e">
        <f>(B51*C51+C52*B52+B53*C53+B54*C54+B55*C55)/B50</f>
        <v>#DIV/0!</v>
      </c>
    </row>
    <row r="51" spans="1:3" ht="15">
      <c r="A51" s="140" t="s">
        <v>1246</v>
      </c>
      <c r="B51" s="64">
        <v>0</v>
      </c>
      <c r="C51" s="64">
        <v>0</v>
      </c>
    </row>
    <row r="52" spans="1:3" ht="15">
      <c r="A52" s="141" t="s">
        <v>1242</v>
      </c>
      <c r="B52" s="64">
        <v>0</v>
      </c>
      <c r="C52" s="64">
        <v>0</v>
      </c>
    </row>
    <row r="53" spans="1:3" ht="15">
      <c r="A53" s="141" t="s">
        <v>1243</v>
      </c>
      <c r="B53" s="64">
        <v>0</v>
      </c>
      <c r="C53" s="64">
        <v>0</v>
      </c>
    </row>
    <row r="54" spans="1:3" ht="15">
      <c r="A54" s="140" t="s">
        <v>1244</v>
      </c>
      <c r="B54" s="64">
        <v>0</v>
      </c>
      <c r="C54" s="64">
        <v>0</v>
      </c>
    </row>
    <row r="55" spans="1:3" ht="15">
      <c r="A55" s="141" t="s">
        <v>1245</v>
      </c>
      <c r="B55" s="64">
        <v>0</v>
      </c>
      <c r="C55" s="64">
        <v>0</v>
      </c>
    </row>
    <row r="56" spans="1:3" ht="15">
      <c r="A56" s="1883" t="s">
        <v>405</v>
      </c>
      <c r="B56" s="1884">
        <f>SUM(B57:B61)</f>
        <v>0</v>
      </c>
      <c r="C56" s="1884" t="e">
        <f>(B57*C57+C58*B58+B59*C59+B60*C60+B61*C61)/B56</f>
        <v>#DIV/0!</v>
      </c>
    </row>
    <row r="57" spans="1:3" ht="15">
      <c r="A57" s="140" t="s">
        <v>1246</v>
      </c>
      <c r="B57" s="64">
        <v>0</v>
      </c>
      <c r="C57" s="64">
        <v>0</v>
      </c>
    </row>
    <row r="58" spans="1:3" ht="15">
      <c r="A58" s="141" t="s">
        <v>1242</v>
      </c>
      <c r="B58" s="64">
        <v>0</v>
      </c>
      <c r="C58" s="64">
        <v>0</v>
      </c>
    </row>
    <row r="59" spans="1:3" ht="15">
      <c r="A59" s="141" t="s">
        <v>1243</v>
      </c>
      <c r="B59" s="64">
        <v>0</v>
      </c>
      <c r="C59" s="64">
        <v>0</v>
      </c>
    </row>
    <row r="60" spans="1:3" ht="15">
      <c r="A60" s="140" t="s">
        <v>1244</v>
      </c>
      <c r="B60" s="64">
        <v>0</v>
      </c>
      <c r="C60" s="64">
        <v>0</v>
      </c>
    </row>
    <row r="61" spans="1:3" ht="15">
      <c r="A61" s="141" t="s">
        <v>1245</v>
      </c>
      <c r="B61" s="64">
        <v>0</v>
      </c>
      <c r="C61" s="64">
        <v>0</v>
      </c>
    </row>
    <row r="62" spans="1:3" ht="15">
      <c r="A62" s="1883" t="s">
        <v>72</v>
      </c>
      <c r="B62" s="1884">
        <f>SUM(B63:B67)</f>
        <v>0</v>
      </c>
      <c r="C62" s="1884" t="e">
        <f>(B63*C63+C64*B64+B65*C65+B66*C66+B67*C67)/B62</f>
        <v>#DIV/0!</v>
      </c>
    </row>
    <row r="63" spans="1:3" ht="15">
      <c r="A63" s="140" t="s">
        <v>1246</v>
      </c>
      <c r="B63" s="64">
        <v>0</v>
      </c>
      <c r="C63" s="64">
        <v>0</v>
      </c>
    </row>
    <row r="64" spans="1:3" ht="15">
      <c r="A64" s="141" t="s">
        <v>1242</v>
      </c>
      <c r="B64" s="64">
        <v>0</v>
      </c>
      <c r="C64" s="64">
        <v>0</v>
      </c>
    </row>
    <row r="65" spans="1:3" ht="15">
      <c r="A65" s="141" t="s">
        <v>1243</v>
      </c>
      <c r="B65" s="64">
        <v>0</v>
      </c>
      <c r="C65" s="64">
        <v>0</v>
      </c>
    </row>
    <row r="66" spans="1:3" ht="15">
      <c r="A66" s="140" t="s">
        <v>1244</v>
      </c>
      <c r="B66" s="64">
        <v>0</v>
      </c>
      <c r="C66" s="64">
        <v>0</v>
      </c>
    </row>
    <row r="67" spans="1:3" ht="15">
      <c r="A67" s="141" t="s">
        <v>1245</v>
      </c>
      <c r="B67" s="64">
        <v>0</v>
      </c>
      <c r="C67" s="64">
        <v>0</v>
      </c>
    </row>
    <row r="68" spans="1:3" ht="15">
      <c r="A68" s="1883" t="s">
        <v>71</v>
      </c>
      <c r="B68" s="1884">
        <f>SUM(B69:B73)</f>
        <v>0</v>
      </c>
      <c r="C68" s="1884" t="e">
        <f>(B69*C69+C70*B70+B71*C71+B72*C72+B73*C73)/B68</f>
        <v>#DIV/0!</v>
      </c>
    </row>
    <row r="69" spans="1:3" ht="15">
      <c r="A69" s="140" t="s">
        <v>1246</v>
      </c>
      <c r="B69" s="64">
        <v>0</v>
      </c>
      <c r="C69" s="64">
        <v>0</v>
      </c>
    </row>
    <row r="70" spans="1:3" ht="15">
      <c r="A70" s="141" t="s">
        <v>1242</v>
      </c>
      <c r="B70" s="64">
        <v>0</v>
      </c>
      <c r="C70" s="64">
        <v>0</v>
      </c>
    </row>
    <row r="71" spans="1:3" ht="15">
      <c r="A71" s="141" t="s">
        <v>1243</v>
      </c>
      <c r="B71" s="64">
        <v>0</v>
      </c>
      <c r="C71" s="64">
        <v>0</v>
      </c>
    </row>
    <row r="72" spans="1:3" ht="15">
      <c r="A72" s="140" t="s">
        <v>1244</v>
      </c>
      <c r="B72" s="64">
        <v>0</v>
      </c>
      <c r="C72" s="64">
        <v>0</v>
      </c>
    </row>
    <row r="73" spans="1:3" ht="15">
      <c r="A73" s="142" t="s">
        <v>1245</v>
      </c>
      <c r="B73" s="178">
        <v>0</v>
      </c>
      <c r="C73" s="1885">
        <v>0</v>
      </c>
    </row>
    <row r="74" spans="1:3" ht="12" customHeight="1">
      <c r="A74" s="143"/>
    </row>
    <row r="75" spans="1:3" ht="86.25" customHeight="1">
      <c r="A75" s="159" t="s">
        <v>1266</v>
      </c>
      <c r="B75" s="153"/>
      <c r="C75" s="153"/>
    </row>
    <row r="76" spans="1:3" ht="25.5">
      <c r="A76" s="158" t="s">
        <v>1347</v>
      </c>
    </row>
    <row r="77" spans="1:3" ht="15">
      <c r="A77" s="152"/>
    </row>
    <row r="78" spans="1:3" ht="15">
      <c r="A78" s="152"/>
    </row>
  </sheetData>
  <pageMargins left="0.7" right="0.7" top="0.75" bottom="0.75" header="0.3" footer="0.3"/>
  <pageSetup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5"/>
  <sheetViews>
    <sheetView zoomScale="70" zoomScaleNormal="70" workbookViewId="0">
      <pane xSplit="2" topLeftCell="C1" activePane="topRight" state="frozen"/>
      <selection sqref="A1:A1048576"/>
      <selection pane="topRight"/>
    </sheetView>
  </sheetViews>
  <sheetFormatPr defaultColWidth="11.42578125" defaultRowHeight="12.75"/>
  <cols>
    <col min="1" max="1" width="6.28515625" style="1410" customWidth="1"/>
    <col min="2" max="2" width="53" style="1410" bestFit="1" customWidth="1"/>
    <col min="3" max="3" width="14.7109375" style="1410" customWidth="1"/>
    <col min="4" max="4" width="17.7109375" style="1410" customWidth="1"/>
    <col min="5" max="6" width="12.85546875" style="1410" customWidth="1"/>
    <col min="7" max="7" width="17" style="1410" customWidth="1"/>
    <col min="8" max="8" width="16.85546875" style="1410" customWidth="1"/>
    <col min="9" max="9" width="16.5703125" style="1410" customWidth="1"/>
    <col min="10" max="10" width="16.140625" style="1410" customWidth="1"/>
    <col min="11" max="255" width="11.42578125" style="1410"/>
    <col min="256" max="256" width="13.28515625" style="1410" customWidth="1"/>
    <col min="257" max="257" width="11.42578125" style="1410"/>
    <col min="258" max="258" width="54" style="1410" customWidth="1"/>
    <col min="259" max="259" width="19.28515625" style="1410" customWidth="1"/>
    <col min="260" max="260" width="24.85546875" style="1410" customWidth="1"/>
    <col min="261" max="261" width="14.7109375" style="1410" customWidth="1"/>
    <col min="262" max="262" width="16.7109375" style="1410" customWidth="1"/>
    <col min="263" max="263" width="23.5703125" style="1410" customWidth="1"/>
    <col min="264" max="264" width="19.7109375" style="1410" customWidth="1"/>
    <col min="265" max="266" width="20.42578125" style="1410" customWidth="1"/>
    <col min="267" max="511" width="11.42578125" style="1410"/>
    <col min="512" max="512" width="13.28515625" style="1410" customWidth="1"/>
    <col min="513" max="513" width="11.42578125" style="1410"/>
    <col min="514" max="514" width="54" style="1410" customWidth="1"/>
    <col min="515" max="515" width="19.28515625" style="1410" customWidth="1"/>
    <col min="516" max="516" width="24.85546875" style="1410" customWidth="1"/>
    <col min="517" max="517" width="14.7109375" style="1410" customWidth="1"/>
    <col min="518" max="518" width="16.7109375" style="1410" customWidth="1"/>
    <col min="519" max="519" width="23.5703125" style="1410" customWidth="1"/>
    <col min="520" max="520" width="19.7109375" style="1410" customWidth="1"/>
    <col min="521" max="522" width="20.42578125" style="1410" customWidth="1"/>
    <col min="523" max="767" width="11.42578125" style="1410"/>
    <col min="768" max="768" width="13.28515625" style="1410" customWidth="1"/>
    <col min="769" max="769" width="11.42578125" style="1410"/>
    <col min="770" max="770" width="54" style="1410" customWidth="1"/>
    <col min="771" max="771" width="19.28515625" style="1410" customWidth="1"/>
    <col min="772" max="772" width="24.85546875" style="1410" customWidth="1"/>
    <col min="773" max="773" width="14.7109375" style="1410" customWidth="1"/>
    <col min="774" max="774" width="16.7109375" style="1410" customWidth="1"/>
    <col min="775" max="775" width="23.5703125" style="1410" customWidth="1"/>
    <col min="776" max="776" width="19.7109375" style="1410" customWidth="1"/>
    <col min="777" max="778" width="20.42578125" style="1410" customWidth="1"/>
    <col min="779" max="1023" width="11.42578125" style="1410"/>
    <col min="1024" max="1024" width="13.28515625" style="1410" customWidth="1"/>
    <col min="1025" max="1025" width="11.42578125" style="1410"/>
    <col min="1026" max="1026" width="54" style="1410" customWidth="1"/>
    <col min="1027" max="1027" width="19.28515625" style="1410" customWidth="1"/>
    <col min="1028" max="1028" width="24.85546875" style="1410" customWidth="1"/>
    <col min="1029" max="1029" width="14.7109375" style="1410" customWidth="1"/>
    <col min="1030" max="1030" width="16.7109375" style="1410" customWidth="1"/>
    <col min="1031" max="1031" width="23.5703125" style="1410" customWidth="1"/>
    <col min="1032" max="1032" width="19.7109375" style="1410" customWidth="1"/>
    <col min="1033" max="1034" width="20.42578125" style="1410" customWidth="1"/>
    <col min="1035" max="1279" width="11.42578125" style="1410"/>
    <col min="1280" max="1280" width="13.28515625" style="1410" customWidth="1"/>
    <col min="1281" max="1281" width="11.42578125" style="1410"/>
    <col min="1282" max="1282" width="54" style="1410" customWidth="1"/>
    <col min="1283" max="1283" width="19.28515625" style="1410" customWidth="1"/>
    <col min="1284" max="1284" width="24.85546875" style="1410" customWidth="1"/>
    <col min="1285" max="1285" width="14.7109375" style="1410" customWidth="1"/>
    <col min="1286" max="1286" width="16.7109375" style="1410" customWidth="1"/>
    <col min="1287" max="1287" width="23.5703125" style="1410" customWidth="1"/>
    <col min="1288" max="1288" width="19.7109375" style="1410" customWidth="1"/>
    <col min="1289" max="1290" width="20.42578125" style="1410" customWidth="1"/>
    <col min="1291" max="1535" width="11.42578125" style="1410"/>
    <col min="1536" max="1536" width="13.28515625" style="1410" customWidth="1"/>
    <col min="1537" max="1537" width="11.42578125" style="1410"/>
    <col min="1538" max="1538" width="54" style="1410" customWidth="1"/>
    <col min="1539" max="1539" width="19.28515625" style="1410" customWidth="1"/>
    <col min="1540" max="1540" width="24.85546875" style="1410" customWidth="1"/>
    <col min="1541" max="1541" width="14.7109375" style="1410" customWidth="1"/>
    <col min="1542" max="1542" width="16.7109375" style="1410" customWidth="1"/>
    <col min="1543" max="1543" width="23.5703125" style="1410" customWidth="1"/>
    <col min="1544" max="1544" width="19.7109375" style="1410" customWidth="1"/>
    <col min="1545" max="1546" width="20.42578125" style="1410" customWidth="1"/>
    <col min="1547" max="1791" width="11.42578125" style="1410"/>
    <col min="1792" max="1792" width="13.28515625" style="1410" customWidth="1"/>
    <col min="1793" max="1793" width="11.42578125" style="1410"/>
    <col min="1794" max="1794" width="54" style="1410" customWidth="1"/>
    <col min="1795" max="1795" width="19.28515625" style="1410" customWidth="1"/>
    <col min="1796" max="1796" width="24.85546875" style="1410" customWidth="1"/>
    <col min="1797" max="1797" width="14.7109375" style="1410" customWidth="1"/>
    <col min="1798" max="1798" width="16.7109375" style="1410" customWidth="1"/>
    <col min="1799" max="1799" width="23.5703125" style="1410" customWidth="1"/>
    <col min="1800" max="1800" width="19.7109375" style="1410" customWidth="1"/>
    <col min="1801" max="1802" width="20.42578125" style="1410" customWidth="1"/>
    <col min="1803" max="2047" width="11.42578125" style="1410"/>
    <col min="2048" max="2048" width="13.28515625" style="1410" customWidth="1"/>
    <col min="2049" max="2049" width="11.42578125" style="1410"/>
    <col min="2050" max="2050" width="54" style="1410" customWidth="1"/>
    <col min="2051" max="2051" width="19.28515625" style="1410" customWidth="1"/>
    <col min="2052" max="2052" width="24.85546875" style="1410" customWidth="1"/>
    <col min="2053" max="2053" width="14.7109375" style="1410" customWidth="1"/>
    <col min="2054" max="2054" width="16.7109375" style="1410" customWidth="1"/>
    <col min="2055" max="2055" width="23.5703125" style="1410" customWidth="1"/>
    <col min="2056" max="2056" width="19.7109375" style="1410" customWidth="1"/>
    <col min="2057" max="2058" width="20.42578125" style="1410" customWidth="1"/>
    <col min="2059" max="2303" width="11.42578125" style="1410"/>
    <col min="2304" max="2304" width="13.28515625" style="1410" customWidth="1"/>
    <col min="2305" max="2305" width="11.42578125" style="1410"/>
    <col min="2306" max="2306" width="54" style="1410" customWidth="1"/>
    <col min="2307" max="2307" width="19.28515625" style="1410" customWidth="1"/>
    <col min="2308" max="2308" width="24.85546875" style="1410" customWidth="1"/>
    <col min="2309" max="2309" width="14.7109375" style="1410" customWidth="1"/>
    <col min="2310" max="2310" width="16.7109375" style="1410" customWidth="1"/>
    <col min="2311" max="2311" width="23.5703125" style="1410" customWidth="1"/>
    <col min="2312" max="2312" width="19.7109375" style="1410" customWidth="1"/>
    <col min="2313" max="2314" width="20.42578125" style="1410" customWidth="1"/>
    <col min="2315" max="2559" width="11.42578125" style="1410"/>
    <col min="2560" max="2560" width="13.28515625" style="1410" customWidth="1"/>
    <col min="2561" max="2561" width="11.42578125" style="1410"/>
    <col min="2562" max="2562" width="54" style="1410" customWidth="1"/>
    <col min="2563" max="2563" width="19.28515625" style="1410" customWidth="1"/>
    <col min="2564" max="2564" width="24.85546875" style="1410" customWidth="1"/>
    <col min="2565" max="2565" width="14.7109375" style="1410" customWidth="1"/>
    <col min="2566" max="2566" width="16.7109375" style="1410" customWidth="1"/>
    <col min="2567" max="2567" width="23.5703125" style="1410" customWidth="1"/>
    <col min="2568" max="2568" width="19.7109375" style="1410" customWidth="1"/>
    <col min="2569" max="2570" width="20.42578125" style="1410" customWidth="1"/>
    <col min="2571" max="2815" width="11.42578125" style="1410"/>
    <col min="2816" max="2816" width="13.28515625" style="1410" customWidth="1"/>
    <col min="2817" max="2817" width="11.42578125" style="1410"/>
    <col min="2818" max="2818" width="54" style="1410" customWidth="1"/>
    <col min="2819" max="2819" width="19.28515625" style="1410" customWidth="1"/>
    <col min="2820" max="2820" width="24.85546875" style="1410" customWidth="1"/>
    <col min="2821" max="2821" width="14.7109375" style="1410" customWidth="1"/>
    <col min="2822" max="2822" width="16.7109375" style="1410" customWidth="1"/>
    <col min="2823" max="2823" width="23.5703125" style="1410" customWidth="1"/>
    <col min="2824" max="2824" width="19.7109375" style="1410" customWidth="1"/>
    <col min="2825" max="2826" width="20.42578125" style="1410" customWidth="1"/>
    <col min="2827" max="3071" width="11.42578125" style="1410"/>
    <col min="3072" max="3072" width="13.28515625" style="1410" customWidth="1"/>
    <col min="3073" max="3073" width="11.42578125" style="1410"/>
    <col min="3074" max="3074" width="54" style="1410" customWidth="1"/>
    <col min="3075" max="3075" width="19.28515625" style="1410" customWidth="1"/>
    <col min="3076" max="3076" width="24.85546875" style="1410" customWidth="1"/>
    <col min="3077" max="3077" width="14.7109375" style="1410" customWidth="1"/>
    <col min="3078" max="3078" width="16.7109375" style="1410" customWidth="1"/>
    <col min="3079" max="3079" width="23.5703125" style="1410" customWidth="1"/>
    <col min="3080" max="3080" width="19.7109375" style="1410" customWidth="1"/>
    <col min="3081" max="3082" width="20.42578125" style="1410" customWidth="1"/>
    <col min="3083" max="3327" width="11.42578125" style="1410"/>
    <col min="3328" max="3328" width="13.28515625" style="1410" customWidth="1"/>
    <col min="3329" max="3329" width="11.42578125" style="1410"/>
    <col min="3330" max="3330" width="54" style="1410" customWidth="1"/>
    <col min="3331" max="3331" width="19.28515625" style="1410" customWidth="1"/>
    <col min="3332" max="3332" width="24.85546875" style="1410" customWidth="1"/>
    <col min="3333" max="3333" width="14.7109375" style="1410" customWidth="1"/>
    <col min="3334" max="3334" width="16.7109375" style="1410" customWidth="1"/>
    <col min="3335" max="3335" width="23.5703125" style="1410" customWidth="1"/>
    <col min="3336" max="3336" width="19.7109375" style="1410" customWidth="1"/>
    <col min="3337" max="3338" width="20.42578125" style="1410" customWidth="1"/>
    <col min="3339" max="3583" width="11.42578125" style="1410"/>
    <col min="3584" max="3584" width="13.28515625" style="1410" customWidth="1"/>
    <col min="3585" max="3585" width="11.42578125" style="1410"/>
    <col min="3586" max="3586" width="54" style="1410" customWidth="1"/>
    <col min="3587" max="3587" width="19.28515625" style="1410" customWidth="1"/>
    <col min="3588" max="3588" width="24.85546875" style="1410" customWidth="1"/>
    <col min="3589" max="3589" width="14.7109375" style="1410" customWidth="1"/>
    <col min="3590" max="3590" width="16.7109375" style="1410" customWidth="1"/>
    <col min="3591" max="3591" width="23.5703125" style="1410" customWidth="1"/>
    <col min="3592" max="3592" width="19.7109375" style="1410" customWidth="1"/>
    <col min="3593" max="3594" width="20.42578125" style="1410" customWidth="1"/>
    <col min="3595" max="3839" width="11.42578125" style="1410"/>
    <col min="3840" max="3840" width="13.28515625" style="1410" customWidth="1"/>
    <col min="3841" max="3841" width="11.42578125" style="1410"/>
    <col min="3842" max="3842" width="54" style="1410" customWidth="1"/>
    <col min="3843" max="3843" width="19.28515625" style="1410" customWidth="1"/>
    <col min="3844" max="3844" width="24.85546875" style="1410" customWidth="1"/>
    <col min="3845" max="3845" width="14.7109375" style="1410" customWidth="1"/>
    <col min="3846" max="3846" width="16.7109375" style="1410" customWidth="1"/>
    <col min="3847" max="3847" width="23.5703125" style="1410" customWidth="1"/>
    <col min="3848" max="3848" width="19.7109375" style="1410" customWidth="1"/>
    <col min="3849" max="3850" width="20.42578125" style="1410" customWidth="1"/>
    <col min="3851" max="4095" width="11.42578125" style="1410"/>
    <col min="4096" max="4096" width="13.28515625" style="1410" customWidth="1"/>
    <col min="4097" max="4097" width="11.42578125" style="1410"/>
    <col min="4098" max="4098" width="54" style="1410" customWidth="1"/>
    <col min="4099" max="4099" width="19.28515625" style="1410" customWidth="1"/>
    <col min="4100" max="4100" width="24.85546875" style="1410" customWidth="1"/>
    <col min="4101" max="4101" width="14.7109375" style="1410" customWidth="1"/>
    <col min="4102" max="4102" width="16.7109375" style="1410" customWidth="1"/>
    <col min="4103" max="4103" width="23.5703125" style="1410" customWidth="1"/>
    <col min="4104" max="4104" width="19.7109375" style="1410" customWidth="1"/>
    <col min="4105" max="4106" width="20.42578125" style="1410" customWidth="1"/>
    <col min="4107" max="4351" width="11.42578125" style="1410"/>
    <col min="4352" max="4352" width="13.28515625" style="1410" customWidth="1"/>
    <col min="4353" max="4353" width="11.42578125" style="1410"/>
    <col min="4354" max="4354" width="54" style="1410" customWidth="1"/>
    <col min="4355" max="4355" width="19.28515625" style="1410" customWidth="1"/>
    <col min="4356" max="4356" width="24.85546875" style="1410" customWidth="1"/>
    <col min="4357" max="4357" width="14.7109375" style="1410" customWidth="1"/>
    <col min="4358" max="4358" width="16.7109375" style="1410" customWidth="1"/>
    <col min="4359" max="4359" width="23.5703125" style="1410" customWidth="1"/>
    <col min="4360" max="4360" width="19.7109375" style="1410" customWidth="1"/>
    <col min="4361" max="4362" width="20.42578125" style="1410" customWidth="1"/>
    <col min="4363" max="4607" width="11.42578125" style="1410"/>
    <col min="4608" max="4608" width="13.28515625" style="1410" customWidth="1"/>
    <col min="4609" max="4609" width="11.42578125" style="1410"/>
    <col min="4610" max="4610" width="54" style="1410" customWidth="1"/>
    <col min="4611" max="4611" width="19.28515625" style="1410" customWidth="1"/>
    <col min="4612" max="4612" width="24.85546875" style="1410" customWidth="1"/>
    <col min="4613" max="4613" width="14.7109375" style="1410" customWidth="1"/>
    <col min="4614" max="4614" width="16.7109375" style="1410" customWidth="1"/>
    <col min="4615" max="4615" width="23.5703125" style="1410" customWidth="1"/>
    <col min="4616" max="4616" width="19.7109375" style="1410" customWidth="1"/>
    <col min="4617" max="4618" width="20.42578125" style="1410" customWidth="1"/>
    <col min="4619" max="4863" width="11.42578125" style="1410"/>
    <col min="4864" max="4864" width="13.28515625" style="1410" customWidth="1"/>
    <col min="4865" max="4865" width="11.42578125" style="1410"/>
    <col min="4866" max="4866" width="54" style="1410" customWidth="1"/>
    <col min="4867" max="4867" width="19.28515625" style="1410" customWidth="1"/>
    <col min="4868" max="4868" width="24.85546875" style="1410" customWidth="1"/>
    <col min="4869" max="4869" width="14.7109375" style="1410" customWidth="1"/>
    <col min="4870" max="4870" width="16.7109375" style="1410" customWidth="1"/>
    <col min="4871" max="4871" width="23.5703125" style="1410" customWidth="1"/>
    <col min="4872" max="4872" width="19.7109375" style="1410" customWidth="1"/>
    <col min="4873" max="4874" width="20.42578125" style="1410" customWidth="1"/>
    <col min="4875" max="5119" width="11.42578125" style="1410"/>
    <col min="5120" max="5120" width="13.28515625" style="1410" customWidth="1"/>
    <col min="5121" max="5121" width="11.42578125" style="1410"/>
    <col min="5122" max="5122" width="54" style="1410" customWidth="1"/>
    <col min="5123" max="5123" width="19.28515625" style="1410" customWidth="1"/>
    <col min="5124" max="5124" width="24.85546875" style="1410" customWidth="1"/>
    <col min="5125" max="5125" width="14.7109375" style="1410" customWidth="1"/>
    <col min="5126" max="5126" width="16.7109375" style="1410" customWidth="1"/>
    <col min="5127" max="5127" width="23.5703125" style="1410" customWidth="1"/>
    <col min="5128" max="5128" width="19.7109375" style="1410" customWidth="1"/>
    <col min="5129" max="5130" width="20.42578125" style="1410" customWidth="1"/>
    <col min="5131" max="5375" width="11.42578125" style="1410"/>
    <col min="5376" max="5376" width="13.28515625" style="1410" customWidth="1"/>
    <col min="5377" max="5377" width="11.42578125" style="1410"/>
    <col min="5378" max="5378" width="54" style="1410" customWidth="1"/>
    <col min="5379" max="5379" width="19.28515625" style="1410" customWidth="1"/>
    <col min="5380" max="5380" width="24.85546875" style="1410" customWidth="1"/>
    <col min="5381" max="5381" width="14.7109375" style="1410" customWidth="1"/>
    <col min="5382" max="5382" width="16.7109375" style="1410" customWidth="1"/>
    <col min="5383" max="5383" width="23.5703125" style="1410" customWidth="1"/>
    <col min="5384" max="5384" width="19.7109375" style="1410" customWidth="1"/>
    <col min="5385" max="5386" width="20.42578125" style="1410" customWidth="1"/>
    <col min="5387" max="5631" width="11.42578125" style="1410"/>
    <col min="5632" max="5632" width="13.28515625" style="1410" customWidth="1"/>
    <col min="5633" max="5633" width="11.42578125" style="1410"/>
    <col min="5634" max="5634" width="54" style="1410" customWidth="1"/>
    <col min="5635" max="5635" width="19.28515625" style="1410" customWidth="1"/>
    <col min="5636" max="5636" width="24.85546875" style="1410" customWidth="1"/>
    <col min="5637" max="5637" width="14.7109375" style="1410" customWidth="1"/>
    <col min="5638" max="5638" width="16.7109375" style="1410" customWidth="1"/>
    <col min="5639" max="5639" width="23.5703125" style="1410" customWidth="1"/>
    <col min="5640" max="5640" width="19.7109375" style="1410" customWidth="1"/>
    <col min="5641" max="5642" width="20.42578125" style="1410" customWidth="1"/>
    <col min="5643" max="5887" width="11.42578125" style="1410"/>
    <col min="5888" max="5888" width="13.28515625" style="1410" customWidth="1"/>
    <col min="5889" max="5889" width="11.42578125" style="1410"/>
    <col min="5890" max="5890" width="54" style="1410" customWidth="1"/>
    <col min="5891" max="5891" width="19.28515625" style="1410" customWidth="1"/>
    <col min="5892" max="5892" width="24.85546875" style="1410" customWidth="1"/>
    <col min="5893" max="5893" width="14.7109375" style="1410" customWidth="1"/>
    <col min="5894" max="5894" width="16.7109375" style="1410" customWidth="1"/>
    <col min="5895" max="5895" width="23.5703125" style="1410" customWidth="1"/>
    <col min="5896" max="5896" width="19.7109375" style="1410" customWidth="1"/>
    <col min="5897" max="5898" width="20.42578125" style="1410" customWidth="1"/>
    <col min="5899" max="6143" width="11.42578125" style="1410"/>
    <col min="6144" max="6144" width="13.28515625" style="1410" customWidth="1"/>
    <col min="6145" max="6145" width="11.42578125" style="1410"/>
    <col min="6146" max="6146" width="54" style="1410" customWidth="1"/>
    <col min="6147" max="6147" width="19.28515625" style="1410" customWidth="1"/>
    <col min="6148" max="6148" width="24.85546875" style="1410" customWidth="1"/>
    <col min="6149" max="6149" width="14.7109375" style="1410" customWidth="1"/>
    <col min="6150" max="6150" width="16.7109375" style="1410" customWidth="1"/>
    <col min="6151" max="6151" width="23.5703125" style="1410" customWidth="1"/>
    <col min="6152" max="6152" width="19.7109375" style="1410" customWidth="1"/>
    <col min="6153" max="6154" width="20.42578125" style="1410" customWidth="1"/>
    <col min="6155" max="6399" width="11.42578125" style="1410"/>
    <col min="6400" max="6400" width="13.28515625" style="1410" customWidth="1"/>
    <col min="6401" max="6401" width="11.42578125" style="1410"/>
    <col min="6402" max="6402" width="54" style="1410" customWidth="1"/>
    <col min="6403" max="6403" width="19.28515625" style="1410" customWidth="1"/>
    <col min="6404" max="6404" width="24.85546875" style="1410" customWidth="1"/>
    <col min="6405" max="6405" width="14.7109375" style="1410" customWidth="1"/>
    <col min="6406" max="6406" width="16.7109375" style="1410" customWidth="1"/>
    <col min="6407" max="6407" width="23.5703125" style="1410" customWidth="1"/>
    <col min="6408" max="6408" width="19.7109375" style="1410" customWidth="1"/>
    <col min="6409" max="6410" width="20.42578125" style="1410" customWidth="1"/>
    <col min="6411" max="6655" width="11.42578125" style="1410"/>
    <col min="6656" max="6656" width="13.28515625" style="1410" customWidth="1"/>
    <col min="6657" max="6657" width="11.42578125" style="1410"/>
    <col min="6658" max="6658" width="54" style="1410" customWidth="1"/>
    <col min="6659" max="6659" width="19.28515625" style="1410" customWidth="1"/>
    <col min="6660" max="6660" width="24.85546875" style="1410" customWidth="1"/>
    <col min="6661" max="6661" width="14.7109375" style="1410" customWidth="1"/>
    <col min="6662" max="6662" width="16.7109375" style="1410" customWidth="1"/>
    <col min="6663" max="6663" width="23.5703125" style="1410" customWidth="1"/>
    <col min="6664" max="6664" width="19.7109375" style="1410" customWidth="1"/>
    <col min="6665" max="6666" width="20.42578125" style="1410" customWidth="1"/>
    <col min="6667" max="6911" width="11.42578125" style="1410"/>
    <col min="6912" max="6912" width="13.28515625" style="1410" customWidth="1"/>
    <col min="6913" max="6913" width="11.42578125" style="1410"/>
    <col min="6914" max="6914" width="54" style="1410" customWidth="1"/>
    <col min="6915" max="6915" width="19.28515625" style="1410" customWidth="1"/>
    <col min="6916" max="6916" width="24.85546875" style="1410" customWidth="1"/>
    <col min="6917" max="6917" width="14.7109375" style="1410" customWidth="1"/>
    <col min="6918" max="6918" width="16.7109375" style="1410" customWidth="1"/>
    <col min="6919" max="6919" width="23.5703125" style="1410" customWidth="1"/>
    <col min="6920" max="6920" width="19.7109375" style="1410" customWidth="1"/>
    <col min="6921" max="6922" width="20.42578125" style="1410" customWidth="1"/>
    <col min="6923" max="7167" width="11.42578125" style="1410"/>
    <col min="7168" max="7168" width="13.28515625" style="1410" customWidth="1"/>
    <col min="7169" max="7169" width="11.42578125" style="1410"/>
    <col min="7170" max="7170" width="54" style="1410" customWidth="1"/>
    <col min="7171" max="7171" width="19.28515625" style="1410" customWidth="1"/>
    <col min="7172" max="7172" width="24.85546875" style="1410" customWidth="1"/>
    <col min="7173" max="7173" width="14.7109375" style="1410" customWidth="1"/>
    <col min="7174" max="7174" width="16.7109375" style="1410" customWidth="1"/>
    <col min="7175" max="7175" width="23.5703125" style="1410" customWidth="1"/>
    <col min="7176" max="7176" width="19.7109375" style="1410" customWidth="1"/>
    <col min="7177" max="7178" width="20.42578125" style="1410" customWidth="1"/>
    <col min="7179" max="7423" width="11.42578125" style="1410"/>
    <col min="7424" max="7424" width="13.28515625" style="1410" customWidth="1"/>
    <col min="7425" max="7425" width="11.42578125" style="1410"/>
    <col min="7426" max="7426" width="54" style="1410" customWidth="1"/>
    <col min="7427" max="7427" width="19.28515625" style="1410" customWidth="1"/>
    <col min="7428" max="7428" width="24.85546875" style="1410" customWidth="1"/>
    <col min="7429" max="7429" width="14.7109375" style="1410" customWidth="1"/>
    <col min="7430" max="7430" width="16.7109375" style="1410" customWidth="1"/>
    <col min="7431" max="7431" width="23.5703125" style="1410" customWidth="1"/>
    <col min="7432" max="7432" width="19.7109375" style="1410" customWidth="1"/>
    <col min="7433" max="7434" width="20.42578125" style="1410" customWidth="1"/>
    <col min="7435" max="7679" width="11.42578125" style="1410"/>
    <col min="7680" max="7680" width="13.28515625" style="1410" customWidth="1"/>
    <col min="7681" max="7681" width="11.42578125" style="1410"/>
    <col min="7682" max="7682" width="54" style="1410" customWidth="1"/>
    <col min="7683" max="7683" width="19.28515625" style="1410" customWidth="1"/>
    <col min="7684" max="7684" width="24.85546875" style="1410" customWidth="1"/>
    <col min="7685" max="7685" width="14.7109375" style="1410" customWidth="1"/>
    <col min="7686" max="7686" width="16.7109375" style="1410" customWidth="1"/>
    <col min="7687" max="7687" width="23.5703125" style="1410" customWidth="1"/>
    <col min="7688" max="7688" width="19.7109375" style="1410" customWidth="1"/>
    <col min="7689" max="7690" width="20.42578125" style="1410" customWidth="1"/>
    <col min="7691" max="7935" width="11.42578125" style="1410"/>
    <col min="7936" max="7936" width="13.28515625" style="1410" customWidth="1"/>
    <col min="7937" max="7937" width="11.42578125" style="1410"/>
    <col min="7938" max="7938" width="54" style="1410" customWidth="1"/>
    <col min="7939" max="7939" width="19.28515625" style="1410" customWidth="1"/>
    <col min="7940" max="7940" width="24.85546875" style="1410" customWidth="1"/>
    <col min="7941" max="7941" width="14.7109375" style="1410" customWidth="1"/>
    <col min="7942" max="7942" width="16.7109375" style="1410" customWidth="1"/>
    <col min="7943" max="7943" width="23.5703125" style="1410" customWidth="1"/>
    <col min="7944" max="7944" width="19.7109375" style="1410" customWidth="1"/>
    <col min="7945" max="7946" width="20.42578125" style="1410" customWidth="1"/>
    <col min="7947" max="8191" width="11.42578125" style="1410"/>
    <col min="8192" max="8192" width="13.28515625" style="1410" customWidth="1"/>
    <col min="8193" max="8193" width="11.42578125" style="1410"/>
    <col min="8194" max="8194" width="54" style="1410" customWidth="1"/>
    <col min="8195" max="8195" width="19.28515625" style="1410" customWidth="1"/>
    <col min="8196" max="8196" width="24.85546875" style="1410" customWidth="1"/>
    <col min="8197" max="8197" width="14.7109375" style="1410" customWidth="1"/>
    <col min="8198" max="8198" width="16.7109375" style="1410" customWidth="1"/>
    <col min="8199" max="8199" width="23.5703125" style="1410" customWidth="1"/>
    <col min="8200" max="8200" width="19.7109375" style="1410" customWidth="1"/>
    <col min="8201" max="8202" width="20.42578125" style="1410" customWidth="1"/>
    <col min="8203" max="8447" width="11.42578125" style="1410"/>
    <col min="8448" max="8448" width="13.28515625" style="1410" customWidth="1"/>
    <col min="8449" max="8449" width="11.42578125" style="1410"/>
    <col min="8450" max="8450" width="54" style="1410" customWidth="1"/>
    <col min="8451" max="8451" width="19.28515625" style="1410" customWidth="1"/>
    <col min="8452" max="8452" width="24.85546875" style="1410" customWidth="1"/>
    <col min="8453" max="8453" width="14.7109375" style="1410" customWidth="1"/>
    <col min="8454" max="8454" width="16.7109375" style="1410" customWidth="1"/>
    <col min="8455" max="8455" width="23.5703125" style="1410" customWidth="1"/>
    <col min="8456" max="8456" width="19.7109375" style="1410" customWidth="1"/>
    <col min="8457" max="8458" width="20.42578125" style="1410" customWidth="1"/>
    <col min="8459" max="8703" width="11.42578125" style="1410"/>
    <col min="8704" max="8704" width="13.28515625" style="1410" customWidth="1"/>
    <col min="8705" max="8705" width="11.42578125" style="1410"/>
    <col min="8706" max="8706" width="54" style="1410" customWidth="1"/>
    <col min="8707" max="8707" width="19.28515625" style="1410" customWidth="1"/>
    <col min="8708" max="8708" width="24.85546875" style="1410" customWidth="1"/>
    <col min="8709" max="8709" width="14.7109375" style="1410" customWidth="1"/>
    <col min="8710" max="8710" width="16.7109375" style="1410" customWidth="1"/>
    <col min="8711" max="8711" width="23.5703125" style="1410" customWidth="1"/>
    <col min="8712" max="8712" width="19.7109375" style="1410" customWidth="1"/>
    <col min="8713" max="8714" width="20.42578125" style="1410" customWidth="1"/>
    <col min="8715" max="8959" width="11.42578125" style="1410"/>
    <col min="8960" max="8960" width="13.28515625" style="1410" customWidth="1"/>
    <col min="8961" max="8961" width="11.42578125" style="1410"/>
    <col min="8962" max="8962" width="54" style="1410" customWidth="1"/>
    <col min="8963" max="8963" width="19.28515625" style="1410" customWidth="1"/>
    <col min="8964" max="8964" width="24.85546875" style="1410" customWidth="1"/>
    <col min="8965" max="8965" width="14.7109375" style="1410" customWidth="1"/>
    <col min="8966" max="8966" width="16.7109375" style="1410" customWidth="1"/>
    <col min="8967" max="8967" width="23.5703125" style="1410" customWidth="1"/>
    <col min="8968" max="8968" width="19.7109375" style="1410" customWidth="1"/>
    <col min="8969" max="8970" width="20.42578125" style="1410" customWidth="1"/>
    <col min="8971" max="9215" width="11.42578125" style="1410"/>
    <col min="9216" max="9216" width="13.28515625" style="1410" customWidth="1"/>
    <col min="9217" max="9217" width="11.42578125" style="1410"/>
    <col min="9218" max="9218" width="54" style="1410" customWidth="1"/>
    <col min="9219" max="9219" width="19.28515625" style="1410" customWidth="1"/>
    <col min="9220" max="9220" width="24.85546875" style="1410" customWidth="1"/>
    <col min="9221" max="9221" width="14.7109375" style="1410" customWidth="1"/>
    <col min="9222" max="9222" width="16.7109375" style="1410" customWidth="1"/>
    <col min="9223" max="9223" width="23.5703125" style="1410" customWidth="1"/>
    <col min="9224" max="9224" width="19.7109375" style="1410" customWidth="1"/>
    <col min="9225" max="9226" width="20.42578125" style="1410" customWidth="1"/>
    <col min="9227" max="9471" width="11.42578125" style="1410"/>
    <col min="9472" max="9472" width="13.28515625" style="1410" customWidth="1"/>
    <col min="9473" max="9473" width="11.42578125" style="1410"/>
    <col min="9474" max="9474" width="54" style="1410" customWidth="1"/>
    <col min="9475" max="9475" width="19.28515625" style="1410" customWidth="1"/>
    <col min="9476" max="9476" width="24.85546875" style="1410" customWidth="1"/>
    <col min="9477" max="9477" width="14.7109375" style="1410" customWidth="1"/>
    <col min="9478" max="9478" width="16.7109375" style="1410" customWidth="1"/>
    <col min="9479" max="9479" width="23.5703125" style="1410" customWidth="1"/>
    <col min="9480" max="9480" width="19.7109375" style="1410" customWidth="1"/>
    <col min="9481" max="9482" width="20.42578125" style="1410" customWidth="1"/>
    <col min="9483" max="9727" width="11.42578125" style="1410"/>
    <col min="9728" max="9728" width="13.28515625" style="1410" customWidth="1"/>
    <col min="9729" max="9729" width="11.42578125" style="1410"/>
    <col min="9730" max="9730" width="54" style="1410" customWidth="1"/>
    <col min="9731" max="9731" width="19.28515625" style="1410" customWidth="1"/>
    <col min="9732" max="9732" width="24.85546875" style="1410" customWidth="1"/>
    <col min="9733" max="9733" width="14.7109375" style="1410" customWidth="1"/>
    <col min="9734" max="9734" width="16.7109375" style="1410" customWidth="1"/>
    <col min="9735" max="9735" width="23.5703125" style="1410" customWidth="1"/>
    <col min="9736" max="9736" width="19.7109375" style="1410" customWidth="1"/>
    <col min="9737" max="9738" width="20.42578125" style="1410" customWidth="1"/>
    <col min="9739" max="9983" width="11.42578125" style="1410"/>
    <col min="9984" max="9984" width="13.28515625" style="1410" customWidth="1"/>
    <col min="9985" max="9985" width="11.42578125" style="1410"/>
    <col min="9986" max="9986" width="54" style="1410" customWidth="1"/>
    <col min="9987" max="9987" width="19.28515625" style="1410" customWidth="1"/>
    <col min="9988" max="9988" width="24.85546875" style="1410" customWidth="1"/>
    <col min="9989" max="9989" width="14.7109375" style="1410" customWidth="1"/>
    <col min="9990" max="9990" width="16.7109375" style="1410" customWidth="1"/>
    <col min="9991" max="9991" width="23.5703125" style="1410" customWidth="1"/>
    <col min="9992" max="9992" width="19.7109375" style="1410" customWidth="1"/>
    <col min="9993" max="9994" width="20.42578125" style="1410" customWidth="1"/>
    <col min="9995" max="10239" width="11.42578125" style="1410"/>
    <col min="10240" max="10240" width="13.28515625" style="1410" customWidth="1"/>
    <col min="10241" max="10241" width="11.42578125" style="1410"/>
    <col min="10242" max="10242" width="54" style="1410" customWidth="1"/>
    <col min="10243" max="10243" width="19.28515625" style="1410" customWidth="1"/>
    <col min="10244" max="10244" width="24.85546875" style="1410" customWidth="1"/>
    <col min="10245" max="10245" width="14.7109375" style="1410" customWidth="1"/>
    <col min="10246" max="10246" width="16.7109375" style="1410" customWidth="1"/>
    <col min="10247" max="10247" width="23.5703125" style="1410" customWidth="1"/>
    <col min="10248" max="10248" width="19.7109375" style="1410" customWidth="1"/>
    <col min="10249" max="10250" width="20.42578125" style="1410" customWidth="1"/>
    <col min="10251" max="10495" width="11.42578125" style="1410"/>
    <col min="10496" max="10496" width="13.28515625" style="1410" customWidth="1"/>
    <col min="10497" max="10497" width="11.42578125" style="1410"/>
    <col min="10498" max="10498" width="54" style="1410" customWidth="1"/>
    <col min="10499" max="10499" width="19.28515625" style="1410" customWidth="1"/>
    <col min="10500" max="10500" width="24.85546875" style="1410" customWidth="1"/>
    <col min="10501" max="10501" width="14.7109375" style="1410" customWidth="1"/>
    <col min="10502" max="10502" width="16.7109375" style="1410" customWidth="1"/>
    <col min="10503" max="10503" width="23.5703125" style="1410" customWidth="1"/>
    <col min="10504" max="10504" width="19.7109375" style="1410" customWidth="1"/>
    <col min="10505" max="10506" width="20.42578125" style="1410" customWidth="1"/>
    <col min="10507" max="10751" width="11.42578125" style="1410"/>
    <col min="10752" max="10752" width="13.28515625" style="1410" customWidth="1"/>
    <col min="10753" max="10753" width="11.42578125" style="1410"/>
    <col min="10754" max="10754" width="54" style="1410" customWidth="1"/>
    <col min="10755" max="10755" width="19.28515625" style="1410" customWidth="1"/>
    <col min="10756" max="10756" width="24.85546875" style="1410" customWidth="1"/>
    <col min="10757" max="10757" width="14.7109375" style="1410" customWidth="1"/>
    <col min="10758" max="10758" width="16.7109375" style="1410" customWidth="1"/>
    <col min="10759" max="10759" width="23.5703125" style="1410" customWidth="1"/>
    <col min="10760" max="10760" width="19.7109375" style="1410" customWidth="1"/>
    <col min="10761" max="10762" width="20.42578125" style="1410" customWidth="1"/>
    <col min="10763" max="11007" width="11.42578125" style="1410"/>
    <col min="11008" max="11008" width="13.28515625" style="1410" customWidth="1"/>
    <col min="11009" max="11009" width="11.42578125" style="1410"/>
    <col min="11010" max="11010" width="54" style="1410" customWidth="1"/>
    <col min="11011" max="11011" width="19.28515625" style="1410" customWidth="1"/>
    <col min="11012" max="11012" width="24.85546875" style="1410" customWidth="1"/>
    <col min="11013" max="11013" width="14.7109375" style="1410" customWidth="1"/>
    <col min="11014" max="11014" width="16.7109375" style="1410" customWidth="1"/>
    <col min="11015" max="11015" width="23.5703125" style="1410" customWidth="1"/>
    <col min="11016" max="11016" width="19.7109375" style="1410" customWidth="1"/>
    <col min="11017" max="11018" width="20.42578125" style="1410" customWidth="1"/>
    <col min="11019" max="11263" width="11.42578125" style="1410"/>
    <col min="11264" max="11264" width="13.28515625" style="1410" customWidth="1"/>
    <col min="11265" max="11265" width="11.42578125" style="1410"/>
    <col min="11266" max="11266" width="54" style="1410" customWidth="1"/>
    <col min="11267" max="11267" width="19.28515625" style="1410" customWidth="1"/>
    <col min="11268" max="11268" width="24.85546875" style="1410" customWidth="1"/>
    <col min="11269" max="11269" width="14.7109375" style="1410" customWidth="1"/>
    <col min="11270" max="11270" width="16.7109375" style="1410" customWidth="1"/>
    <col min="11271" max="11271" width="23.5703125" style="1410" customWidth="1"/>
    <col min="11272" max="11272" width="19.7109375" style="1410" customWidth="1"/>
    <col min="11273" max="11274" width="20.42578125" style="1410" customWidth="1"/>
    <col min="11275" max="11519" width="11.42578125" style="1410"/>
    <col min="11520" max="11520" width="13.28515625" style="1410" customWidth="1"/>
    <col min="11521" max="11521" width="11.42578125" style="1410"/>
    <col min="11522" max="11522" width="54" style="1410" customWidth="1"/>
    <col min="11523" max="11523" width="19.28515625" style="1410" customWidth="1"/>
    <col min="11524" max="11524" width="24.85546875" style="1410" customWidth="1"/>
    <col min="11525" max="11525" width="14.7109375" style="1410" customWidth="1"/>
    <col min="11526" max="11526" width="16.7109375" style="1410" customWidth="1"/>
    <col min="11527" max="11527" width="23.5703125" style="1410" customWidth="1"/>
    <col min="11528" max="11528" width="19.7109375" style="1410" customWidth="1"/>
    <col min="11529" max="11530" width="20.42578125" style="1410" customWidth="1"/>
    <col min="11531" max="11775" width="11.42578125" style="1410"/>
    <col min="11776" max="11776" width="13.28515625" style="1410" customWidth="1"/>
    <col min="11777" max="11777" width="11.42578125" style="1410"/>
    <col min="11778" max="11778" width="54" style="1410" customWidth="1"/>
    <col min="11779" max="11779" width="19.28515625" style="1410" customWidth="1"/>
    <col min="11780" max="11780" width="24.85546875" style="1410" customWidth="1"/>
    <col min="11781" max="11781" width="14.7109375" style="1410" customWidth="1"/>
    <col min="11782" max="11782" width="16.7109375" style="1410" customWidth="1"/>
    <col min="11783" max="11783" width="23.5703125" style="1410" customWidth="1"/>
    <col min="11784" max="11784" width="19.7109375" style="1410" customWidth="1"/>
    <col min="11785" max="11786" width="20.42578125" style="1410" customWidth="1"/>
    <col min="11787" max="12031" width="11.42578125" style="1410"/>
    <col min="12032" max="12032" width="13.28515625" style="1410" customWidth="1"/>
    <col min="12033" max="12033" width="11.42578125" style="1410"/>
    <col min="12034" max="12034" width="54" style="1410" customWidth="1"/>
    <col min="12035" max="12035" width="19.28515625" style="1410" customWidth="1"/>
    <col min="12036" max="12036" width="24.85546875" style="1410" customWidth="1"/>
    <col min="12037" max="12037" width="14.7109375" style="1410" customWidth="1"/>
    <col min="12038" max="12038" width="16.7109375" style="1410" customWidth="1"/>
    <col min="12039" max="12039" width="23.5703125" style="1410" customWidth="1"/>
    <col min="12040" max="12040" width="19.7109375" style="1410" customWidth="1"/>
    <col min="12041" max="12042" width="20.42578125" style="1410" customWidth="1"/>
    <col min="12043" max="12287" width="11.42578125" style="1410"/>
    <col min="12288" max="12288" width="13.28515625" style="1410" customWidth="1"/>
    <col min="12289" max="12289" width="11.42578125" style="1410"/>
    <col min="12290" max="12290" width="54" style="1410" customWidth="1"/>
    <col min="12291" max="12291" width="19.28515625" style="1410" customWidth="1"/>
    <col min="12292" max="12292" width="24.85546875" style="1410" customWidth="1"/>
    <col min="12293" max="12293" width="14.7109375" style="1410" customWidth="1"/>
    <col min="12294" max="12294" width="16.7109375" style="1410" customWidth="1"/>
    <col min="12295" max="12295" width="23.5703125" style="1410" customWidth="1"/>
    <col min="12296" max="12296" width="19.7109375" style="1410" customWidth="1"/>
    <col min="12297" max="12298" width="20.42578125" style="1410" customWidth="1"/>
    <col min="12299" max="12543" width="11.42578125" style="1410"/>
    <col min="12544" max="12544" width="13.28515625" style="1410" customWidth="1"/>
    <col min="12545" max="12545" width="11.42578125" style="1410"/>
    <col min="12546" max="12546" width="54" style="1410" customWidth="1"/>
    <col min="12547" max="12547" width="19.28515625" style="1410" customWidth="1"/>
    <col min="12548" max="12548" width="24.85546875" style="1410" customWidth="1"/>
    <col min="12549" max="12549" width="14.7109375" style="1410" customWidth="1"/>
    <col min="12550" max="12550" width="16.7109375" style="1410" customWidth="1"/>
    <col min="12551" max="12551" width="23.5703125" style="1410" customWidth="1"/>
    <col min="12552" max="12552" width="19.7109375" style="1410" customWidth="1"/>
    <col min="12553" max="12554" width="20.42578125" style="1410" customWidth="1"/>
    <col min="12555" max="12799" width="11.42578125" style="1410"/>
    <col min="12800" max="12800" width="13.28515625" style="1410" customWidth="1"/>
    <col min="12801" max="12801" width="11.42578125" style="1410"/>
    <col min="12802" max="12802" width="54" style="1410" customWidth="1"/>
    <col min="12803" max="12803" width="19.28515625" style="1410" customWidth="1"/>
    <col min="12804" max="12804" width="24.85546875" style="1410" customWidth="1"/>
    <col min="12805" max="12805" width="14.7109375" style="1410" customWidth="1"/>
    <col min="12806" max="12806" width="16.7109375" style="1410" customWidth="1"/>
    <col min="12807" max="12807" width="23.5703125" style="1410" customWidth="1"/>
    <col min="12808" max="12808" width="19.7109375" style="1410" customWidth="1"/>
    <col min="12809" max="12810" width="20.42578125" style="1410" customWidth="1"/>
    <col min="12811" max="13055" width="11.42578125" style="1410"/>
    <col min="13056" max="13056" width="13.28515625" style="1410" customWidth="1"/>
    <col min="13057" max="13057" width="11.42578125" style="1410"/>
    <col min="13058" max="13058" width="54" style="1410" customWidth="1"/>
    <col min="13059" max="13059" width="19.28515625" style="1410" customWidth="1"/>
    <col min="13060" max="13060" width="24.85546875" style="1410" customWidth="1"/>
    <col min="13061" max="13061" width="14.7109375" style="1410" customWidth="1"/>
    <col min="13062" max="13062" width="16.7109375" style="1410" customWidth="1"/>
    <col min="13063" max="13063" width="23.5703125" style="1410" customWidth="1"/>
    <col min="13064" max="13064" width="19.7109375" style="1410" customWidth="1"/>
    <col min="13065" max="13066" width="20.42578125" style="1410" customWidth="1"/>
    <col min="13067" max="13311" width="11.42578125" style="1410"/>
    <col min="13312" max="13312" width="13.28515625" style="1410" customWidth="1"/>
    <col min="13313" max="13313" width="11.42578125" style="1410"/>
    <col min="13314" max="13314" width="54" style="1410" customWidth="1"/>
    <col min="13315" max="13315" width="19.28515625" style="1410" customWidth="1"/>
    <col min="13316" max="13316" width="24.85546875" style="1410" customWidth="1"/>
    <col min="13317" max="13317" width="14.7109375" style="1410" customWidth="1"/>
    <col min="13318" max="13318" width="16.7109375" style="1410" customWidth="1"/>
    <col min="13319" max="13319" width="23.5703125" style="1410" customWidth="1"/>
    <col min="13320" max="13320" width="19.7109375" style="1410" customWidth="1"/>
    <col min="13321" max="13322" width="20.42578125" style="1410" customWidth="1"/>
    <col min="13323" max="13567" width="11.42578125" style="1410"/>
    <col min="13568" max="13568" width="13.28515625" style="1410" customWidth="1"/>
    <col min="13569" max="13569" width="11.42578125" style="1410"/>
    <col min="13570" max="13570" width="54" style="1410" customWidth="1"/>
    <col min="13571" max="13571" width="19.28515625" style="1410" customWidth="1"/>
    <col min="13572" max="13572" width="24.85546875" style="1410" customWidth="1"/>
    <col min="13573" max="13573" width="14.7109375" style="1410" customWidth="1"/>
    <col min="13574" max="13574" width="16.7109375" style="1410" customWidth="1"/>
    <col min="13575" max="13575" width="23.5703125" style="1410" customWidth="1"/>
    <col min="13576" max="13576" width="19.7109375" style="1410" customWidth="1"/>
    <col min="13577" max="13578" width="20.42578125" style="1410" customWidth="1"/>
    <col min="13579" max="13823" width="11.42578125" style="1410"/>
    <col min="13824" max="13824" width="13.28515625" style="1410" customWidth="1"/>
    <col min="13825" max="13825" width="11.42578125" style="1410"/>
    <col min="13826" max="13826" width="54" style="1410" customWidth="1"/>
    <col min="13827" max="13827" width="19.28515625" style="1410" customWidth="1"/>
    <col min="13828" max="13828" width="24.85546875" style="1410" customWidth="1"/>
    <col min="13829" max="13829" width="14.7109375" style="1410" customWidth="1"/>
    <col min="13830" max="13830" width="16.7109375" style="1410" customWidth="1"/>
    <col min="13831" max="13831" width="23.5703125" style="1410" customWidth="1"/>
    <col min="13832" max="13832" width="19.7109375" style="1410" customWidth="1"/>
    <col min="13833" max="13834" width="20.42578125" style="1410" customWidth="1"/>
    <col min="13835" max="14079" width="11.42578125" style="1410"/>
    <col min="14080" max="14080" width="13.28515625" style="1410" customWidth="1"/>
    <col min="14081" max="14081" width="11.42578125" style="1410"/>
    <col min="14082" max="14082" width="54" style="1410" customWidth="1"/>
    <col min="14083" max="14083" width="19.28515625" style="1410" customWidth="1"/>
    <col min="14084" max="14084" width="24.85546875" style="1410" customWidth="1"/>
    <col min="14085" max="14085" width="14.7109375" style="1410" customWidth="1"/>
    <col min="14086" max="14086" width="16.7109375" style="1410" customWidth="1"/>
    <col min="14087" max="14087" width="23.5703125" style="1410" customWidth="1"/>
    <col min="14088" max="14088" width="19.7109375" style="1410" customWidth="1"/>
    <col min="14089" max="14090" width="20.42578125" style="1410" customWidth="1"/>
    <col min="14091" max="14335" width="11.42578125" style="1410"/>
    <col min="14336" max="14336" width="13.28515625" style="1410" customWidth="1"/>
    <col min="14337" max="14337" width="11.42578125" style="1410"/>
    <col min="14338" max="14338" width="54" style="1410" customWidth="1"/>
    <col min="14339" max="14339" width="19.28515625" style="1410" customWidth="1"/>
    <col min="14340" max="14340" width="24.85546875" style="1410" customWidth="1"/>
    <col min="14341" max="14341" width="14.7109375" style="1410" customWidth="1"/>
    <col min="14342" max="14342" width="16.7109375" style="1410" customWidth="1"/>
    <col min="14343" max="14343" width="23.5703125" style="1410" customWidth="1"/>
    <col min="14344" max="14344" width="19.7109375" style="1410" customWidth="1"/>
    <col min="14345" max="14346" width="20.42578125" style="1410" customWidth="1"/>
    <col min="14347" max="14591" width="11.42578125" style="1410"/>
    <col min="14592" max="14592" width="13.28515625" style="1410" customWidth="1"/>
    <col min="14593" max="14593" width="11.42578125" style="1410"/>
    <col min="14594" max="14594" width="54" style="1410" customWidth="1"/>
    <col min="14595" max="14595" width="19.28515625" style="1410" customWidth="1"/>
    <col min="14596" max="14596" width="24.85546875" style="1410" customWidth="1"/>
    <col min="14597" max="14597" width="14.7109375" style="1410" customWidth="1"/>
    <col min="14598" max="14598" width="16.7109375" style="1410" customWidth="1"/>
    <col min="14599" max="14599" width="23.5703125" style="1410" customWidth="1"/>
    <col min="14600" max="14600" width="19.7109375" style="1410" customWidth="1"/>
    <col min="14601" max="14602" width="20.42578125" style="1410" customWidth="1"/>
    <col min="14603" max="14847" width="11.42578125" style="1410"/>
    <col min="14848" max="14848" width="13.28515625" style="1410" customWidth="1"/>
    <col min="14849" max="14849" width="11.42578125" style="1410"/>
    <col min="14850" max="14850" width="54" style="1410" customWidth="1"/>
    <col min="14851" max="14851" width="19.28515625" style="1410" customWidth="1"/>
    <col min="14852" max="14852" width="24.85546875" style="1410" customWidth="1"/>
    <col min="14853" max="14853" width="14.7109375" style="1410" customWidth="1"/>
    <col min="14854" max="14854" width="16.7109375" style="1410" customWidth="1"/>
    <col min="14855" max="14855" width="23.5703125" style="1410" customWidth="1"/>
    <col min="14856" max="14856" width="19.7109375" style="1410" customWidth="1"/>
    <col min="14857" max="14858" width="20.42578125" style="1410" customWidth="1"/>
    <col min="14859" max="15103" width="11.42578125" style="1410"/>
    <col min="15104" max="15104" width="13.28515625" style="1410" customWidth="1"/>
    <col min="15105" max="15105" width="11.42578125" style="1410"/>
    <col min="15106" max="15106" width="54" style="1410" customWidth="1"/>
    <col min="15107" max="15107" width="19.28515625" style="1410" customWidth="1"/>
    <col min="15108" max="15108" width="24.85546875" style="1410" customWidth="1"/>
    <col min="15109" max="15109" width="14.7109375" style="1410" customWidth="1"/>
    <col min="15110" max="15110" width="16.7109375" style="1410" customWidth="1"/>
    <col min="15111" max="15111" width="23.5703125" style="1410" customWidth="1"/>
    <col min="15112" max="15112" width="19.7109375" style="1410" customWidth="1"/>
    <col min="15113" max="15114" width="20.42578125" style="1410" customWidth="1"/>
    <col min="15115" max="15359" width="11.42578125" style="1410"/>
    <col min="15360" max="15360" width="13.28515625" style="1410" customWidth="1"/>
    <col min="15361" max="15361" width="11.42578125" style="1410"/>
    <col min="15362" max="15362" width="54" style="1410" customWidth="1"/>
    <col min="15363" max="15363" width="19.28515625" style="1410" customWidth="1"/>
    <col min="15364" max="15364" width="24.85546875" style="1410" customWidth="1"/>
    <col min="15365" max="15365" width="14.7109375" style="1410" customWidth="1"/>
    <col min="15366" max="15366" width="16.7109375" style="1410" customWidth="1"/>
    <col min="15367" max="15367" width="23.5703125" style="1410" customWidth="1"/>
    <col min="15368" max="15368" width="19.7109375" style="1410" customWidth="1"/>
    <col min="15369" max="15370" width="20.42578125" style="1410" customWidth="1"/>
    <col min="15371" max="15615" width="11.42578125" style="1410"/>
    <col min="15616" max="15616" width="13.28515625" style="1410" customWidth="1"/>
    <col min="15617" max="15617" width="11.42578125" style="1410"/>
    <col min="15618" max="15618" width="54" style="1410" customWidth="1"/>
    <col min="15619" max="15619" width="19.28515625" style="1410" customWidth="1"/>
    <col min="15620" max="15620" width="24.85546875" style="1410" customWidth="1"/>
    <col min="15621" max="15621" width="14.7109375" style="1410" customWidth="1"/>
    <col min="15622" max="15622" width="16.7109375" style="1410" customWidth="1"/>
    <col min="15623" max="15623" width="23.5703125" style="1410" customWidth="1"/>
    <col min="15624" max="15624" width="19.7109375" style="1410" customWidth="1"/>
    <col min="15625" max="15626" width="20.42578125" style="1410" customWidth="1"/>
    <col min="15627" max="15871" width="11.42578125" style="1410"/>
    <col min="15872" max="15872" width="13.28515625" style="1410" customWidth="1"/>
    <col min="15873" max="15873" width="11.42578125" style="1410"/>
    <col min="15874" max="15874" width="54" style="1410" customWidth="1"/>
    <col min="15875" max="15875" width="19.28515625" style="1410" customWidth="1"/>
    <col min="15876" max="15876" width="24.85546875" style="1410" customWidth="1"/>
    <col min="15877" max="15877" width="14.7109375" style="1410" customWidth="1"/>
    <col min="15878" max="15878" width="16.7109375" style="1410" customWidth="1"/>
    <col min="15879" max="15879" width="23.5703125" style="1410" customWidth="1"/>
    <col min="15880" max="15880" width="19.7109375" style="1410" customWidth="1"/>
    <col min="15881" max="15882" width="20.42578125" style="1410" customWidth="1"/>
    <col min="15883" max="16127" width="11.42578125" style="1410"/>
    <col min="16128" max="16128" width="13.28515625" style="1410" customWidth="1"/>
    <col min="16129" max="16129" width="11.42578125" style="1410"/>
    <col min="16130" max="16130" width="54" style="1410" customWidth="1"/>
    <col min="16131" max="16131" width="19.28515625" style="1410" customWidth="1"/>
    <col min="16132" max="16132" width="24.85546875" style="1410" customWidth="1"/>
    <col min="16133" max="16133" width="14.7109375" style="1410" customWidth="1"/>
    <col min="16134" max="16134" width="16.7109375" style="1410" customWidth="1"/>
    <col min="16135" max="16135" width="23.5703125" style="1410" customWidth="1"/>
    <col min="16136" max="16136" width="19.7109375" style="1410" customWidth="1"/>
    <col min="16137" max="16138" width="20.42578125" style="1410" customWidth="1"/>
    <col min="16139" max="16384" width="11.42578125" style="1410"/>
  </cols>
  <sheetData>
    <row r="1" spans="1:10" ht="18">
      <c r="B1" s="33" t="s">
        <v>57</v>
      </c>
      <c r="C1" s="1613">
        <v>23</v>
      </c>
      <c r="D1" s="1055"/>
      <c r="E1" s="1055"/>
      <c r="F1" s="1411"/>
      <c r="G1" s="1055"/>
      <c r="H1" s="1412"/>
      <c r="I1" s="1412"/>
      <c r="J1" s="1412"/>
    </row>
    <row r="2" spans="1:10" ht="19.5">
      <c r="B2" s="33" t="s">
        <v>58</v>
      </c>
      <c r="C2" s="1229" t="s">
        <v>3394</v>
      </c>
      <c r="D2" s="1373"/>
      <c r="E2" s="1373"/>
      <c r="F2" s="1413"/>
      <c r="G2" s="1411"/>
      <c r="H2" s="1412"/>
      <c r="I2" s="1412"/>
      <c r="J2" s="1412"/>
    </row>
    <row r="3" spans="1:10" ht="19.5">
      <c r="B3" s="33" t="s">
        <v>56</v>
      </c>
      <c r="C3" s="1613" t="s">
        <v>3373</v>
      </c>
      <c r="D3" s="1373"/>
      <c r="E3" s="1373"/>
      <c r="F3" s="1413"/>
      <c r="G3" s="1411"/>
      <c r="H3" s="1412"/>
      <c r="I3" s="1412"/>
      <c r="J3" s="1412"/>
    </row>
    <row r="4" spans="1:10" ht="19.5">
      <c r="B4" s="33" t="s">
        <v>59</v>
      </c>
      <c r="C4" s="1613" t="s">
        <v>62</v>
      </c>
      <c r="D4" s="1373"/>
      <c r="E4" s="1373"/>
      <c r="F4" s="1413"/>
      <c r="G4" s="1411"/>
      <c r="H4" s="1412"/>
      <c r="I4" s="1412"/>
      <c r="J4" s="1412"/>
    </row>
    <row r="5" spans="1:10" ht="18">
      <c r="B5" s="33" t="s">
        <v>1349</v>
      </c>
      <c r="C5" s="1613" t="s">
        <v>80</v>
      </c>
      <c r="D5" s="1411"/>
      <c r="E5" s="1411"/>
      <c r="F5" s="1411"/>
      <c r="G5" s="1411"/>
      <c r="H5" s="1412"/>
      <c r="I5" s="1412"/>
      <c r="J5" s="1412"/>
    </row>
    <row r="6" spans="1:10" ht="15.75" thickBot="1">
      <c r="B6" s="1414"/>
      <c r="C6" s="1415"/>
      <c r="D6" s="1415"/>
      <c r="E6" s="1416"/>
      <c r="F6" s="1416"/>
      <c r="G6" s="1416"/>
      <c r="H6" s="1414"/>
      <c r="I6" s="1414"/>
      <c r="J6" s="1414"/>
    </row>
    <row r="7" spans="1:10" s="1419" customFormat="1" ht="24.75" customHeight="1">
      <c r="A7" s="1417"/>
      <c r="B7" s="1418"/>
      <c r="C7" s="3406" t="s">
        <v>2984</v>
      </c>
      <c r="D7" s="3407"/>
      <c r="E7" s="3408" t="s">
        <v>3395</v>
      </c>
      <c r="F7" s="3409"/>
      <c r="G7" s="3414" t="s">
        <v>3396</v>
      </c>
      <c r="H7" s="3414" t="s">
        <v>3397</v>
      </c>
      <c r="I7" s="3414" t="s">
        <v>2982</v>
      </c>
      <c r="J7" s="3397" t="s">
        <v>3398</v>
      </c>
    </row>
    <row r="8" spans="1:10" s="1419" customFormat="1" ht="14.25" customHeight="1">
      <c r="A8" s="1420"/>
      <c r="B8" s="1421"/>
      <c r="C8" s="3400" t="s">
        <v>2987</v>
      </c>
      <c r="D8" s="3403" t="s">
        <v>2988</v>
      </c>
      <c r="E8" s="3410"/>
      <c r="F8" s="3411"/>
      <c r="G8" s="3415"/>
      <c r="H8" s="3415"/>
      <c r="I8" s="3404"/>
      <c r="J8" s="3398"/>
    </row>
    <row r="9" spans="1:10" s="1419" customFormat="1" ht="15.75" customHeight="1">
      <c r="A9" s="1420"/>
      <c r="B9" s="1421"/>
      <c r="C9" s="3401"/>
      <c r="D9" s="3404"/>
      <c r="E9" s="3412"/>
      <c r="F9" s="3413"/>
      <c r="G9" s="3415"/>
      <c r="H9" s="3415"/>
      <c r="I9" s="3404"/>
      <c r="J9" s="3398"/>
    </row>
    <row r="10" spans="1:10" s="1419" customFormat="1" ht="21" customHeight="1">
      <c r="A10" s="1420"/>
      <c r="B10" s="1421"/>
      <c r="C10" s="3402"/>
      <c r="D10" s="3405"/>
      <c r="E10" s="1652" t="s">
        <v>2987</v>
      </c>
      <c r="F10" s="1651" t="s">
        <v>2988</v>
      </c>
      <c r="G10" s="3416"/>
      <c r="H10" s="3416"/>
      <c r="I10" s="3405"/>
      <c r="J10" s="3399"/>
    </row>
    <row r="11" spans="1:10" s="1419" customFormat="1" ht="27" customHeight="1">
      <c r="A11" s="1420"/>
      <c r="B11" s="1421"/>
      <c r="C11" s="1422" t="s">
        <v>1806</v>
      </c>
      <c r="D11" s="1423" t="s">
        <v>1801</v>
      </c>
      <c r="E11" s="1423" t="s">
        <v>1798</v>
      </c>
      <c r="F11" s="1423" t="s">
        <v>1795</v>
      </c>
      <c r="G11" s="1424" t="s">
        <v>1792</v>
      </c>
      <c r="H11" s="1425"/>
      <c r="I11" s="2769" t="s">
        <v>1789</v>
      </c>
      <c r="J11" s="1426" t="s">
        <v>1787</v>
      </c>
    </row>
    <row r="12" spans="1:10" ht="30" customHeight="1">
      <c r="A12" s="2770" t="s">
        <v>1806</v>
      </c>
      <c r="B12" s="2771" t="s">
        <v>3399</v>
      </c>
      <c r="C12" s="2772">
        <f>C13+C14+C15+C16</f>
        <v>0</v>
      </c>
      <c r="D12" s="2772">
        <f t="shared" ref="D12:I12" si="0">D13+D14+D15+D16</f>
        <v>0</v>
      </c>
      <c r="E12" s="2772">
        <f t="shared" si="0"/>
        <v>0</v>
      </c>
      <c r="F12" s="2772">
        <f t="shared" si="0"/>
        <v>0</v>
      </c>
      <c r="G12" s="2772">
        <f t="shared" si="0"/>
        <v>0</v>
      </c>
      <c r="H12" s="2773"/>
      <c r="I12" s="2772">
        <f t="shared" si="0"/>
        <v>0</v>
      </c>
      <c r="J12" s="2774">
        <f>I12*12.5</f>
        <v>0</v>
      </c>
    </row>
    <row r="13" spans="1:10" ht="23.25" customHeight="1">
      <c r="A13" s="1427" t="s">
        <v>1801</v>
      </c>
      <c r="B13" s="1428" t="s">
        <v>3400</v>
      </c>
      <c r="C13" s="1429"/>
      <c r="D13" s="1430"/>
      <c r="E13" s="1431"/>
      <c r="F13" s="1432"/>
      <c r="G13" s="1433"/>
      <c r="H13" s="1434"/>
      <c r="I13" s="1433"/>
      <c r="J13" s="1435"/>
    </row>
    <row r="14" spans="1:10" ht="24" customHeight="1">
      <c r="A14" s="1427" t="s">
        <v>1798</v>
      </c>
      <c r="B14" s="1428" t="s">
        <v>3401</v>
      </c>
      <c r="C14" s="1429"/>
      <c r="D14" s="1430"/>
      <c r="E14" s="1431"/>
      <c r="F14" s="1432"/>
      <c r="G14" s="1433"/>
      <c r="H14" s="1434"/>
      <c r="I14" s="1433"/>
      <c r="J14" s="1435"/>
    </row>
    <row r="15" spans="1:10" ht="24.75" customHeight="1">
      <c r="A15" s="1427" t="s">
        <v>1795</v>
      </c>
      <c r="B15" s="1428" t="s">
        <v>3402</v>
      </c>
      <c r="C15" s="1429"/>
      <c r="D15" s="1430"/>
      <c r="E15" s="1431"/>
      <c r="F15" s="1432"/>
      <c r="G15" s="1433"/>
      <c r="H15" s="1434"/>
      <c r="I15" s="1433"/>
      <c r="J15" s="1435"/>
    </row>
    <row r="16" spans="1:10" ht="22.5" customHeight="1">
      <c r="A16" s="1427" t="s">
        <v>1792</v>
      </c>
      <c r="B16" s="1428" t="s">
        <v>921</v>
      </c>
      <c r="C16" s="1429"/>
      <c r="D16" s="1430"/>
      <c r="E16" s="1431"/>
      <c r="F16" s="1432"/>
      <c r="G16" s="1433"/>
      <c r="H16" s="1434"/>
      <c r="I16" s="1433"/>
      <c r="J16" s="1435"/>
    </row>
    <row r="17" spans="1:10" ht="19.5" customHeight="1">
      <c r="A17" s="1436" t="s">
        <v>1789</v>
      </c>
      <c r="B17" s="2775" t="s">
        <v>3403</v>
      </c>
      <c r="C17" s="1429"/>
      <c r="D17" s="1430"/>
      <c r="E17" s="1437"/>
      <c r="F17" s="2776"/>
      <c r="G17" s="1438"/>
      <c r="H17" s="1439"/>
      <c r="I17" s="1438"/>
      <c r="J17" s="1440"/>
    </row>
    <row r="18" spans="1:10" ht="21" customHeight="1">
      <c r="A18" s="1427" t="s">
        <v>1787</v>
      </c>
      <c r="B18" s="1441" t="s">
        <v>3404</v>
      </c>
      <c r="C18" s="2777"/>
      <c r="D18" s="2778"/>
      <c r="E18" s="1431"/>
      <c r="F18" s="1432"/>
      <c r="G18" s="1433"/>
      <c r="H18" s="1434"/>
      <c r="I18" s="1442"/>
      <c r="J18" s="1443"/>
    </row>
    <row r="19" spans="1:10" ht="33.75" customHeight="1">
      <c r="A19" s="1427" t="s">
        <v>1784</v>
      </c>
      <c r="B19" s="1444" t="s">
        <v>3405</v>
      </c>
      <c r="C19" s="1445"/>
      <c r="D19" s="1446"/>
      <c r="E19" s="1446"/>
      <c r="F19" s="1446"/>
      <c r="G19" s="1446"/>
      <c r="H19" s="1447"/>
      <c r="I19" s="1448"/>
      <c r="J19" s="1449"/>
    </row>
    <row r="20" spans="1:10" ht="24" customHeight="1">
      <c r="A20" s="1427" t="s">
        <v>1781</v>
      </c>
      <c r="B20" s="1450" t="s">
        <v>3406</v>
      </c>
      <c r="C20" s="1451"/>
      <c r="D20" s="1452"/>
      <c r="E20" s="1431"/>
      <c r="F20" s="1432"/>
      <c r="G20" s="1453"/>
      <c r="H20" s="1454"/>
      <c r="I20" s="1455"/>
      <c r="J20" s="1456"/>
    </row>
    <row r="21" spans="1:10" ht="21.75" customHeight="1">
      <c r="A21" s="1427">
        <v>100</v>
      </c>
      <c r="B21" s="1450" t="s">
        <v>3407</v>
      </c>
      <c r="C21" s="1457"/>
      <c r="D21" s="1458"/>
      <c r="E21" s="1459"/>
      <c r="F21" s="1458"/>
      <c r="G21" s="1460"/>
      <c r="H21" s="1454"/>
      <c r="I21" s="1461">
        <f>I22+I23+I24</f>
        <v>0</v>
      </c>
      <c r="J21" s="1456"/>
    </row>
    <row r="22" spans="1:10" ht="23.25" customHeight="1">
      <c r="A22" s="1427">
        <v>110</v>
      </c>
      <c r="B22" s="1462" t="s">
        <v>3040</v>
      </c>
      <c r="C22" s="1457"/>
      <c r="D22" s="1458"/>
      <c r="E22" s="1459"/>
      <c r="F22" s="1458"/>
      <c r="G22" s="1460"/>
      <c r="H22" s="1454"/>
      <c r="I22" s="1455"/>
      <c r="J22" s="1456"/>
    </row>
    <row r="23" spans="1:10" ht="29.25" customHeight="1">
      <c r="A23" s="1427">
        <v>120</v>
      </c>
      <c r="B23" s="1463" t="s">
        <v>3041</v>
      </c>
      <c r="C23" s="1457"/>
      <c r="D23" s="1458"/>
      <c r="E23" s="1459"/>
      <c r="F23" s="1458"/>
      <c r="G23" s="1460"/>
      <c r="H23" s="1454"/>
      <c r="I23" s="1455"/>
      <c r="J23" s="1456"/>
    </row>
    <row r="24" spans="1:10" ht="24.75" customHeight="1">
      <c r="A24" s="1427">
        <v>130</v>
      </c>
      <c r="B24" s="1462" t="s">
        <v>3042</v>
      </c>
      <c r="C24" s="1457"/>
      <c r="D24" s="1458"/>
      <c r="E24" s="1459"/>
      <c r="F24" s="1458"/>
      <c r="G24" s="1460"/>
      <c r="H24" s="1454"/>
      <c r="I24" s="1455"/>
      <c r="J24" s="1456"/>
    </row>
    <row r="25" spans="1:10" ht="31.5" customHeight="1" thickBot="1">
      <c r="A25" s="1464">
        <v>140</v>
      </c>
      <c r="B25" s="2779" t="s">
        <v>3408</v>
      </c>
      <c r="C25" s="1465"/>
      <c r="D25" s="1466"/>
      <c r="E25" s="1467"/>
      <c r="F25" s="1466"/>
      <c r="G25" s="1468"/>
      <c r="H25" s="1469"/>
      <c r="I25" s="1470"/>
      <c r="J25" s="1471"/>
    </row>
    <row r="26" spans="1:10" ht="15">
      <c r="A26" s="1472"/>
      <c r="B26" s="1473"/>
      <c r="C26" s="1416"/>
      <c r="D26" s="1416"/>
      <c r="E26" s="1416"/>
      <c r="F26" s="1416"/>
      <c r="G26" s="1416"/>
      <c r="H26" s="1414"/>
      <c r="I26" s="1414"/>
      <c r="J26" s="1414"/>
    </row>
    <row r="27" spans="1:10" ht="15.75">
      <c r="B27" s="983" t="s">
        <v>3043</v>
      </c>
      <c r="C27" s="1416"/>
      <c r="D27" s="1416"/>
      <c r="E27" s="1416"/>
      <c r="F27" s="1416"/>
      <c r="G27" s="1416"/>
      <c r="H27" s="1414"/>
      <c r="I27" s="1414"/>
      <c r="J27" s="1414"/>
    </row>
    <row r="28" spans="1:10" ht="15.75">
      <c r="B28" s="2590"/>
      <c r="C28" s="1474"/>
      <c r="D28" s="1474"/>
      <c r="E28" s="1474"/>
      <c r="F28" s="1474"/>
      <c r="G28" s="1474"/>
      <c r="H28" s="1473"/>
      <c r="I28" s="1414"/>
      <c r="J28" s="1414"/>
    </row>
    <row r="29" spans="1:10">
      <c r="C29" s="1472"/>
      <c r="D29" s="1472"/>
      <c r="E29" s="1472"/>
      <c r="F29" s="1472"/>
    </row>
    <row r="30" spans="1:10">
      <c r="C30" s="1472"/>
      <c r="D30" s="1472"/>
      <c r="E30" s="1472"/>
      <c r="F30" s="1472"/>
    </row>
    <row r="33" ht="12.75" customHeight="1"/>
    <row r="34" ht="12.75" customHeight="1"/>
    <row r="35" ht="12.75" customHeight="1"/>
  </sheetData>
  <mergeCells count="8">
    <mergeCell ref="J7:J10"/>
    <mergeCell ref="C8:C10"/>
    <mergeCell ref="D8:D10"/>
    <mergeCell ref="C7:D7"/>
    <mergeCell ref="E7:F9"/>
    <mergeCell ref="G7:G10"/>
    <mergeCell ref="H7:H10"/>
    <mergeCell ref="I7:I10"/>
  </mergeCells>
  <pageMargins left="0.78740157480314965" right="0.78740157480314965" top="0.98425196850393704" bottom="0.98425196850393704" header="0.51181102362204722" footer="0.51181102362204722"/>
  <pageSetup paperSize="9" scale="56" orientation="landscape" cellComments="asDisplayed" horizontalDpi="300" r:id="rId1"/>
  <headerFooter alignWithMargins="0">
    <oddHeader>&amp;C&amp;40&amp;U&amp;A</oddHeader>
    <oddFooter>&amp;L&amp;F&amp;C&amp;A&amp;R&amp;D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4"/>
  <sheetViews>
    <sheetView zoomScale="70" zoomScaleNormal="70" workbookViewId="0"/>
  </sheetViews>
  <sheetFormatPr defaultColWidth="11.42578125" defaultRowHeight="15"/>
  <cols>
    <col min="1" max="1" width="6" style="1475" customWidth="1"/>
    <col min="2" max="2" width="47.7109375" style="1410" customWidth="1"/>
    <col min="3" max="3" width="15.140625" style="1410" customWidth="1"/>
    <col min="4" max="4" width="13" style="1410" customWidth="1"/>
    <col min="5" max="5" width="14" style="1410" customWidth="1"/>
    <col min="6" max="6" width="12.5703125" style="1410" customWidth="1"/>
    <col min="7" max="7" width="11.7109375" style="1410" customWidth="1"/>
    <col min="8" max="8" width="16.5703125" style="1410" customWidth="1"/>
    <col min="9" max="9" width="18.140625" style="1410" customWidth="1"/>
    <col min="10" max="10" width="21.5703125" style="1410" customWidth="1"/>
    <col min="11" max="13" width="13.7109375" style="1410" customWidth="1"/>
    <col min="14" max="14" width="22" style="1410" customWidth="1"/>
    <col min="15" max="15" width="23.7109375" style="1410" customWidth="1"/>
    <col min="16" max="252" width="11.42578125" style="1410"/>
    <col min="253" max="254" width="6.140625" style="1410" customWidth="1"/>
    <col min="255" max="255" width="5.5703125" style="1410" customWidth="1"/>
    <col min="256" max="256" width="21.42578125" style="1410" customWidth="1"/>
    <col min="257" max="257" width="11.42578125" style="1410"/>
    <col min="258" max="258" width="47.7109375" style="1410" customWidth="1"/>
    <col min="259" max="259" width="15.140625" style="1410" customWidth="1"/>
    <col min="260" max="263" width="16.140625" style="1410" customWidth="1"/>
    <col min="264" max="264" width="16.5703125" style="1410" customWidth="1"/>
    <col min="265" max="265" width="18.140625" style="1410" customWidth="1"/>
    <col min="266" max="266" width="21.5703125" style="1410" customWidth="1"/>
    <col min="267" max="269" width="13.7109375" style="1410" customWidth="1"/>
    <col min="270" max="270" width="22" style="1410" customWidth="1"/>
    <col min="271" max="271" width="23.7109375" style="1410" customWidth="1"/>
    <col min="272" max="508" width="11.42578125" style="1410"/>
    <col min="509" max="510" width="6.140625" style="1410" customWidth="1"/>
    <col min="511" max="511" width="5.5703125" style="1410" customWidth="1"/>
    <col min="512" max="512" width="21.42578125" style="1410" customWidth="1"/>
    <col min="513" max="513" width="11.42578125" style="1410"/>
    <col min="514" max="514" width="47.7109375" style="1410" customWidth="1"/>
    <col min="515" max="515" width="15.140625" style="1410" customWidth="1"/>
    <col min="516" max="519" width="16.140625" style="1410" customWidth="1"/>
    <col min="520" max="520" width="16.5703125" style="1410" customWidth="1"/>
    <col min="521" max="521" width="18.140625" style="1410" customWidth="1"/>
    <col min="522" max="522" width="21.5703125" style="1410" customWidth="1"/>
    <col min="523" max="525" width="13.7109375" style="1410" customWidth="1"/>
    <col min="526" max="526" width="22" style="1410" customWidth="1"/>
    <col min="527" max="527" width="23.7109375" style="1410" customWidth="1"/>
    <col min="528" max="764" width="11.42578125" style="1410"/>
    <col min="765" max="766" width="6.140625" style="1410" customWidth="1"/>
    <col min="767" max="767" width="5.5703125" style="1410" customWidth="1"/>
    <col min="768" max="768" width="21.42578125" style="1410" customWidth="1"/>
    <col min="769" max="769" width="11.42578125" style="1410"/>
    <col min="770" max="770" width="47.7109375" style="1410" customWidth="1"/>
    <col min="771" max="771" width="15.140625" style="1410" customWidth="1"/>
    <col min="772" max="775" width="16.140625" style="1410" customWidth="1"/>
    <col min="776" max="776" width="16.5703125" style="1410" customWidth="1"/>
    <col min="777" max="777" width="18.140625" style="1410" customWidth="1"/>
    <col min="778" max="778" width="21.5703125" style="1410" customWidth="1"/>
    <col min="779" max="781" width="13.7109375" style="1410" customWidth="1"/>
    <col min="782" max="782" width="22" style="1410" customWidth="1"/>
    <col min="783" max="783" width="23.7109375" style="1410" customWidth="1"/>
    <col min="784" max="1020" width="11.42578125" style="1410"/>
    <col min="1021" max="1022" width="6.140625" style="1410" customWidth="1"/>
    <col min="1023" max="1023" width="5.5703125" style="1410" customWidth="1"/>
    <col min="1024" max="1024" width="21.42578125" style="1410" customWidth="1"/>
    <col min="1025" max="1025" width="11.42578125" style="1410"/>
    <col min="1026" max="1026" width="47.7109375" style="1410" customWidth="1"/>
    <col min="1027" max="1027" width="15.140625" style="1410" customWidth="1"/>
    <col min="1028" max="1031" width="16.140625" style="1410" customWidth="1"/>
    <col min="1032" max="1032" width="16.5703125" style="1410" customWidth="1"/>
    <col min="1033" max="1033" width="18.140625" style="1410" customWidth="1"/>
    <col min="1034" max="1034" width="21.5703125" style="1410" customWidth="1"/>
    <col min="1035" max="1037" width="13.7109375" style="1410" customWidth="1"/>
    <col min="1038" max="1038" width="22" style="1410" customWidth="1"/>
    <col min="1039" max="1039" width="23.7109375" style="1410" customWidth="1"/>
    <col min="1040" max="1276" width="11.42578125" style="1410"/>
    <col min="1277" max="1278" width="6.140625" style="1410" customWidth="1"/>
    <col min="1279" max="1279" width="5.5703125" style="1410" customWidth="1"/>
    <col min="1280" max="1280" width="21.42578125" style="1410" customWidth="1"/>
    <col min="1281" max="1281" width="11.42578125" style="1410"/>
    <col min="1282" max="1282" width="47.7109375" style="1410" customWidth="1"/>
    <col min="1283" max="1283" width="15.140625" style="1410" customWidth="1"/>
    <col min="1284" max="1287" width="16.140625" style="1410" customWidth="1"/>
    <col min="1288" max="1288" width="16.5703125" style="1410" customWidth="1"/>
    <col min="1289" max="1289" width="18.140625" style="1410" customWidth="1"/>
    <col min="1290" max="1290" width="21.5703125" style="1410" customWidth="1"/>
    <col min="1291" max="1293" width="13.7109375" style="1410" customWidth="1"/>
    <col min="1294" max="1294" width="22" style="1410" customWidth="1"/>
    <col min="1295" max="1295" width="23.7109375" style="1410" customWidth="1"/>
    <col min="1296" max="1532" width="11.42578125" style="1410"/>
    <col min="1533" max="1534" width="6.140625" style="1410" customWidth="1"/>
    <col min="1535" max="1535" width="5.5703125" style="1410" customWidth="1"/>
    <col min="1536" max="1536" width="21.42578125" style="1410" customWidth="1"/>
    <col min="1537" max="1537" width="11.42578125" style="1410"/>
    <col min="1538" max="1538" width="47.7109375" style="1410" customWidth="1"/>
    <col min="1539" max="1539" width="15.140625" style="1410" customWidth="1"/>
    <col min="1540" max="1543" width="16.140625" style="1410" customWidth="1"/>
    <col min="1544" max="1544" width="16.5703125" style="1410" customWidth="1"/>
    <col min="1545" max="1545" width="18.140625" style="1410" customWidth="1"/>
    <col min="1546" max="1546" width="21.5703125" style="1410" customWidth="1"/>
    <col min="1547" max="1549" width="13.7109375" style="1410" customWidth="1"/>
    <col min="1550" max="1550" width="22" style="1410" customWidth="1"/>
    <col min="1551" max="1551" width="23.7109375" style="1410" customWidth="1"/>
    <col min="1552" max="1788" width="11.42578125" style="1410"/>
    <col min="1789" max="1790" width="6.140625" style="1410" customWidth="1"/>
    <col min="1791" max="1791" width="5.5703125" style="1410" customWidth="1"/>
    <col min="1792" max="1792" width="21.42578125" style="1410" customWidth="1"/>
    <col min="1793" max="1793" width="11.42578125" style="1410"/>
    <col min="1794" max="1794" width="47.7109375" style="1410" customWidth="1"/>
    <col min="1795" max="1795" width="15.140625" style="1410" customWidth="1"/>
    <col min="1796" max="1799" width="16.140625" style="1410" customWidth="1"/>
    <col min="1800" max="1800" width="16.5703125" style="1410" customWidth="1"/>
    <col min="1801" max="1801" width="18.140625" style="1410" customWidth="1"/>
    <col min="1802" max="1802" width="21.5703125" style="1410" customWidth="1"/>
    <col min="1803" max="1805" width="13.7109375" style="1410" customWidth="1"/>
    <col min="1806" max="1806" width="22" style="1410" customWidth="1"/>
    <col min="1807" max="1807" width="23.7109375" style="1410" customWidth="1"/>
    <col min="1808" max="2044" width="11.42578125" style="1410"/>
    <col min="2045" max="2046" width="6.140625" style="1410" customWidth="1"/>
    <col min="2047" max="2047" width="5.5703125" style="1410" customWidth="1"/>
    <col min="2048" max="2048" width="21.42578125" style="1410" customWidth="1"/>
    <col min="2049" max="2049" width="11.42578125" style="1410"/>
    <col min="2050" max="2050" width="47.7109375" style="1410" customWidth="1"/>
    <col min="2051" max="2051" width="15.140625" style="1410" customWidth="1"/>
    <col min="2052" max="2055" width="16.140625" style="1410" customWidth="1"/>
    <col min="2056" max="2056" width="16.5703125" style="1410" customWidth="1"/>
    <col min="2057" max="2057" width="18.140625" style="1410" customWidth="1"/>
    <col min="2058" max="2058" width="21.5703125" style="1410" customWidth="1"/>
    <col min="2059" max="2061" width="13.7109375" style="1410" customWidth="1"/>
    <col min="2062" max="2062" width="22" style="1410" customWidth="1"/>
    <col min="2063" max="2063" width="23.7109375" style="1410" customWidth="1"/>
    <col min="2064" max="2300" width="11.42578125" style="1410"/>
    <col min="2301" max="2302" width="6.140625" style="1410" customWidth="1"/>
    <col min="2303" max="2303" width="5.5703125" style="1410" customWidth="1"/>
    <col min="2304" max="2304" width="21.42578125" style="1410" customWidth="1"/>
    <col min="2305" max="2305" width="11.42578125" style="1410"/>
    <col min="2306" max="2306" width="47.7109375" style="1410" customWidth="1"/>
    <col min="2307" max="2307" width="15.140625" style="1410" customWidth="1"/>
    <col min="2308" max="2311" width="16.140625" style="1410" customWidth="1"/>
    <col min="2312" max="2312" width="16.5703125" style="1410" customWidth="1"/>
    <col min="2313" max="2313" width="18.140625" style="1410" customWidth="1"/>
    <col min="2314" max="2314" width="21.5703125" style="1410" customWidth="1"/>
    <col min="2315" max="2317" width="13.7109375" style="1410" customWidth="1"/>
    <col min="2318" max="2318" width="22" style="1410" customWidth="1"/>
    <col min="2319" max="2319" width="23.7109375" style="1410" customWidth="1"/>
    <col min="2320" max="2556" width="11.42578125" style="1410"/>
    <col min="2557" max="2558" width="6.140625" style="1410" customWidth="1"/>
    <col min="2559" max="2559" width="5.5703125" style="1410" customWidth="1"/>
    <col min="2560" max="2560" width="21.42578125" style="1410" customWidth="1"/>
    <col min="2561" max="2561" width="11.42578125" style="1410"/>
    <col min="2562" max="2562" width="47.7109375" style="1410" customWidth="1"/>
    <col min="2563" max="2563" width="15.140625" style="1410" customWidth="1"/>
    <col min="2564" max="2567" width="16.140625" style="1410" customWidth="1"/>
    <col min="2568" max="2568" width="16.5703125" style="1410" customWidth="1"/>
    <col min="2569" max="2569" width="18.140625" style="1410" customWidth="1"/>
    <col min="2570" max="2570" width="21.5703125" style="1410" customWidth="1"/>
    <col min="2571" max="2573" width="13.7109375" style="1410" customWidth="1"/>
    <col min="2574" max="2574" width="22" style="1410" customWidth="1"/>
    <col min="2575" max="2575" width="23.7109375" style="1410" customWidth="1"/>
    <col min="2576" max="2812" width="11.42578125" style="1410"/>
    <col min="2813" max="2814" width="6.140625" style="1410" customWidth="1"/>
    <col min="2815" max="2815" width="5.5703125" style="1410" customWidth="1"/>
    <col min="2816" max="2816" width="21.42578125" style="1410" customWidth="1"/>
    <col min="2817" max="2817" width="11.42578125" style="1410"/>
    <col min="2818" max="2818" width="47.7109375" style="1410" customWidth="1"/>
    <col min="2819" max="2819" width="15.140625" style="1410" customWidth="1"/>
    <col min="2820" max="2823" width="16.140625" style="1410" customWidth="1"/>
    <col min="2824" max="2824" width="16.5703125" style="1410" customWidth="1"/>
    <col min="2825" max="2825" width="18.140625" style="1410" customWidth="1"/>
    <col min="2826" max="2826" width="21.5703125" style="1410" customWidth="1"/>
    <col min="2827" max="2829" width="13.7109375" style="1410" customWidth="1"/>
    <col min="2830" max="2830" width="22" style="1410" customWidth="1"/>
    <col min="2831" max="2831" width="23.7109375" style="1410" customWidth="1"/>
    <col min="2832" max="3068" width="11.42578125" style="1410"/>
    <col min="3069" max="3070" width="6.140625" style="1410" customWidth="1"/>
    <col min="3071" max="3071" width="5.5703125" style="1410" customWidth="1"/>
    <col min="3072" max="3072" width="21.42578125" style="1410" customWidth="1"/>
    <col min="3073" max="3073" width="11.42578125" style="1410"/>
    <col min="3074" max="3074" width="47.7109375" style="1410" customWidth="1"/>
    <col min="3075" max="3075" width="15.140625" style="1410" customWidth="1"/>
    <col min="3076" max="3079" width="16.140625" style="1410" customWidth="1"/>
    <col min="3080" max="3080" width="16.5703125" style="1410" customWidth="1"/>
    <col min="3081" max="3081" width="18.140625" style="1410" customWidth="1"/>
    <col min="3082" max="3082" width="21.5703125" style="1410" customWidth="1"/>
    <col min="3083" max="3085" width="13.7109375" style="1410" customWidth="1"/>
    <col min="3086" max="3086" width="22" style="1410" customWidth="1"/>
    <col min="3087" max="3087" width="23.7109375" style="1410" customWidth="1"/>
    <col min="3088" max="3324" width="11.42578125" style="1410"/>
    <col min="3325" max="3326" width="6.140625" style="1410" customWidth="1"/>
    <col min="3327" max="3327" width="5.5703125" style="1410" customWidth="1"/>
    <col min="3328" max="3328" width="21.42578125" style="1410" customWidth="1"/>
    <col min="3329" max="3329" width="11.42578125" style="1410"/>
    <col min="3330" max="3330" width="47.7109375" style="1410" customWidth="1"/>
    <col min="3331" max="3331" width="15.140625" style="1410" customWidth="1"/>
    <col min="3332" max="3335" width="16.140625" style="1410" customWidth="1"/>
    <col min="3336" max="3336" width="16.5703125" style="1410" customWidth="1"/>
    <col min="3337" max="3337" width="18.140625" style="1410" customWidth="1"/>
    <col min="3338" max="3338" width="21.5703125" style="1410" customWidth="1"/>
    <col min="3339" max="3341" width="13.7109375" style="1410" customWidth="1"/>
    <col min="3342" max="3342" width="22" style="1410" customWidth="1"/>
    <col min="3343" max="3343" width="23.7109375" style="1410" customWidth="1"/>
    <col min="3344" max="3580" width="11.42578125" style="1410"/>
    <col min="3581" max="3582" width="6.140625" style="1410" customWidth="1"/>
    <col min="3583" max="3583" width="5.5703125" style="1410" customWidth="1"/>
    <col min="3584" max="3584" width="21.42578125" style="1410" customWidth="1"/>
    <col min="3585" max="3585" width="11.42578125" style="1410"/>
    <col min="3586" max="3586" width="47.7109375" style="1410" customWidth="1"/>
    <col min="3587" max="3587" width="15.140625" style="1410" customWidth="1"/>
    <col min="3588" max="3591" width="16.140625" style="1410" customWidth="1"/>
    <col min="3592" max="3592" width="16.5703125" style="1410" customWidth="1"/>
    <col min="3593" max="3593" width="18.140625" style="1410" customWidth="1"/>
    <col min="3594" max="3594" width="21.5703125" style="1410" customWidth="1"/>
    <col min="3595" max="3597" width="13.7109375" style="1410" customWidth="1"/>
    <col min="3598" max="3598" width="22" style="1410" customWidth="1"/>
    <col min="3599" max="3599" width="23.7109375" style="1410" customWidth="1"/>
    <col min="3600" max="3836" width="11.42578125" style="1410"/>
    <col min="3837" max="3838" width="6.140625" style="1410" customWidth="1"/>
    <col min="3839" max="3839" width="5.5703125" style="1410" customWidth="1"/>
    <col min="3840" max="3840" width="21.42578125" style="1410" customWidth="1"/>
    <col min="3841" max="3841" width="11.42578125" style="1410"/>
    <col min="3842" max="3842" width="47.7109375" style="1410" customWidth="1"/>
    <col min="3843" max="3843" width="15.140625" style="1410" customWidth="1"/>
    <col min="3844" max="3847" width="16.140625" style="1410" customWidth="1"/>
    <col min="3848" max="3848" width="16.5703125" style="1410" customWidth="1"/>
    <col min="3849" max="3849" width="18.140625" style="1410" customWidth="1"/>
    <col min="3850" max="3850" width="21.5703125" style="1410" customWidth="1"/>
    <col min="3851" max="3853" width="13.7109375" style="1410" customWidth="1"/>
    <col min="3854" max="3854" width="22" style="1410" customWidth="1"/>
    <col min="3855" max="3855" width="23.7109375" style="1410" customWidth="1"/>
    <col min="3856" max="4092" width="11.42578125" style="1410"/>
    <col min="4093" max="4094" width="6.140625" style="1410" customWidth="1"/>
    <col min="4095" max="4095" width="5.5703125" style="1410" customWidth="1"/>
    <col min="4096" max="4096" width="21.42578125" style="1410" customWidth="1"/>
    <col min="4097" max="4097" width="11.42578125" style="1410"/>
    <col min="4098" max="4098" width="47.7109375" style="1410" customWidth="1"/>
    <col min="4099" max="4099" width="15.140625" style="1410" customWidth="1"/>
    <col min="4100" max="4103" width="16.140625" style="1410" customWidth="1"/>
    <col min="4104" max="4104" width="16.5703125" style="1410" customWidth="1"/>
    <col min="4105" max="4105" width="18.140625" style="1410" customWidth="1"/>
    <col min="4106" max="4106" width="21.5703125" style="1410" customWidth="1"/>
    <col min="4107" max="4109" width="13.7109375" style="1410" customWidth="1"/>
    <col min="4110" max="4110" width="22" style="1410" customWidth="1"/>
    <col min="4111" max="4111" width="23.7109375" style="1410" customWidth="1"/>
    <col min="4112" max="4348" width="11.42578125" style="1410"/>
    <col min="4349" max="4350" width="6.140625" style="1410" customWidth="1"/>
    <col min="4351" max="4351" width="5.5703125" style="1410" customWidth="1"/>
    <col min="4352" max="4352" width="21.42578125" style="1410" customWidth="1"/>
    <col min="4353" max="4353" width="11.42578125" style="1410"/>
    <col min="4354" max="4354" width="47.7109375" style="1410" customWidth="1"/>
    <col min="4355" max="4355" width="15.140625" style="1410" customWidth="1"/>
    <col min="4356" max="4359" width="16.140625" style="1410" customWidth="1"/>
    <col min="4360" max="4360" width="16.5703125" style="1410" customWidth="1"/>
    <col min="4361" max="4361" width="18.140625" style="1410" customWidth="1"/>
    <col min="4362" max="4362" width="21.5703125" style="1410" customWidth="1"/>
    <col min="4363" max="4365" width="13.7109375" style="1410" customWidth="1"/>
    <col min="4366" max="4366" width="22" style="1410" customWidth="1"/>
    <col min="4367" max="4367" width="23.7109375" style="1410" customWidth="1"/>
    <col min="4368" max="4604" width="11.42578125" style="1410"/>
    <col min="4605" max="4606" width="6.140625" style="1410" customWidth="1"/>
    <col min="4607" max="4607" width="5.5703125" style="1410" customWidth="1"/>
    <col min="4608" max="4608" width="21.42578125" style="1410" customWidth="1"/>
    <col min="4609" max="4609" width="11.42578125" style="1410"/>
    <col min="4610" max="4610" width="47.7109375" style="1410" customWidth="1"/>
    <col min="4611" max="4611" width="15.140625" style="1410" customWidth="1"/>
    <col min="4612" max="4615" width="16.140625" style="1410" customWidth="1"/>
    <col min="4616" max="4616" width="16.5703125" style="1410" customWidth="1"/>
    <col min="4617" max="4617" width="18.140625" style="1410" customWidth="1"/>
    <col min="4618" max="4618" width="21.5703125" style="1410" customWidth="1"/>
    <col min="4619" max="4621" width="13.7109375" style="1410" customWidth="1"/>
    <col min="4622" max="4622" width="22" style="1410" customWidth="1"/>
    <col min="4623" max="4623" width="23.7109375" style="1410" customWidth="1"/>
    <col min="4624" max="4860" width="11.42578125" style="1410"/>
    <col min="4861" max="4862" width="6.140625" style="1410" customWidth="1"/>
    <col min="4863" max="4863" width="5.5703125" style="1410" customWidth="1"/>
    <col min="4864" max="4864" width="21.42578125" style="1410" customWidth="1"/>
    <col min="4865" max="4865" width="11.42578125" style="1410"/>
    <col min="4866" max="4866" width="47.7109375" style="1410" customWidth="1"/>
    <col min="4867" max="4867" width="15.140625" style="1410" customWidth="1"/>
    <col min="4868" max="4871" width="16.140625" style="1410" customWidth="1"/>
    <col min="4872" max="4872" width="16.5703125" style="1410" customWidth="1"/>
    <col min="4873" max="4873" width="18.140625" style="1410" customWidth="1"/>
    <col min="4874" max="4874" width="21.5703125" style="1410" customWidth="1"/>
    <col min="4875" max="4877" width="13.7109375" style="1410" customWidth="1"/>
    <col min="4878" max="4878" width="22" style="1410" customWidth="1"/>
    <col min="4879" max="4879" width="23.7109375" style="1410" customWidth="1"/>
    <col min="4880" max="5116" width="11.42578125" style="1410"/>
    <col min="5117" max="5118" width="6.140625" style="1410" customWidth="1"/>
    <col min="5119" max="5119" width="5.5703125" style="1410" customWidth="1"/>
    <col min="5120" max="5120" width="21.42578125" style="1410" customWidth="1"/>
    <col min="5121" max="5121" width="11.42578125" style="1410"/>
    <col min="5122" max="5122" width="47.7109375" style="1410" customWidth="1"/>
    <col min="5123" max="5123" width="15.140625" style="1410" customWidth="1"/>
    <col min="5124" max="5127" width="16.140625" style="1410" customWidth="1"/>
    <col min="5128" max="5128" width="16.5703125" style="1410" customWidth="1"/>
    <col min="5129" max="5129" width="18.140625" style="1410" customWidth="1"/>
    <col min="5130" max="5130" width="21.5703125" style="1410" customWidth="1"/>
    <col min="5131" max="5133" width="13.7109375" style="1410" customWidth="1"/>
    <col min="5134" max="5134" width="22" style="1410" customWidth="1"/>
    <col min="5135" max="5135" width="23.7109375" style="1410" customWidth="1"/>
    <col min="5136" max="5372" width="11.42578125" style="1410"/>
    <col min="5373" max="5374" width="6.140625" style="1410" customWidth="1"/>
    <col min="5375" max="5375" width="5.5703125" style="1410" customWidth="1"/>
    <col min="5376" max="5376" width="21.42578125" style="1410" customWidth="1"/>
    <col min="5377" max="5377" width="11.42578125" style="1410"/>
    <col min="5378" max="5378" width="47.7109375" style="1410" customWidth="1"/>
    <col min="5379" max="5379" width="15.140625" style="1410" customWidth="1"/>
    <col min="5380" max="5383" width="16.140625" style="1410" customWidth="1"/>
    <col min="5384" max="5384" width="16.5703125" style="1410" customWidth="1"/>
    <col min="5385" max="5385" width="18.140625" style="1410" customWidth="1"/>
    <col min="5386" max="5386" width="21.5703125" style="1410" customWidth="1"/>
    <col min="5387" max="5389" width="13.7109375" style="1410" customWidth="1"/>
    <col min="5390" max="5390" width="22" style="1410" customWidth="1"/>
    <col min="5391" max="5391" width="23.7109375" style="1410" customWidth="1"/>
    <col min="5392" max="5628" width="11.42578125" style="1410"/>
    <col min="5629" max="5630" width="6.140625" style="1410" customWidth="1"/>
    <col min="5631" max="5631" width="5.5703125" style="1410" customWidth="1"/>
    <col min="5632" max="5632" width="21.42578125" style="1410" customWidth="1"/>
    <col min="5633" max="5633" width="11.42578125" style="1410"/>
    <col min="5634" max="5634" width="47.7109375" style="1410" customWidth="1"/>
    <col min="5635" max="5635" width="15.140625" style="1410" customWidth="1"/>
    <col min="5636" max="5639" width="16.140625" style="1410" customWidth="1"/>
    <col min="5640" max="5640" width="16.5703125" style="1410" customWidth="1"/>
    <col min="5641" max="5641" width="18.140625" style="1410" customWidth="1"/>
    <col min="5642" max="5642" width="21.5703125" style="1410" customWidth="1"/>
    <col min="5643" max="5645" width="13.7109375" style="1410" customWidth="1"/>
    <col min="5646" max="5646" width="22" style="1410" customWidth="1"/>
    <col min="5647" max="5647" width="23.7109375" style="1410" customWidth="1"/>
    <col min="5648" max="5884" width="11.42578125" style="1410"/>
    <col min="5885" max="5886" width="6.140625" style="1410" customWidth="1"/>
    <col min="5887" max="5887" width="5.5703125" style="1410" customWidth="1"/>
    <col min="5888" max="5888" width="21.42578125" style="1410" customWidth="1"/>
    <col min="5889" max="5889" width="11.42578125" style="1410"/>
    <col min="5890" max="5890" width="47.7109375" style="1410" customWidth="1"/>
    <col min="5891" max="5891" width="15.140625" style="1410" customWidth="1"/>
    <col min="5892" max="5895" width="16.140625" style="1410" customWidth="1"/>
    <col min="5896" max="5896" width="16.5703125" style="1410" customWidth="1"/>
    <col min="5897" max="5897" width="18.140625" style="1410" customWidth="1"/>
    <col min="5898" max="5898" width="21.5703125" style="1410" customWidth="1"/>
    <col min="5899" max="5901" width="13.7109375" style="1410" customWidth="1"/>
    <col min="5902" max="5902" width="22" style="1410" customWidth="1"/>
    <col min="5903" max="5903" width="23.7109375" style="1410" customWidth="1"/>
    <col min="5904" max="6140" width="11.42578125" style="1410"/>
    <col min="6141" max="6142" width="6.140625" style="1410" customWidth="1"/>
    <col min="6143" max="6143" width="5.5703125" style="1410" customWidth="1"/>
    <col min="6144" max="6144" width="21.42578125" style="1410" customWidth="1"/>
    <col min="6145" max="6145" width="11.42578125" style="1410"/>
    <col min="6146" max="6146" width="47.7109375" style="1410" customWidth="1"/>
    <col min="6147" max="6147" width="15.140625" style="1410" customWidth="1"/>
    <col min="6148" max="6151" width="16.140625" style="1410" customWidth="1"/>
    <col min="6152" max="6152" width="16.5703125" style="1410" customWidth="1"/>
    <col min="6153" max="6153" width="18.140625" style="1410" customWidth="1"/>
    <col min="6154" max="6154" width="21.5703125" style="1410" customWidth="1"/>
    <col min="6155" max="6157" width="13.7109375" style="1410" customWidth="1"/>
    <col min="6158" max="6158" width="22" style="1410" customWidth="1"/>
    <col min="6159" max="6159" width="23.7109375" style="1410" customWidth="1"/>
    <col min="6160" max="6396" width="11.42578125" style="1410"/>
    <col min="6397" max="6398" width="6.140625" style="1410" customWidth="1"/>
    <col min="6399" max="6399" width="5.5703125" style="1410" customWidth="1"/>
    <col min="6400" max="6400" width="21.42578125" style="1410" customWidth="1"/>
    <col min="6401" max="6401" width="11.42578125" style="1410"/>
    <col min="6402" max="6402" width="47.7109375" style="1410" customWidth="1"/>
    <col min="6403" max="6403" width="15.140625" style="1410" customWidth="1"/>
    <col min="6404" max="6407" width="16.140625" style="1410" customWidth="1"/>
    <col min="6408" max="6408" width="16.5703125" style="1410" customWidth="1"/>
    <col min="6409" max="6409" width="18.140625" style="1410" customWidth="1"/>
    <col min="6410" max="6410" width="21.5703125" style="1410" customWidth="1"/>
    <col min="6411" max="6413" width="13.7109375" style="1410" customWidth="1"/>
    <col min="6414" max="6414" width="22" style="1410" customWidth="1"/>
    <col min="6415" max="6415" width="23.7109375" style="1410" customWidth="1"/>
    <col min="6416" max="6652" width="11.42578125" style="1410"/>
    <col min="6653" max="6654" width="6.140625" style="1410" customWidth="1"/>
    <col min="6655" max="6655" width="5.5703125" style="1410" customWidth="1"/>
    <col min="6656" max="6656" width="21.42578125" style="1410" customWidth="1"/>
    <col min="6657" max="6657" width="11.42578125" style="1410"/>
    <col min="6658" max="6658" width="47.7109375" style="1410" customWidth="1"/>
    <col min="6659" max="6659" width="15.140625" style="1410" customWidth="1"/>
    <col min="6660" max="6663" width="16.140625" style="1410" customWidth="1"/>
    <col min="6664" max="6664" width="16.5703125" style="1410" customWidth="1"/>
    <col min="6665" max="6665" width="18.140625" style="1410" customWidth="1"/>
    <col min="6666" max="6666" width="21.5703125" style="1410" customWidth="1"/>
    <col min="6667" max="6669" width="13.7109375" style="1410" customWidth="1"/>
    <col min="6670" max="6670" width="22" style="1410" customWidth="1"/>
    <col min="6671" max="6671" width="23.7109375" style="1410" customWidth="1"/>
    <col min="6672" max="6908" width="11.42578125" style="1410"/>
    <col min="6909" max="6910" width="6.140625" style="1410" customWidth="1"/>
    <col min="6911" max="6911" width="5.5703125" style="1410" customWidth="1"/>
    <col min="6912" max="6912" width="21.42578125" style="1410" customWidth="1"/>
    <col min="6913" max="6913" width="11.42578125" style="1410"/>
    <col min="6914" max="6914" width="47.7109375" style="1410" customWidth="1"/>
    <col min="6915" max="6915" width="15.140625" style="1410" customWidth="1"/>
    <col min="6916" max="6919" width="16.140625" style="1410" customWidth="1"/>
    <col min="6920" max="6920" width="16.5703125" style="1410" customWidth="1"/>
    <col min="6921" max="6921" width="18.140625" style="1410" customWidth="1"/>
    <col min="6922" max="6922" width="21.5703125" style="1410" customWidth="1"/>
    <col min="6923" max="6925" width="13.7109375" style="1410" customWidth="1"/>
    <col min="6926" max="6926" width="22" style="1410" customWidth="1"/>
    <col min="6927" max="6927" width="23.7109375" style="1410" customWidth="1"/>
    <col min="6928" max="7164" width="11.42578125" style="1410"/>
    <col min="7165" max="7166" width="6.140625" style="1410" customWidth="1"/>
    <col min="7167" max="7167" width="5.5703125" style="1410" customWidth="1"/>
    <col min="7168" max="7168" width="21.42578125" style="1410" customWidth="1"/>
    <col min="7169" max="7169" width="11.42578125" style="1410"/>
    <col min="7170" max="7170" width="47.7109375" style="1410" customWidth="1"/>
    <col min="7171" max="7171" width="15.140625" style="1410" customWidth="1"/>
    <col min="7172" max="7175" width="16.140625" style="1410" customWidth="1"/>
    <col min="7176" max="7176" width="16.5703125" style="1410" customWidth="1"/>
    <col min="7177" max="7177" width="18.140625" style="1410" customWidth="1"/>
    <col min="7178" max="7178" width="21.5703125" style="1410" customWidth="1"/>
    <col min="7179" max="7181" width="13.7109375" style="1410" customWidth="1"/>
    <col min="7182" max="7182" width="22" style="1410" customWidth="1"/>
    <col min="7183" max="7183" width="23.7109375" style="1410" customWidth="1"/>
    <col min="7184" max="7420" width="11.42578125" style="1410"/>
    <col min="7421" max="7422" width="6.140625" style="1410" customWidth="1"/>
    <col min="7423" max="7423" width="5.5703125" style="1410" customWidth="1"/>
    <col min="7424" max="7424" width="21.42578125" style="1410" customWidth="1"/>
    <col min="7425" max="7425" width="11.42578125" style="1410"/>
    <col min="7426" max="7426" width="47.7109375" style="1410" customWidth="1"/>
    <col min="7427" max="7427" width="15.140625" style="1410" customWidth="1"/>
    <col min="7428" max="7431" width="16.140625" style="1410" customWidth="1"/>
    <col min="7432" max="7432" width="16.5703125" style="1410" customWidth="1"/>
    <col min="7433" max="7433" width="18.140625" style="1410" customWidth="1"/>
    <col min="7434" max="7434" width="21.5703125" style="1410" customWidth="1"/>
    <col min="7435" max="7437" width="13.7109375" style="1410" customWidth="1"/>
    <col min="7438" max="7438" width="22" style="1410" customWidth="1"/>
    <col min="7439" max="7439" width="23.7109375" style="1410" customWidth="1"/>
    <col min="7440" max="7676" width="11.42578125" style="1410"/>
    <col min="7677" max="7678" width="6.140625" style="1410" customWidth="1"/>
    <col min="7679" max="7679" width="5.5703125" style="1410" customWidth="1"/>
    <col min="7680" max="7680" width="21.42578125" style="1410" customWidth="1"/>
    <col min="7681" max="7681" width="11.42578125" style="1410"/>
    <col min="7682" max="7682" width="47.7109375" style="1410" customWidth="1"/>
    <col min="7683" max="7683" width="15.140625" style="1410" customWidth="1"/>
    <col min="7684" max="7687" width="16.140625" style="1410" customWidth="1"/>
    <col min="7688" max="7688" width="16.5703125" style="1410" customWidth="1"/>
    <col min="7689" max="7689" width="18.140625" style="1410" customWidth="1"/>
    <col min="7690" max="7690" width="21.5703125" style="1410" customWidth="1"/>
    <col min="7691" max="7693" width="13.7109375" style="1410" customWidth="1"/>
    <col min="7694" max="7694" width="22" style="1410" customWidth="1"/>
    <col min="7695" max="7695" width="23.7109375" style="1410" customWidth="1"/>
    <col min="7696" max="7932" width="11.42578125" style="1410"/>
    <col min="7933" max="7934" width="6.140625" style="1410" customWidth="1"/>
    <col min="7935" max="7935" width="5.5703125" style="1410" customWidth="1"/>
    <col min="7936" max="7936" width="21.42578125" style="1410" customWidth="1"/>
    <col min="7937" max="7937" width="11.42578125" style="1410"/>
    <col min="7938" max="7938" width="47.7109375" style="1410" customWidth="1"/>
    <col min="7939" max="7939" width="15.140625" style="1410" customWidth="1"/>
    <col min="7940" max="7943" width="16.140625" style="1410" customWidth="1"/>
    <col min="7944" max="7944" width="16.5703125" style="1410" customWidth="1"/>
    <col min="7945" max="7945" width="18.140625" style="1410" customWidth="1"/>
    <col min="7946" max="7946" width="21.5703125" style="1410" customWidth="1"/>
    <col min="7947" max="7949" width="13.7109375" style="1410" customWidth="1"/>
    <col min="7950" max="7950" width="22" style="1410" customWidth="1"/>
    <col min="7951" max="7951" width="23.7109375" style="1410" customWidth="1"/>
    <col min="7952" max="8188" width="11.42578125" style="1410"/>
    <col min="8189" max="8190" width="6.140625" style="1410" customWidth="1"/>
    <col min="8191" max="8191" width="5.5703125" style="1410" customWidth="1"/>
    <col min="8192" max="8192" width="21.42578125" style="1410" customWidth="1"/>
    <col min="8193" max="8193" width="11.42578125" style="1410"/>
    <col min="8194" max="8194" width="47.7109375" style="1410" customWidth="1"/>
    <col min="8195" max="8195" width="15.140625" style="1410" customWidth="1"/>
    <col min="8196" max="8199" width="16.140625" style="1410" customWidth="1"/>
    <col min="8200" max="8200" width="16.5703125" style="1410" customWidth="1"/>
    <col min="8201" max="8201" width="18.140625" style="1410" customWidth="1"/>
    <col min="8202" max="8202" width="21.5703125" style="1410" customWidth="1"/>
    <col min="8203" max="8205" width="13.7109375" style="1410" customWidth="1"/>
    <col min="8206" max="8206" width="22" style="1410" customWidth="1"/>
    <col min="8207" max="8207" width="23.7109375" style="1410" customWidth="1"/>
    <col min="8208" max="8444" width="11.42578125" style="1410"/>
    <col min="8445" max="8446" width="6.140625" style="1410" customWidth="1"/>
    <col min="8447" max="8447" width="5.5703125" style="1410" customWidth="1"/>
    <col min="8448" max="8448" width="21.42578125" style="1410" customWidth="1"/>
    <col min="8449" max="8449" width="11.42578125" style="1410"/>
    <col min="8450" max="8450" width="47.7109375" style="1410" customWidth="1"/>
    <col min="8451" max="8451" width="15.140625" style="1410" customWidth="1"/>
    <col min="8452" max="8455" width="16.140625" style="1410" customWidth="1"/>
    <col min="8456" max="8456" width="16.5703125" style="1410" customWidth="1"/>
    <col min="8457" max="8457" width="18.140625" style="1410" customWidth="1"/>
    <col min="8458" max="8458" width="21.5703125" style="1410" customWidth="1"/>
    <col min="8459" max="8461" width="13.7109375" style="1410" customWidth="1"/>
    <col min="8462" max="8462" width="22" style="1410" customWidth="1"/>
    <col min="8463" max="8463" width="23.7109375" style="1410" customWidth="1"/>
    <col min="8464" max="8700" width="11.42578125" style="1410"/>
    <col min="8701" max="8702" width="6.140625" style="1410" customWidth="1"/>
    <col min="8703" max="8703" width="5.5703125" style="1410" customWidth="1"/>
    <col min="8704" max="8704" width="21.42578125" style="1410" customWidth="1"/>
    <col min="8705" max="8705" width="11.42578125" style="1410"/>
    <col min="8706" max="8706" width="47.7109375" style="1410" customWidth="1"/>
    <col min="8707" max="8707" width="15.140625" style="1410" customWidth="1"/>
    <col min="8708" max="8711" width="16.140625" style="1410" customWidth="1"/>
    <col min="8712" max="8712" width="16.5703125" style="1410" customWidth="1"/>
    <col min="8713" max="8713" width="18.140625" style="1410" customWidth="1"/>
    <col min="8714" max="8714" width="21.5703125" style="1410" customWidth="1"/>
    <col min="8715" max="8717" width="13.7109375" style="1410" customWidth="1"/>
    <col min="8718" max="8718" width="22" style="1410" customWidth="1"/>
    <col min="8719" max="8719" width="23.7109375" style="1410" customWidth="1"/>
    <col min="8720" max="8956" width="11.42578125" style="1410"/>
    <col min="8957" max="8958" width="6.140625" style="1410" customWidth="1"/>
    <col min="8959" max="8959" width="5.5703125" style="1410" customWidth="1"/>
    <col min="8960" max="8960" width="21.42578125" style="1410" customWidth="1"/>
    <col min="8961" max="8961" width="11.42578125" style="1410"/>
    <col min="8962" max="8962" width="47.7109375" style="1410" customWidth="1"/>
    <col min="8963" max="8963" width="15.140625" style="1410" customWidth="1"/>
    <col min="8964" max="8967" width="16.140625" style="1410" customWidth="1"/>
    <col min="8968" max="8968" width="16.5703125" style="1410" customWidth="1"/>
    <col min="8969" max="8969" width="18.140625" style="1410" customWidth="1"/>
    <col min="8970" max="8970" width="21.5703125" style="1410" customWidth="1"/>
    <col min="8971" max="8973" width="13.7109375" style="1410" customWidth="1"/>
    <col min="8974" max="8974" width="22" style="1410" customWidth="1"/>
    <col min="8975" max="8975" width="23.7109375" style="1410" customWidth="1"/>
    <col min="8976" max="9212" width="11.42578125" style="1410"/>
    <col min="9213" max="9214" width="6.140625" style="1410" customWidth="1"/>
    <col min="9215" max="9215" width="5.5703125" style="1410" customWidth="1"/>
    <col min="9216" max="9216" width="21.42578125" style="1410" customWidth="1"/>
    <col min="9217" max="9217" width="11.42578125" style="1410"/>
    <col min="9218" max="9218" width="47.7109375" style="1410" customWidth="1"/>
    <col min="9219" max="9219" width="15.140625" style="1410" customWidth="1"/>
    <col min="9220" max="9223" width="16.140625" style="1410" customWidth="1"/>
    <col min="9224" max="9224" width="16.5703125" style="1410" customWidth="1"/>
    <col min="9225" max="9225" width="18.140625" style="1410" customWidth="1"/>
    <col min="9226" max="9226" width="21.5703125" style="1410" customWidth="1"/>
    <col min="9227" max="9229" width="13.7109375" style="1410" customWidth="1"/>
    <col min="9230" max="9230" width="22" style="1410" customWidth="1"/>
    <col min="9231" max="9231" width="23.7109375" style="1410" customWidth="1"/>
    <col min="9232" max="9468" width="11.42578125" style="1410"/>
    <col min="9469" max="9470" width="6.140625" style="1410" customWidth="1"/>
    <col min="9471" max="9471" width="5.5703125" style="1410" customWidth="1"/>
    <col min="9472" max="9472" width="21.42578125" style="1410" customWidth="1"/>
    <col min="9473" max="9473" width="11.42578125" style="1410"/>
    <col min="9474" max="9474" width="47.7109375" style="1410" customWidth="1"/>
    <col min="9475" max="9475" width="15.140625" style="1410" customWidth="1"/>
    <col min="9476" max="9479" width="16.140625" style="1410" customWidth="1"/>
    <col min="9480" max="9480" width="16.5703125" style="1410" customWidth="1"/>
    <col min="9481" max="9481" width="18.140625" style="1410" customWidth="1"/>
    <col min="9482" max="9482" width="21.5703125" style="1410" customWidth="1"/>
    <col min="9483" max="9485" width="13.7109375" style="1410" customWidth="1"/>
    <col min="9486" max="9486" width="22" style="1410" customWidth="1"/>
    <col min="9487" max="9487" width="23.7109375" style="1410" customWidth="1"/>
    <col min="9488" max="9724" width="11.42578125" style="1410"/>
    <col min="9725" max="9726" width="6.140625" style="1410" customWidth="1"/>
    <col min="9727" max="9727" width="5.5703125" style="1410" customWidth="1"/>
    <col min="9728" max="9728" width="21.42578125" style="1410" customWidth="1"/>
    <col min="9729" max="9729" width="11.42578125" style="1410"/>
    <col min="9730" max="9730" width="47.7109375" style="1410" customWidth="1"/>
    <col min="9731" max="9731" width="15.140625" style="1410" customWidth="1"/>
    <col min="9732" max="9735" width="16.140625" style="1410" customWidth="1"/>
    <col min="9736" max="9736" width="16.5703125" style="1410" customWidth="1"/>
    <col min="9737" max="9737" width="18.140625" style="1410" customWidth="1"/>
    <col min="9738" max="9738" width="21.5703125" style="1410" customWidth="1"/>
    <col min="9739" max="9741" width="13.7109375" style="1410" customWidth="1"/>
    <col min="9742" max="9742" width="22" style="1410" customWidth="1"/>
    <col min="9743" max="9743" width="23.7109375" style="1410" customWidth="1"/>
    <col min="9744" max="9980" width="11.42578125" style="1410"/>
    <col min="9981" max="9982" width="6.140625" style="1410" customWidth="1"/>
    <col min="9983" max="9983" width="5.5703125" style="1410" customWidth="1"/>
    <col min="9984" max="9984" width="21.42578125" style="1410" customWidth="1"/>
    <col min="9985" max="9985" width="11.42578125" style="1410"/>
    <col min="9986" max="9986" width="47.7109375" style="1410" customWidth="1"/>
    <col min="9987" max="9987" width="15.140625" style="1410" customWidth="1"/>
    <col min="9988" max="9991" width="16.140625" style="1410" customWidth="1"/>
    <col min="9992" max="9992" width="16.5703125" style="1410" customWidth="1"/>
    <col min="9993" max="9993" width="18.140625" style="1410" customWidth="1"/>
    <col min="9994" max="9994" width="21.5703125" style="1410" customWidth="1"/>
    <col min="9995" max="9997" width="13.7109375" style="1410" customWidth="1"/>
    <col min="9998" max="9998" width="22" style="1410" customWidth="1"/>
    <col min="9999" max="9999" width="23.7109375" style="1410" customWidth="1"/>
    <col min="10000" max="10236" width="11.42578125" style="1410"/>
    <col min="10237" max="10238" width="6.140625" style="1410" customWidth="1"/>
    <col min="10239" max="10239" width="5.5703125" style="1410" customWidth="1"/>
    <col min="10240" max="10240" width="21.42578125" style="1410" customWidth="1"/>
    <col min="10241" max="10241" width="11.42578125" style="1410"/>
    <col min="10242" max="10242" width="47.7109375" style="1410" customWidth="1"/>
    <col min="10243" max="10243" width="15.140625" style="1410" customWidth="1"/>
    <col min="10244" max="10247" width="16.140625" style="1410" customWidth="1"/>
    <col min="10248" max="10248" width="16.5703125" style="1410" customWidth="1"/>
    <col min="10249" max="10249" width="18.140625" style="1410" customWidth="1"/>
    <col min="10250" max="10250" width="21.5703125" style="1410" customWidth="1"/>
    <col min="10251" max="10253" width="13.7109375" style="1410" customWidth="1"/>
    <col min="10254" max="10254" width="22" style="1410" customWidth="1"/>
    <col min="10255" max="10255" width="23.7109375" style="1410" customWidth="1"/>
    <col min="10256" max="10492" width="11.42578125" style="1410"/>
    <col min="10493" max="10494" width="6.140625" style="1410" customWidth="1"/>
    <col min="10495" max="10495" width="5.5703125" style="1410" customWidth="1"/>
    <col min="10496" max="10496" width="21.42578125" style="1410" customWidth="1"/>
    <col min="10497" max="10497" width="11.42578125" style="1410"/>
    <col min="10498" max="10498" width="47.7109375" style="1410" customWidth="1"/>
    <col min="10499" max="10499" width="15.140625" style="1410" customWidth="1"/>
    <col min="10500" max="10503" width="16.140625" style="1410" customWidth="1"/>
    <col min="10504" max="10504" width="16.5703125" style="1410" customWidth="1"/>
    <col min="10505" max="10505" width="18.140625" style="1410" customWidth="1"/>
    <col min="10506" max="10506" width="21.5703125" style="1410" customWidth="1"/>
    <col min="10507" max="10509" width="13.7109375" style="1410" customWidth="1"/>
    <col min="10510" max="10510" width="22" style="1410" customWidth="1"/>
    <col min="10511" max="10511" width="23.7109375" style="1410" customWidth="1"/>
    <col min="10512" max="10748" width="11.42578125" style="1410"/>
    <col min="10749" max="10750" width="6.140625" style="1410" customWidth="1"/>
    <col min="10751" max="10751" width="5.5703125" style="1410" customWidth="1"/>
    <col min="10752" max="10752" width="21.42578125" style="1410" customWidth="1"/>
    <col min="10753" max="10753" width="11.42578125" style="1410"/>
    <col min="10754" max="10754" width="47.7109375" style="1410" customWidth="1"/>
    <col min="10755" max="10755" width="15.140625" style="1410" customWidth="1"/>
    <col min="10756" max="10759" width="16.140625" style="1410" customWidth="1"/>
    <col min="10760" max="10760" width="16.5703125" style="1410" customWidth="1"/>
    <col min="10761" max="10761" width="18.140625" style="1410" customWidth="1"/>
    <col min="10762" max="10762" width="21.5703125" style="1410" customWidth="1"/>
    <col min="10763" max="10765" width="13.7109375" style="1410" customWidth="1"/>
    <col min="10766" max="10766" width="22" style="1410" customWidth="1"/>
    <col min="10767" max="10767" width="23.7109375" style="1410" customWidth="1"/>
    <col min="10768" max="11004" width="11.42578125" style="1410"/>
    <col min="11005" max="11006" width="6.140625" style="1410" customWidth="1"/>
    <col min="11007" max="11007" width="5.5703125" style="1410" customWidth="1"/>
    <col min="11008" max="11008" width="21.42578125" style="1410" customWidth="1"/>
    <col min="11009" max="11009" width="11.42578125" style="1410"/>
    <col min="11010" max="11010" width="47.7109375" style="1410" customWidth="1"/>
    <col min="11011" max="11011" width="15.140625" style="1410" customWidth="1"/>
    <col min="11012" max="11015" width="16.140625" style="1410" customWidth="1"/>
    <col min="11016" max="11016" width="16.5703125" style="1410" customWidth="1"/>
    <col min="11017" max="11017" width="18.140625" style="1410" customWidth="1"/>
    <col min="11018" max="11018" width="21.5703125" style="1410" customWidth="1"/>
    <col min="11019" max="11021" width="13.7109375" style="1410" customWidth="1"/>
    <col min="11022" max="11022" width="22" style="1410" customWidth="1"/>
    <col min="11023" max="11023" width="23.7109375" style="1410" customWidth="1"/>
    <col min="11024" max="11260" width="11.42578125" style="1410"/>
    <col min="11261" max="11262" width="6.140625" style="1410" customWidth="1"/>
    <col min="11263" max="11263" width="5.5703125" style="1410" customWidth="1"/>
    <col min="11264" max="11264" width="21.42578125" style="1410" customWidth="1"/>
    <col min="11265" max="11265" width="11.42578125" style="1410"/>
    <col min="11266" max="11266" width="47.7109375" style="1410" customWidth="1"/>
    <col min="11267" max="11267" width="15.140625" style="1410" customWidth="1"/>
    <col min="11268" max="11271" width="16.140625" style="1410" customWidth="1"/>
    <col min="11272" max="11272" width="16.5703125" style="1410" customWidth="1"/>
    <col min="11273" max="11273" width="18.140625" style="1410" customWidth="1"/>
    <col min="11274" max="11274" width="21.5703125" style="1410" customWidth="1"/>
    <col min="11275" max="11277" width="13.7109375" style="1410" customWidth="1"/>
    <col min="11278" max="11278" width="22" style="1410" customWidth="1"/>
    <col min="11279" max="11279" width="23.7109375" style="1410" customWidth="1"/>
    <col min="11280" max="11516" width="11.42578125" style="1410"/>
    <col min="11517" max="11518" width="6.140625" style="1410" customWidth="1"/>
    <col min="11519" max="11519" width="5.5703125" style="1410" customWidth="1"/>
    <col min="11520" max="11520" width="21.42578125" style="1410" customWidth="1"/>
    <col min="11521" max="11521" width="11.42578125" style="1410"/>
    <col min="11522" max="11522" width="47.7109375" style="1410" customWidth="1"/>
    <col min="11523" max="11523" width="15.140625" style="1410" customWidth="1"/>
    <col min="11524" max="11527" width="16.140625" style="1410" customWidth="1"/>
    <col min="11528" max="11528" width="16.5703125" style="1410" customWidth="1"/>
    <col min="11529" max="11529" width="18.140625" style="1410" customWidth="1"/>
    <col min="11530" max="11530" width="21.5703125" style="1410" customWidth="1"/>
    <col min="11531" max="11533" width="13.7109375" style="1410" customWidth="1"/>
    <col min="11534" max="11534" width="22" style="1410" customWidth="1"/>
    <col min="11535" max="11535" width="23.7109375" style="1410" customWidth="1"/>
    <col min="11536" max="11772" width="11.42578125" style="1410"/>
    <col min="11773" max="11774" width="6.140625" style="1410" customWidth="1"/>
    <col min="11775" max="11775" width="5.5703125" style="1410" customWidth="1"/>
    <col min="11776" max="11776" width="21.42578125" style="1410" customWidth="1"/>
    <col min="11777" max="11777" width="11.42578125" style="1410"/>
    <col min="11778" max="11778" width="47.7109375" style="1410" customWidth="1"/>
    <col min="11779" max="11779" width="15.140625" style="1410" customWidth="1"/>
    <col min="11780" max="11783" width="16.140625" style="1410" customWidth="1"/>
    <col min="11784" max="11784" width="16.5703125" style="1410" customWidth="1"/>
    <col min="11785" max="11785" width="18.140625" style="1410" customWidth="1"/>
    <col min="11786" max="11786" width="21.5703125" style="1410" customWidth="1"/>
    <col min="11787" max="11789" width="13.7109375" style="1410" customWidth="1"/>
    <col min="11790" max="11790" width="22" style="1410" customWidth="1"/>
    <col min="11791" max="11791" width="23.7109375" style="1410" customWidth="1"/>
    <col min="11792" max="12028" width="11.42578125" style="1410"/>
    <col min="12029" max="12030" width="6.140625" style="1410" customWidth="1"/>
    <col min="12031" max="12031" width="5.5703125" style="1410" customWidth="1"/>
    <col min="12032" max="12032" width="21.42578125" style="1410" customWidth="1"/>
    <col min="12033" max="12033" width="11.42578125" style="1410"/>
    <col min="12034" max="12034" width="47.7109375" style="1410" customWidth="1"/>
    <col min="12035" max="12035" width="15.140625" style="1410" customWidth="1"/>
    <col min="12036" max="12039" width="16.140625" style="1410" customWidth="1"/>
    <col min="12040" max="12040" width="16.5703125" style="1410" customWidth="1"/>
    <col min="12041" max="12041" width="18.140625" style="1410" customWidth="1"/>
    <col min="12042" max="12042" width="21.5703125" style="1410" customWidth="1"/>
    <col min="12043" max="12045" width="13.7109375" style="1410" customWidth="1"/>
    <col min="12046" max="12046" width="22" style="1410" customWidth="1"/>
    <col min="12047" max="12047" width="23.7109375" style="1410" customWidth="1"/>
    <col min="12048" max="12284" width="11.42578125" style="1410"/>
    <col min="12285" max="12286" width="6.140625" style="1410" customWidth="1"/>
    <col min="12287" max="12287" width="5.5703125" style="1410" customWidth="1"/>
    <col min="12288" max="12288" width="21.42578125" style="1410" customWidth="1"/>
    <col min="12289" max="12289" width="11.42578125" style="1410"/>
    <col min="12290" max="12290" width="47.7109375" style="1410" customWidth="1"/>
    <col min="12291" max="12291" width="15.140625" style="1410" customWidth="1"/>
    <col min="12292" max="12295" width="16.140625" style="1410" customWidth="1"/>
    <col min="12296" max="12296" width="16.5703125" style="1410" customWidth="1"/>
    <col min="12297" max="12297" width="18.140625" style="1410" customWidth="1"/>
    <col min="12298" max="12298" width="21.5703125" style="1410" customWidth="1"/>
    <col min="12299" max="12301" width="13.7109375" style="1410" customWidth="1"/>
    <col min="12302" max="12302" width="22" style="1410" customWidth="1"/>
    <col min="12303" max="12303" width="23.7109375" style="1410" customWidth="1"/>
    <col min="12304" max="12540" width="11.42578125" style="1410"/>
    <col min="12541" max="12542" width="6.140625" style="1410" customWidth="1"/>
    <col min="12543" max="12543" width="5.5703125" style="1410" customWidth="1"/>
    <col min="12544" max="12544" width="21.42578125" style="1410" customWidth="1"/>
    <col min="12545" max="12545" width="11.42578125" style="1410"/>
    <col min="12546" max="12546" width="47.7109375" style="1410" customWidth="1"/>
    <col min="12547" max="12547" width="15.140625" style="1410" customWidth="1"/>
    <col min="12548" max="12551" width="16.140625" style="1410" customWidth="1"/>
    <col min="12552" max="12552" width="16.5703125" style="1410" customWidth="1"/>
    <col min="12553" max="12553" width="18.140625" style="1410" customWidth="1"/>
    <col min="12554" max="12554" width="21.5703125" style="1410" customWidth="1"/>
    <col min="12555" max="12557" width="13.7109375" style="1410" customWidth="1"/>
    <col min="12558" max="12558" width="22" style="1410" customWidth="1"/>
    <col min="12559" max="12559" width="23.7109375" style="1410" customWidth="1"/>
    <col min="12560" max="12796" width="11.42578125" style="1410"/>
    <col min="12797" max="12798" width="6.140625" style="1410" customWidth="1"/>
    <col min="12799" max="12799" width="5.5703125" style="1410" customWidth="1"/>
    <col min="12800" max="12800" width="21.42578125" style="1410" customWidth="1"/>
    <col min="12801" max="12801" width="11.42578125" style="1410"/>
    <col min="12802" max="12802" width="47.7109375" style="1410" customWidth="1"/>
    <col min="12803" max="12803" width="15.140625" style="1410" customWidth="1"/>
    <col min="12804" max="12807" width="16.140625" style="1410" customWidth="1"/>
    <col min="12808" max="12808" width="16.5703125" style="1410" customWidth="1"/>
    <col min="12809" max="12809" width="18.140625" style="1410" customWidth="1"/>
    <col min="12810" max="12810" width="21.5703125" style="1410" customWidth="1"/>
    <col min="12811" max="12813" width="13.7109375" style="1410" customWidth="1"/>
    <col min="12814" max="12814" width="22" style="1410" customWidth="1"/>
    <col min="12815" max="12815" width="23.7109375" style="1410" customWidth="1"/>
    <col min="12816" max="13052" width="11.42578125" style="1410"/>
    <col min="13053" max="13054" width="6.140625" style="1410" customWidth="1"/>
    <col min="13055" max="13055" width="5.5703125" style="1410" customWidth="1"/>
    <col min="13056" max="13056" width="21.42578125" style="1410" customWidth="1"/>
    <col min="13057" max="13057" width="11.42578125" style="1410"/>
    <col min="13058" max="13058" width="47.7109375" style="1410" customWidth="1"/>
    <col min="13059" max="13059" width="15.140625" style="1410" customWidth="1"/>
    <col min="13060" max="13063" width="16.140625" style="1410" customWidth="1"/>
    <col min="13064" max="13064" width="16.5703125" style="1410" customWidth="1"/>
    <col min="13065" max="13065" width="18.140625" style="1410" customWidth="1"/>
    <col min="13066" max="13066" width="21.5703125" style="1410" customWidth="1"/>
    <col min="13067" max="13069" width="13.7109375" style="1410" customWidth="1"/>
    <col min="13070" max="13070" width="22" style="1410" customWidth="1"/>
    <col min="13071" max="13071" width="23.7109375" style="1410" customWidth="1"/>
    <col min="13072" max="13308" width="11.42578125" style="1410"/>
    <col min="13309" max="13310" width="6.140625" style="1410" customWidth="1"/>
    <col min="13311" max="13311" width="5.5703125" style="1410" customWidth="1"/>
    <col min="13312" max="13312" width="21.42578125" style="1410" customWidth="1"/>
    <col min="13313" max="13313" width="11.42578125" style="1410"/>
    <col min="13314" max="13314" width="47.7109375" style="1410" customWidth="1"/>
    <col min="13315" max="13315" width="15.140625" style="1410" customWidth="1"/>
    <col min="13316" max="13319" width="16.140625" style="1410" customWidth="1"/>
    <col min="13320" max="13320" width="16.5703125" style="1410" customWidth="1"/>
    <col min="13321" max="13321" width="18.140625" style="1410" customWidth="1"/>
    <col min="13322" max="13322" width="21.5703125" style="1410" customWidth="1"/>
    <col min="13323" max="13325" width="13.7109375" style="1410" customWidth="1"/>
    <col min="13326" max="13326" width="22" style="1410" customWidth="1"/>
    <col min="13327" max="13327" width="23.7109375" style="1410" customWidth="1"/>
    <col min="13328" max="13564" width="11.42578125" style="1410"/>
    <col min="13565" max="13566" width="6.140625" style="1410" customWidth="1"/>
    <col min="13567" max="13567" width="5.5703125" style="1410" customWidth="1"/>
    <col min="13568" max="13568" width="21.42578125" style="1410" customWidth="1"/>
    <col min="13569" max="13569" width="11.42578125" style="1410"/>
    <col min="13570" max="13570" width="47.7109375" style="1410" customWidth="1"/>
    <col min="13571" max="13571" width="15.140625" style="1410" customWidth="1"/>
    <col min="13572" max="13575" width="16.140625" style="1410" customWidth="1"/>
    <col min="13576" max="13576" width="16.5703125" style="1410" customWidth="1"/>
    <col min="13577" max="13577" width="18.140625" style="1410" customWidth="1"/>
    <col min="13578" max="13578" width="21.5703125" style="1410" customWidth="1"/>
    <col min="13579" max="13581" width="13.7109375" style="1410" customWidth="1"/>
    <col min="13582" max="13582" width="22" style="1410" customWidth="1"/>
    <col min="13583" max="13583" width="23.7109375" style="1410" customWidth="1"/>
    <col min="13584" max="13820" width="11.42578125" style="1410"/>
    <col min="13821" max="13822" width="6.140625" style="1410" customWidth="1"/>
    <col min="13823" max="13823" width="5.5703125" style="1410" customWidth="1"/>
    <col min="13824" max="13824" width="21.42578125" style="1410" customWidth="1"/>
    <col min="13825" max="13825" width="11.42578125" style="1410"/>
    <col min="13826" max="13826" width="47.7109375" style="1410" customWidth="1"/>
    <col min="13827" max="13827" width="15.140625" style="1410" customWidth="1"/>
    <col min="13828" max="13831" width="16.140625" style="1410" customWidth="1"/>
    <col min="13832" max="13832" width="16.5703125" style="1410" customWidth="1"/>
    <col min="13833" max="13833" width="18.140625" style="1410" customWidth="1"/>
    <col min="13834" max="13834" width="21.5703125" style="1410" customWidth="1"/>
    <col min="13835" max="13837" width="13.7109375" style="1410" customWidth="1"/>
    <col min="13838" max="13838" width="22" style="1410" customWidth="1"/>
    <col min="13839" max="13839" width="23.7109375" style="1410" customWidth="1"/>
    <col min="13840" max="14076" width="11.42578125" style="1410"/>
    <col min="14077" max="14078" width="6.140625" style="1410" customWidth="1"/>
    <col min="14079" max="14079" width="5.5703125" style="1410" customWidth="1"/>
    <col min="14080" max="14080" width="21.42578125" style="1410" customWidth="1"/>
    <col min="14081" max="14081" width="11.42578125" style="1410"/>
    <col min="14082" max="14082" width="47.7109375" style="1410" customWidth="1"/>
    <col min="14083" max="14083" width="15.140625" style="1410" customWidth="1"/>
    <col min="14084" max="14087" width="16.140625" style="1410" customWidth="1"/>
    <col min="14088" max="14088" width="16.5703125" style="1410" customWidth="1"/>
    <col min="14089" max="14089" width="18.140625" style="1410" customWidth="1"/>
    <col min="14090" max="14090" width="21.5703125" style="1410" customWidth="1"/>
    <col min="14091" max="14093" width="13.7109375" style="1410" customWidth="1"/>
    <col min="14094" max="14094" width="22" style="1410" customWidth="1"/>
    <col min="14095" max="14095" width="23.7109375" style="1410" customWidth="1"/>
    <col min="14096" max="14332" width="11.42578125" style="1410"/>
    <col min="14333" max="14334" width="6.140625" style="1410" customWidth="1"/>
    <col min="14335" max="14335" width="5.5703125" style="1410" customWidth="1"/>
    <col min="14336" max="14336" width="21.42578125" style="1410" customWidth="1"/>
    <col min="14337" max="14337" width="11.42578125" style="1410"/>
    <col min="14338" max="14338" width="47.7109375" style="1410" customWidth="1"/>
    <col min="14339" max="14339" width="15.140625" style="1410" customWidth="1"/>
    <col min="14340" max="14343" width="16.140625" style="1410" customWidth="1"/>
    <col min="14344" max="14344" width="16.5703125" style="1410" customWidth="1"/>
    <col min="14345" max="14345" width="18.140625" style="1410" customWidth="1"/>
    <col min="14346" max="14346" width="21.5703125" style="1410" customWidth="1"/>
    <col min="14347" max="14349" width="13.7109375" style="1410" customWidth="1"/>
    <col min="14350" max="14350" width="22" style="1410" customWidth="1"/>
    <col min="14351" max="14351" width="23.7109375" style="1410" customWidth="1"/>
    <col min="14352" max="14588" width="11.42578125" style="1410"/>
    <col min="14589" max="14590" width="6.140625" style="1410" customWidth="1"/>
    <col min="14591" max="14591" width="5.5703125" style="1410" customWidth="1"/>
    <col min="14592" max="14592" width="21.42578125" style="1410" customWidth="1"/>
    <col min="14593" max="14593" width="11.42578125" style="1410"/>
    <col min="14594" max="14594" width="47.7109375" style="1410" customWidth="1"/>
    <col min="14595" max="14595" width="15.140625" style="1410" customWidth="1"/>
    <col min="14596" max="14599" width="16.140625" style="1410" customWidth="1"/>
    <col min="14600" max="14600" width="16.5703125" style="1410" customWidth="1"/>
    <col min="14601" max="14601" width="18.140625" style="1410" customWidth="1"/>
    <col min="14602" max="14602" width="21.5703125" style="1410" customWidth="1"/>
    <col min="14603" max="14605" width="13.7109375" style="1410" customWidth="1"/>
    <col min="14606" max="14606" width="22" style="1410" customWidth="1"/>
    <col min="14607" max="14607" width="23.7109375" style="1410" customWidth="1"/>
    <col min="14608" max="14844" width="11.42578125" style="1410"/>
    <col min="14845" max="14846" width="6.140625" style="1410" customWidth="1"/>
    <col min="14847" max="14847" width="5.5703125" style="1410" customWidth="1"/>
    <col min="14848" max="14848" width="21.42578125" style="1410" customWidth="1"/>
    <col min="14849" max="14849" width="11.42578125" style="1410"/>
    <col min="14850" max="14850" width="47.7109375" style="1410" customWidth="1"/>
    <col min="14851" max="14851" width="15.140625" style="1410" customWidth="1"/>
    <col min="14852" max="14855" width="16.140625" style="1410" customWidth="1"/>
    <col min="14856" max="14856" width="16.5703125" style="1410" customWidth="1"/>
    <col min="14857" max="14857" width="18.140625" style="1410" customWidth="1"/>
    <col min="14858" max="14858" width="21.5703125" style="1410" customWidth="1"/>
    <col min="14859" max="14861" width="13.7109375" style="1410" customWidth="1"/>
    <col min="14862" max="14862" width="22" style="1410" customWidth="1"/>
    <col min="14863" max="14863" width="23.7109375" style="1410" customWidth="1"/>
    <col min="14864" max="15100" width="11.42578125" style="1410"/>
    <col min="15101" max="15102" width="6.140625" style="1410" customWidth="1"/>
    <col min="15103" max="15103" width="5.5703125" style="1410" customWidth="1"/>
    <col min="15104" max="15104" width="21.42578125" style="1410" customWidth="1"/>
    <col min="15105" max="15105" width="11.42578125" style="1410"/>
    <col min="15106" max="15106" width="47.7109375" style="1410" customWidth="1"/>
    <col min="15107" max="15107" width="15.140625" style="1410" customWidth="1"/>
    <col min="15108" max="15111" width="16.140625" style="1410" customWidth="1"/>
    <col min="15112" max="15112" width="16.5703125" style="1410" customWidth="1"/>
    <col min="15113" max="15113" width="18.140625" style="1410" customWidth="1"/>
    <col min="15114" max="15114" width="21.5703125" style="1410" customWidth="1"/>
    <col min="15115" max="15117" width="13.7109375" style="1410" customWidth="1"/>
    <col min="15118" max="15118" width="22" style="1410" customWidth="1"/>
    <col min="15119" max="15119" width="23.7109375" style="1410" customWidth="1"/>
    <col min="15120" max="15356" width="11.42578125" style="1410"/>
    <col min="15357" max="15358" width="6.140625" style="1410" customWidth="1"/>
    <col min="15359" max="15359" width="5.5703125" style="1410" customWidth="1"/>
    <col min="15360" max="15360" width="21.42578125" style="1410" customWidth="1"/>
    <col min="15361" max="15361" width="11.42578125" style="1410"/>
    <col min="15362" max="15362" width="47.7109375" style="1410" customWidth="1"/>
    <col min="15363" max="15363" width="15.140625" style="1410" customWidth="1"/>
    <col min="15364" max="15367" width="16.140625" style="1410" customWidth="1"/>
    <col min="15368" max="15368" width="16.5703125" style="1410" customWidth="1"/>
    <col min="15369" max="15369" width="18.140625" style="1410" customWidth="1"/>
    <col min="15370" max="15370" width="21.5703125" style="1410" customWidth="1"/>
    <col min="15371" max="15373" width="13.7109375" style="1410" customWidth="1"/>
    <col min="15374" max="15374" width="22" style="1410" customWidth="1"/>
    <col min="15375" max="15375" width="23.7109375" style="1410" customWidth="1"/>
    <col min="15376" max="15612" width="11.42578125" style="1410"/>
    <col min="15613" max="15614" width="6.140625" style="1410" customWidth="1"/>
    <col min="15615" max="15615" width="5.5703125" style="1410" customWidth="1"/>
    <col min="15616" max="15616" width="21.42578125" style="1410" customWidth="1"/>
    <col min="15617" max="15617" width="11.42578125" style="1410"/>
    <col min="15618" max="15618" width="47.7109375" style="1410" customWidth="1"/>
    <col min="15619" max="15619" width="15.140625" style="1410" customWidth="1"/>
    <col min="15620" max="15623" width="16.140625" style="1410" customWidth="1"/>
    <col min="15624" max="15624" width="16.5703125" style="1410" customWidth="1"/>
    <col min="15625" max="15625" width="18.140625" style="1410" customWidth="1"/>
    <col min="15626" max="15626" width="21.5703125" style="1410" customWidth="1"/>
    <col min="15627" max="15629" width="13.7109375" style="1410" customWidth="1"/>
    <col min="15630" max="15630" width="22" style="1410" customWidth="1"/>
    <col min="15631" max="15631" width="23.7109375" style="1410" customWidth="1"/>
    <col min="15632" max="15868" width="11.42578125" style="1410"/>
    <col min="15869" max="15870" width="6.140625" style="1410" customWidth="1"/>
    <col min="15871" max="15871" width="5.5703125" style="1410" customWidth="1"/>
    <col min="15872" max="15872" width="21.42578125" style="1410" customWidth="1"/>
    <col min="15873" max="15873" width="11.42578125" style="1410"/>
    <col min="15874" max="15874" width="47.7109375" style="1410" customWidth="1"/>
    <col min="15875" max="15875" width="15.140625" style="1410" customWidth="1"/>
    <col min="15876" max="15879" width="16.140625" style="1410" customWidth="1"/>
    <col min="15880" max="15880" width="16.5703125" style="1410" customWidth="1"/>
    <col min="15881" max="15881" width="18.140625" style="1410" customWidth="1"/>
    <col min="15882" max="15882" width="21.5703125" style="1410" customWidth="1"/>
    <col min="15883" max="15885" width="13.7109375" style="1410" customWidth="1"/>
    <col min="15886" max="15886" width="22" style="1410" customWidth="1"/>
    <col min="15887" max="15887" width="23.7109375" style="1410" customWidth="1"/>
    <col min="15888" max="16124" width="11.42578125" style="1410"/>
    <col min="16125" max="16126" width="6.140625" style="1410" customWidth="1"/>
    <col min="16127" max="16127" width="5.5703125" style="1410" customWidth="1"/>
    <col min="16128" max="16128" width="21.42578125" style="1410" customWidth="1"/>
    <col min="16129" max="16129" width="11.42578125" style="1410"/>
    <col min="16130" max="16130" width="47.7109375" style="1410" customWidth="1"/>
    <col min="16131" max="16131" width="15.140625" style="1410" customWidth="1"/>
    <col min="16132" max="16135" width="16.140625" style="1410" customWidth="1"/>
    <col min="16136" max="16136" width="16.5703125" style="1410" customWidth="1"/>
    <col min="16137" max="16137" width="18.140625" style="1410" customWidth="1"/>
    <col min="16138" max="16138" width="21.5703125" style="1410" customWidth="1"/>
    <col min="16139" max="16141" width="13.7109375" style="1410" customWidth="1"/>
    <col min="16142" max="16142" width="22" style="1410" customWidth="1"/>
    <col min="16143" max="16143" width="23.7109375" style="1410" customWidth="1"/>
    <col min="16144" max="16384" width="11.42578125" style="1410"/>
  </cols>
  <sheetData>
    <row r="1" spans="1:15" ht="24" customHeight="1">
      <c r="B1" s="33" t="s">
        <v>57</v>
      </c>
      <c r="C1" s="1613">
        <v>24</v>
      </c>
      <c r="D1" s="1055"/>
    </row>
    <row r="2" spans="1:15" s="1477" customFormat="1" ht="20.25" customHeight="1">
      <c r="A2" s="1476"/>
      <c r="B2" s="33" t="s">
        <v>58</v>
      </c>
      <c r="C2" s="1229" t="s">
        <v>3409</v>
      </c>
    </row>
    <row r="3" spans="1:15" s="1477" customFormat="1" ht="21" customHeight="1">
      <c r="A3" s="1476"/>
      <c r="B3" s="33" t="s">
        <v>56</v>
      </c>
      <c r="C3" s="1613" t="s">
        <v>3373</v>
      </c>
      <c r="D3" s="1478"/>
      <c r="E3" s="1478"/>
      <c r="F3" s="1476"/>
      <c r="G3" s="1479"/>
      <c r="H3" s="1479"/>
      <c r="I3" s="1479"/>
      <c r="J3" s="1479"/>
      <c r="K3" s="1479"/>
      <c r="L3" s="1479"/>
      <c r="M3" s="1479"/>
      <c r="N3" s="1479"/>
      <c r="O3" s="1479"/>
    </row>
    <row r="4" spans="1:15" ht="18" customHeight="1">
      <c r="B4" s="33" t="s">
        <v>59</v>
      </c>
      <c r="C4" s="1613" t="s">
        <v>62</v>
      </c>
      <c r="D4" s="1415"/>
      <c r="E4" s="1415"/>
      <c r="F4" s="1416"/>
      <c r="G4" s="1414"/>
      <c r="H4" s="1414"/>
      <c r="I4" s="1414"/>
      <c r="J4" s="1414"/>
      <c r="K4" s="1414"/>
      <c r="L4" s="1414"/>
      <c r="M4" s="1414"/>
      <c r="N4" s="1414"/>
      <c r="O4" s="1414"/>
    </row>
    <row r="5" spans="1:15" ht="18" customHeight="1">
      <c r="B5" s="33" t="s">
        <v>1349</v>
      </c>
      <c r="C5" s="1613" t="s">
        <v>80</v>
      </c>
      <c r="D5" s="1415"/>
      <c r="E5" s="1415"/>
      <c r="F5" s="1416"/>
      <c r="G5" s="1414"/>
      <c r="H5" s="1414"/>
      <c r="I5" s="1414"/>
      <c r="J5" s="1414"/>
      <c r="K5" s="1414"/>
      <c r="L5" s="1414"/>
      <c r="M5" s="1414"/>
      <c r="N5" s="1414"/>
      <c r="O5" s="1414"/>
    </row>
    <row r="6" spans="1:15" ht="18" customHeight="1" thickBot="1">
      <c r="B6" s="1414"/>
      <c r="C6" s="1415"/>
      <c r="D6" s="1415"/>
      <c r="E6" s="1415"/>
      <c r="F6" s="1416"/>
      <c r="G6" s="1414"/>
      <c r="H6" s="1414"/>
      <c r="I6" s="1414"/>
      <c r="J6" s="1414"/>
      <c r="K6" s="1414"/>
      <c r="L6" s="1414"/>
      <c r="M6" s="1414"/>
      <c r="N6" s="1414"/>
      <c r="O6" s="1414"/>
    </row>
    <row r="7" spans="1:15" s="1419" customFormat="1" ht="13.9" customHeight="1">
      <c r="A7" s="1480"/>
      <c r="B7" s="1481"/>
      <c r="C7" s="3409" t="s">
        <v>3410</v>
      </c>
      <c r="D7" s="3417" t="s">
        <v>3411</v>
      </c>
      <c r="E7" s="3418"/>
      <c r="F7" s="3417" t="s">
        <v>2985</v>
      </c>
      <c r="G7" s="3423"/>
      <c r="H7" s="3408" t="s">
        <v>3412</v>
      </c>
      <c r="I7" s="3426"/>
      <c r="J7" s="3426"/>
      <c r="K7" s="3408" t="s">
        <v>3397</v>
      </c>
      <c r="L7" s="3426"/>
      <c r="M7" s="3426"/>
      <c r="N7" s="3408" t="s">
        <v>2982</v>
      </c>
      <c r="O7" s="3397" t="s">
        <v>3413</v>
      </c>
    </row>
    <row r="8" spans="1:15" s="1419" customFormat="1" ht="17.25" customHeight="1">
      <c r="A8" s="1482"/>
      <c r="B8" s="1483"/>
      <c r="C8" s="3411"/>
      <c r="D8" s="3419"/>
      <c r="E8" s="3420"/>
      <c r="F8" s="3419"/>
      <c r="G8" s="3424"/>
      <c r="H8" s="3427"/>
      <c r="I8" s="3428"/>
      <c r="J8" s="3428"/>
      <c r="K8" s="3427"/>
      <c r="L8" s="3428"/>
      <c r="M8" s="3428"/>
      <c r="N8" s="3410"/>
      <c r="O8" s="3398"/>
    </row>
    <row r="9" spans="1:15" s="1419" customFormat="1" ht="16.5" customHeight="1">
      <c r="A9" s="1482"/>
      <c r="B9" s="1483"/>
      <c r="C9" s="3411"/>
      <c r="D9" s="3421"/>
      <c r="E9" s="3422"/>
      <c r="F9" s="3421"/>
      <c r="G9" s="3425"/>
      <c r="H9" s="3429"/>
      <c r="I9" s="3430"/>
      <c r="J9" s="3430"/>
      <c r="K9" s="3429"/>
      <c r="L9" s="3430"/>
      <c r="M9" s="3430"/>
      <c r="N9" s="3410"/>
      <c r="O9" s="3398"/>
    </row>
    <row r="10" spans="1:15" s="1419" customFormat="1" ht="23.25" customHeight="1">
      <c r="A10" s="1482"/>
      <c r="B10" s="1483"/>
      <c r="C10" s="3411"/>
      <c r="D10" s="2780" t="s">
        <v>2987</v>
      </c>
      <c r="E10" s="2780" t="s">
        <v>2988</v>
      </c>
      <c r="F10" s="2780" t="s">
        <v>2987</v>
      </c>
      <c r="G10" s="2780" t="s">
        <v>2988</v>
      </c>
      <c r="H10" s="2780" t="s">
        <v>2987</v>
      </c>
      <c r="I10" s="2780" t="s">
        <v>2988</v>
      </c>
      <c r="J10" s="2781"/>
      <c r="K10" s="2780" t="s">
        <v>2987</v>
      </c>
      <c r="L10" s="2780" t="s">
        <v>2988</v>
      </c>
      <c r="M10" s="2781"/>
      <c r="N10" s="3412"/>
      <c r="O10" s="3399"/>
    </row>
    <row r="11" spans="1:15" s="1419" customFormat="1" ht="21" customHeight="1" thickBot="1">
      <c r="A11" s="1484"/>
      <c r="B11" s="1485"/>
      <c r="C11" s="2782" t="s">
        <v>1806</v>
      </c>
      <c r="D11" s="2783" t="s">
        <v>1801</v>
      </c>
      <c r="E11" s="2783" t="s">
        <v>1798</v>
      </c>
      <c r="F11" s="2784" t="s">
        <v>1795</v>
      </c>
      <c r="G11" s="2784" t="s">
        <v>1792</v>
      </c>
      <c r="H11" s="2784" t="s">
        <v>1789</v>
      </c>
      <c r="I11" s="2784" t="s">
        <v>1787</v>
      </c>
      <c r="J11" s="2784" t="s">
        <v>1784</v>
      </c>
      <c r="K11" s="2785"/>
      <c r="L11" s="2785"/>
      <c r="M11" s="2785"/>
      <c r="N11" s="2784" t="s">
        <v>1781</v>
      </c>
      <c r="O11" s="1486" t="s">
        <v>3004</v>
      </c>
    </row>
    <row r="12" spans="1:15" s="1419" customFormat="1" ht="24.95" customHeight="1">
      <c r="A12" s="1487" t="s">
        <v>1806</v>
      </c>
      <c r="B12" s="1488" t="s">
        <v>3414</v>
      </c>
      <c r="C12" s="2786"/>
      <c r="D12" s="1489">
        <f>D14+D15</f>
        <v>0</v>
      </c>
      <c r="E12" s="1489">
        <f t="shared" ref="E12:G12" si="0">E14+E15</f>
        <v>0</v>
      </c>
      <c r="F12" s="1489">
        <f t="shared" si="0"/>
        <v>0</v>
      </c>
      <c r="G12" s="1489">
        <f t="shared" si="0"/>
        <v>0</v>
      </c>
      <c r="H12" s="1490"/>
      <c r="I12" s="1490"/>
      <c r="J12" s="1490"/>
      <c r="K12" s="1491"/>
      <c r="L12" s="1491"/>
      <c r="M12" s="1491"/>
      <c r="N12" s="1492" t="e">
        <f>N14+N15+N16</f>
        <v>#VALUE!</v>
      </c>
      <c r="O12" s="1493" t="e">
        <f>N12*12.5</f>
        <v>#VALUE!</v>
      </c>
    </row>
    <row r="13" spans="1:15" s="1419" customFormat="1" ht="24.95" customHeight="1">
      <c r="A13" s="1494" t="s">
        <v>1801</v>
      </c>
      <c r="B13" s="1495" t="s">
        <v>3415</v>
      </c>
      <c r="C13" s="1496"/>
      <c r="D13" s="1497"/>
      <c r="E13" s="1497"/>
      <c r="F13" s="1497"/>
      <c r="G13" s="1498"/>
      <c r="H13" s="1499"/>
      <c r="I13" s="1499"/>
      <c r="J13" s="1499"/>
      <c r="K13" s="1500"/>
      <c r="L13" s="1500"/>
      <c r="M13" s="1501"/>
      <c r="N13" s="1499"/>
      <c r="O13" s="1502"/>
    </row>
    <row r="14" spans="1:15" s="1419" customFormat="1" ht="32.25" customHeight="1">
      <c r="A14" s="1494" t="s">
        <v>1798</v>
      </c>
      <c r="B14" s="1503" t="s">
        <v>3416</v>
      </c>
      <c r="C14" s="1496"/>
      <c r="D14" s="1504"/>
      <c r="E14" s="1504"/>
      <c r="F14" s="1504"/>
      <c r="G14" s="1504"/>
      <c r="H14" s="1505"/>
      <c r="I14" s="1505"/>
      <c r="J14" s="1505"/>
      <c r="K14" s="1500">
        <v>8</v>
      </c>
      <c r="L14" s="1500">
        <v>8</v>
      </c>
      <c r="M14" s="1501"/>
      <c r="N14" s="2787" t="s">
        <v>3636</v>
      </c>
      <c r="O14" s="1502"/>
    </row>
    <row r="15" spans="1:15" s="1419" customFormat="1" ht="24.95" customHeight="1">
      <c r="A15" s="1494" t="s">
        <v>1795</v>
      </c>
      <c r="B15" s="1488" t="s">
        <v>2514</v>
      </c>
      <c r="C15" s="1496"/>
      <c r="D15" s="1504"/>
      <c r="E15" s="1504"/>
      <c r="F15" s="1504"/>
      <c r="G15" s="1504"/>
      <c r="H15" s="1505"/>
      <c r="I15" s="1505"/>
      <c r="J15" s="1505"/>
      <c r="K15" s="1500">
        <v>8</v>
      </c>
      <c r="L15" s="1500">
        <v>8</v>
      </c>
      <c r="M15" s="1501"/>
      <c r="N15" s="2787" t="s">
        <v>3637</v>
      </c>
      <c r="O15" s="1502"/>
    </row>
    <row r="16" spans="1:15" s="1419" customFormat="1" ht="24.95" customHeight="1">
      <c r="A16" s="1507" t="s">
        <v>1792</v>
      </c>
      <c r="B16" s="1488" t="s">
        <v>3407</v>
      </c>
      <c r="C16" s="1496"/>
      <c r="D16" s="1508"/>
      <c r="E16" s="1508"/>
      <c r="F16" s="1508"/>
      <c r="G16" s="1508"/>
      <c r="H16" s="1509"/>
      <c r="I16" s="1509"/>
      <c r="J16" s="1505"/>
      <c r="K16" s="1500"/>
      <c r="L16" s="1500"/>
      <c r="M16" s="1501"/>
      <c r="N16" s="1506"/>
      <c r="O16" s="1502"/>
    </row>
    <row r="17" spans="1:15" s="1419" customFormat="1" ht="24.95" customHeight="1">
      <c r="A17" s="1510" t="s">
        <v>1789</v>
      </c>
      <c r="B17" s="1511" t="s">
        <v>3040</v>
      </c>
      <c r="C17" s="1496"/>
      <c r="D17" s="1508"/>
      <c r="E17" s="1508"/>
      <c r="F17" s="1508"/>
      <c r="G17" s="1508"/>
      <c r="H17" s="1509"/>
      <c r="I17" s="1509"/>
      <c r="J17" s="1505"/>
      <c r="K17" s="1500"/>
      <c r="L17" s="1500"/>
      <c r="M17" s="1501"/>
      <c r="N17" s="1506"/>
      <c r="O17" s="1502"/>
    </row>
    <row r="18" spans="1:15" s="1419" customFormat="1" ht="24.95" customHeight="1">
      <c r="A18" s="1510" t="s">
        <v>1787</v>
      </c>
      <c r="B18" s="1511" t="s">
        <v>3417</v>
      </c>
      <c r="C18" s="1496"/>
      <c r="D18" s="1508"/>
      <c r="E18" s="1508"/>
      <c r="F18" s="1508"/>
      <c r="G18" s="1508"/>
      <c r="H18" s="1509"/>
      <c r="I18" s="1509"/>
      <c r="J18" s="1505"/>
      <c r="K18" s="1500"/>
      <c r="L18" s="1500"/>
      <c r="M18" s="1501"/>
      <c r="N18" s="1506"/>
      <c r="O18" s="1502"/>
    </row>
    <row r="19" spans="1:15" s="1419" customFormat="1" ht="24.95" customHeight="1">
      <c r="A19" s="1510" t="s">
        <v>1784</v>
      </c>
      <c r="B19" s="1512" t="s">
        <v>3042</v>
      </c>
      <c r="C19" s="1496"/>
      <c r="D19" s="1508"/>
      <c r="E19" s="1508"/>
      <c r="F19" s="1508"/>
      <c r="G19" s="1508"/>
      <c r="H19" s="1509"/>
      <c r="I19" s="1509"/>
      <c r="J19" s="1505"/>
      <c r="K19" s="1500"/>
      <c r="L19" s="1500"/>
      <c r="M19" s="1501"/>
      <c r="N19" s="1506"/>
      <c r="O19" s="1502"/>
    </row>
    <row r="20" spans="1:15" s="1520" customFormat="1" ht="28.5" customHeight="1" thickBot="1">
      <c r="A20" s="1513" t="s">
        <v>1781</v>
      </c>
      <c r="B20" s="1514" t="s">
        <v>3408</v>
      </c>
      <c r="C20" s="1515"/>
      <c r="D20" s="1508"/>
      <c r="E20" s="1508"/>
      <c r="F20" s="1508"/>
      <c r="G20" s="1508"/>
      <c r="H20" s="1509"/>
      <c r="I20" s="1509"/>
      <c r="J20" s="1516"/>
      <c r="K20" s="1517"/>
      <c r="L20" s="1517"/>
      <c r="M20" s="1517"/>
      <c r="N20" s="1518"/>
      <c r="O20" s="1519"/>
    </row>
    <row r="21" spans="1:15" s="1419" customFormat="1" ht="24.95" customHeight="1" thickBot="1">
      <c r="A21" s="1521"/>
      <c r="B21" s="1522" t="s">
        <v>3418</v>
      </c>
      <c r="C21" s="2788"/>
      <c r="D21" s="1523"/>
      <c r="E21" s="1523"/>
      <c r="F21" s="1523"/>
      <c r="G21" s="1523"/>
      <c r="H21" s="1523"/>
      <c r="I21" s="1523"/>
      <c r="J21" s="1523"/>
      <c r="K21" s="1523"/>
      <c r="L21" s="1523"/>
      <c r="M21" s="1523"/>
      <c r="N21" s="1523"/>
      <c r="O21" s="1524"/>
    </row>
    <row r="22" spans="1:15" s="1419" customFormat="1" ht="24.95" customHeight="1">
      <c r="A22" s="1494">
        <v>100</v>
      </c>
      <c r="B22" s="1525" t="s">
        <v>3419</v>
      </c>
      <c r="C22" s="1526"/>
      <c r="D22" s="1527"/>
      <c r="E22" s="1528"/>
      <c r="F22" s="1529"/>
      <c r="G22" s="1529"/>
      <c r="H22" s="1490"/>
      <c r="I22" s="1490"/>
      <c r="J22" s="1490"/>
      <c r="K22" s="1491"/>
      <c r="L22" s="1491"/>
      <c r="M22" s="1491"/>
      <c r="N22" s="1490"/>
      <c r="O22" s="1530"/>
    </row>
    <row r="23" spans="1:15" s="1419" customFormat="1" ht="24.95" customHeight="1">
      <c r="A23" s="1494">
        <v>110</v>
      </c>
      <c r="B23" s="1531" t="s">
        <v>3420</v>
      </c>
      <c r="C23" s="1526"/>
      <c r="D23" s="1527"/>
      <c r="E23" s="1528"/>
      <c r="F23" s="1529"/>
      <c r="G23" s="1529"/>
      <c r="H23" s="1490"/>
      <c r="I23" s="1490"/>
      <c r="J23" s="1490"/>
      <c r="K23" s="1491"/>
      <c r="L23" s="1491"/>
      <c r="M23" s="1491"/>
      <c r="N23" s="1490"/>
      <c r="O23" s="1532"/>
    </row>
    <row r="24" spans="1:15" s="1419" customFormat="1" ht="24.95" customHeight="1" thickBot="1">
      <c r="A24" s="1494">
        <v>120</v>
      </c>
      <c r="B24" s="2789" t="s">
        <v>3421</v>
      </c>
      <c r="C24" s="1526"/>
      <c r="D24" s="1527"/>
      <c r="E24" s="1528"/>
      <c r="F24" s="1529"/>
      <c r="G24" s="1529"/>
      <c r="H24" s="1490"/>
      <c r="I24" s="1490"/>
      <c r="J24" s="1490"/>
      <c r="K24" s="1491"/>
      <c r="L24" s="1491"/>
      <c r="M24" s="1491"/>
      <c r="N24" s="1490"/>
      <c r="O24" s="1533"/>
    </row>
    <row r="25" spans="1:15" s="1419" customFormat="1" ht="24.95" customHeight="1" thickBot="1">
      <c r="A25" s="1521"/>
      <c r="B25" s="1522" t="s">
        <v>3422</v>
      </c>
      <c r="C25" s="1534"/>
      <c r="D25" s="1534"/>
      <c r="E25" s="1534"/>
      <c r="F25" s="1534"/>
      <c r="G25" s="1534"/>
      <c r="H25" s="1534"/>
      <c r="I25" s="1534"/>
      <c r="J25" s="1534"/>
      <c r="K25" s="1534"/>
      <c r="L25" s="1534"/>
      <c r="M25" s="1534"/>
      <c r="N25" s="1534"/>
      <c r="O25" s="1535"/>
    </row>
    <row r="26" spans="1:15" s="1419" customFormat="1" ht="24.95" customHeight="1">
      <c r="A26" s="1494">
        <v>130</v>
      </c>
      <c r="B26" s="1536" t="s">
        <v>3423</v>
      </c>
      <c r="C26" s="1537" t="s">
        <v>65</v>
      </c>
      <c r="D26" s="1504"/>
      <c r="E26" s="1504"/>
      <c r="F26" s="1538"/>
      <c r="G26" s="1504"/>
      <c r="H26" s="1505"/>
      <c r="I26" s="1505"/>
      <c r="J26" s="1505"/>
      <c r="K26" s="1501"/>
      <c r="L26" s="1501"/>
      <c r="M26" s="1539"/>
      <c r="N26" s="1540"/>
      <c r="O26" s="1541"/>
    </row>
    <row r="27" spans="1:15" s="1419" customFormat="1" ht="24.95" customHeight="1">
      <c r="A27" s="1494">
        <v>140</v>
      </c>
      <c r="B27" s="1536" t="s">
        <v>2651</v>
      </c>
      <c r="C27" s="1542" t="s">
        <v>62</v>
      </c>
      <c r="D27" s="1497"/>
      <c r="E27" s="1497"/>
      <c r="F27" s="1543"/>
      <c r="G27" s="1497"/>
      <c r="H27" s="1505"/>
      <c r="I27" s="1505"/>
      <c r="J27" s="1505"/>
      <c r="K27" s="1501"/>
      <c r="L27" s="1501"/>
      <c r="M27" s="1539"/>
      <c r="N27" s="1540"/>
      <c r="O27" s="1502"/>
    </row>
    <row r="28" spans="1:15" s="1419" customFormat="1" ht="24.95" customHeight="1">
      <c r="A28" s="1494">
        <v>150</v>
      </c>
      <c r="B28" s="1536" t="s">
        <v>3424</v>
      </c>
      <c r="C28" s="1542" t="s">
        <v>3425</v>
      </c>
      <c r="D28" s="1544"/>
      <c r="E28" s="1544"/>
      <c r="F28" s="1545"/>
      <c r="G28" s="1497"/>
      <c r="H28" s="1505"/>
      <c r="I28" s="1505"/>
      <c r="J28" s="1505"/>
      <c r="K28" s="1501"/>
      <c r="L28" s="1501"/>
      <c r="M28" s="1539"/>
      <c r="N28" s="1540"/>
      <c r="O28" s="1502"/>
    </row>
    <row r="29" spans="1:15" s="1419" customFormat="1" ht="24.95" customHeight="1">
      <c r="A29" s="1494">
        <v>160</v>
      </c>
      <c r="B29" s="1536" t="s">
        <v>3426</v>
      </c>
      <c r="C29" s="1542" t="s">
        <v>69</v>
      </c>
      <c r="D29" s="1504"/>
      <c r="E29" s="1504"/>
      <c r="F29" s="1538"/>
      <c r="G29" s="1504"/>
      <c r="H29" s="1505"/>
      <c r="I29" s="1505"/>
      <c r="J29" s="1505"/>
      <c r="K29" s="1501"/>
      <c r="L29" s="1501"/>
      <c r="M29" s="1539"/>
      <c r="N29" s="1540"/>
      <c r="O29" s="1502"/>
    </row>
    <row r="30" spans="1:15" s="1419" customFormat="1" ht="24.95" customHeight="1">
      <c r="A30" s="1494">
        <v>170</v>
      </c>
      <c r="B30" s="1536" t="s">
        <v>3427</v>
      </c>
      <c r="C30" s="1542" t="s">
        <v>3428</v>
      </c>
      <c r="D30" s="1497"/>
      <c r="E30" s="1497"/>
      <c r="F30" s="1543"/>
      <c r="G30" s="1497"/>
      <c r="H30" s="1505"/>
      <c r="I30" s="1505"/>
      <c r="J30" s="1505"/>
      <c r="K30" s="1501"/>
      <c r="L30" s="1501"/>
      <c r="M30" s="1539"/>
      <c r="N30" s="1540"/>
      <c r="O30" s="1502"/>
    </row>
    <row r="31" spans="1:15" s="1419" customFormat="1" ht="24.95" customHeight="1">
      <c r="A31" s="1494">
        <v>180</v>
      </c>
      <c r="B31" s="1536" t="s">
        <v>3429</v>
      </c>
      <c r="C31" s="1542" t="s">
        <v>593</v>
      </c>
      <c r="D31" s="1497"/>
      <c r="E31" s="1497"/>
      <c r="F31" s="1543"/>
      <c r="G31" s="1497"/>
      <c r="H31" s="1505"/>
      <c r="I31" s="1505"/>
      <c r="J31" s="1505"/>
      <c r="K31" s="1501"/>
      <c r="L31" s="1501"/>
      <c r="M31" s="1539"/>
      <c r="N31" s="1540"/>
      <c r="O31" s="1502"/>
    </row>
    <row r="32" spans="1:15" s="1419" customFormat="1" ht="24.95" customHeight="1">
      <c r="A32" s="1494">
        <v>190</v>
      </c>
      <c r="B32" s="1536" t="s">
        <v>3430</v>
      </c>
      <c r="C32" s="1542" t="s">
        <v>68</v>
      </c>
      <c r="D32" s="1504"/>
      <c r="E32" s="1504"/>
      <c r="F32" s="1538"/>
      <c r="G32" s="1504"/>
      <c r="H32" s="1505"/>
      <c r="I32" s="1505"/>
      <c r="J32" s="1505"/>
      <c r="K32" s="1501"/>
      <c r="L32" s="1501"/>
      <c r="M32" s="1539"/>
      <c r="N32" s="1540"/>
      <c r="O32" s="1502"/>
    </row>
    <row r="33" spans="1:15" s="1419" customFormat="1" ht="24.95" customHeight="1">
      <c r="A33" s="1494">
        <v>200</v>
      </c>
      <c r="B33" s="1536" t="s">
        <v>3431</v>
      </c>
      <c r="C33" s="1542" t="s">
        <v>370</v>
      </c>
      <c r="D33" s="1497"/>
      <c r="E33" s="1497"/>
      <c r="F33" s="1543"/>
      <c r="G33" s="1497"/>
      <c r="H33" s="1505"/>
      <c r="I33" s="1505"/>
      <c r="J33" s="1505"/>
      <c r="K33" s="1501"/>
      <c r="L33" s="1501"/>
      <c r="M33" s="1539"/>
      <c r="N33" s="1540"/>
      <c r="O33" s="1502"/>
    </row>
    <row r="34" spans="1:15" s="1419" customFormat="1" ht="24.95" customHeight="1">
      <c r="A34" s="1494">
        <v>210</v>
      </c>
      <c r="B34" s="1536" t="s">
        <v>3432</v>
      </c>
      <c r="C34" s="1542" t="s">
        <v>72</v>
      </c>
      <c r="D34" s="1504"/>
      <c r="E34" s="1504"/>
      <c r="F34" s="1538"/>
      <c r="G34" s="1504"/>
      <c r="H34" s="1505"/>
      <c r="I34" s="1505"/>
      <c r="J34" s="1505"/>
      <c r="K34" s="1501"/>
      <c r="L34" s="1501"/>
      <c r="M34" s="1539"/>
      <c r="N34" s="1540"/>
      <c r="O34" s="1502"/>
    </row>
    <row r="35" spans="1:15" s="1419" customFormat="1" ht="24.95" customHeight="1">
      <c r="A35" s="1494">
        <v>220</v>
      </c>
      <c r="B35" s="1536" t="s">
        <v>3433</v>
      </c>
      <c r="C35" s="1542" t="s">
        <v>3434</v>
      </c>
      <c r="D35" s="1497"/>
      <c r="E35" s="1497"/>
      <c r="F35" s="1543"/>
      <c r="G35" s="1497"/>
      <c r="H35" s="1505"/>
      <c r="I35" s="1505"/>
      <c r="J35" s="1505"/>
      <c r="K35" s="1501"/>
      <c r="L35" s="1501"/>
      <c r="M35" s="1539"/>
      <c r="N35" s="1540"/>
      <c r="O35" s="1502"/>
    </row>
    <row r="36" spans="1:15" s="1419" customFormat="1" ht="24.95" customHeight="1">
      <c r="A36" s="1494">
        <v>230</v>
      </c>
      <c r="B36" s="1536" t="s">
        <v>3435</v>
      </c>
      <c r="C36" s="1542" t="s">
        <v>66</v>
      </c>
      <c r="D36" s="1504"/>
      <c r="E36" s="1504"/>
      <c r="F36" s="1538"/>
      <c r="G36" s="1504"/>
      <c r="H36" s="1505"/>
      <c r="I36" s="1505"/>
      <c r="J36" s="1505"/>
      <c r="K36" s="1501"/>
      <c r="L36" s="1501"/>
      <c r="M36" s="1539"/>
      <c r="N36" s="1540"/>
      <c r="O36" s="1502"/>
    </row>
    <row r="37" spans="1:15" s="1419" customFormat="1" ht="24.95" customHeight="1">
      <c r="A37" s="1494">
        <v>240</v>
      </c>
      <c r="B37" s="1536" t="s">
        <v>3436</v>
      </c>
      <c r="C37" s="1542" t="s">
        <v>395</v>
      </c>
      <c r="D37" s="1497"/>
      <c r="E37" s="1497"/>
      <c r="F37" s="1543"/>
      <c r="G37" s="1497"/>
      <c r="H37" s="1505"/>
      <c r="I37" s="1505"/>
      <c r="J37" s="1505"/>
      <c r="K37" s="1501"/>
      <c r="L37" s="1501"/>
      <c r="M37" s="1539"/>
      <c r="N37" s="1540"/>
      <c r="O37" s="1502"/>
    </row>
    <row r="38" spans="1:15" s="1419" customFormat="1" ht="24.95" customHeight="1">
      <c r="A38" s="1494">
        <v>250</v>
      </c>
      <c r="B38" s="1536" t="s">
        <v>3437</v>
      </c>
      <c r="C38" s="1542" t="s">
        <v>405</v>
      </c>
      <c r="D38" s="1504"/>
      <c r="E38" s="1504"/>
      <c r="F38" s="1538"/>
      <c r="G38" s="1504"/>
      <c r="H38" s="1505"/>
      <c r="I38" s="1505"/>
      <c r="J38" s="1505"/>
      <c r="K38" s="1501"/>
      <c r="L38" s="1501"/>
      <c r="M38" s="1539"/>
      <c r="N38" s="1540"/>
      <c r="O38" s="1502"/>
    </row>
    <row r="39" spans="1:15" s="1419" customFormat="1" ht="24.95" customHeight="1">
      <c r="A39" s="1494">
        <v>260</v>
      </c>
      <c r="B39" s="1536" t="s">
        <v>3438</v>
      </c>
      <c r="C39" s="1542" t="s">
        <v>3439</v>
      </c>
      <c r="D39" s="1497"/>
      <c r="E39" s="1497"/>
      <c r="F39" s="1543"/>
      <c r="G39" s="1497"/>
      <c r="H39" s="1505"/>
      <c r="I39" s="1505"/>
      <c r="J39" s="1505"/>
      <c r="K39" s="1501"/>
      <c r="L39" s="1501"/>
      <c r="M39" s="1539"/>
      <c r="N39" s="1540"/>
      <c r="O39" s="1502"/>
    </row>
    <row r="40" spans="1:15" s="1419" customFormat="1" ht="24.95" customHeight="1">
      <c r="A40" s="1494">
        <v>270</v>
      </c>
      <c r="B40" s="1536" t="s">
        <v>3440</v>
      </c>
      <c r="C40" s="1542" t="s">
        <v>3441</v>
      </c>
      <c r="D40" s="1497"/>
      <c r="E40" s="1497"/>
      <c r="F40" s="1543"/>
      <c r="G40" s="1497"/>
      <c r="H40" s="1505"/>
      <c r="I40" s="1505"/>
      <c r="J40" s="1505"/>
      <c r="K40" s="1501"/>
      <c r="L40" s="1501"/>
      <c r="M40" s="1539"/>
      <c r="N40" s="1540"/>
      <c r="O40" s="1502"/>
    </row>
    <row r="41" spans="1:15" s="1419" customFormat="1" ht="24.95" customHeight="1">
      <c r="A41" s="1494">
        <v>280</v>
      </c>
      <c r="B41" s="1536" t="s">
        <v>3442</v>
      </c>
      <c r="C41" s="1542" t="s">
        <v>421</v>
      </c>
      <c r="D41" s="1497"/>
      <c r="E41" s="1497"/>
      <c r="F41" s="1543"/>
      <c r="G41" s="1497"/>
      <c r="H41" s="1505"/>
      <c r="I41" s="1505"/>
      <c r="J41" s="1505"/>
      <c r="K41" s="1501"/>
      <c r="L41" s="1501"/>
      <c r="M41" s="1539"/>
      <c r="N41" s="1540"/>
      <c r="O41" s="1502"/>
    </row>
    <row r="42" spans="1:15" s="1419" customFormat="1" ht="24.95" customHeight="1">
      <c r="A42" s="1494">
        <v>290</v>
      </c>
      <c r="B42" s="1536" t="s">
        <v>3443</v>
      </c>
      <c r="C42" s="1542" t="s">
        <v>3444</v>
      </c>
      <c r="D42" s="1497"/>
      <c r="E42" s="1497"/>
      <c r="F42" s="1543"/>
      <c r="G42" s="1497"/>
      <c r="H42" s="1505"/>
      <c r="I42" s="1505"/>
      <c r="J42" s="1505"/>
      <c r="K42" s="1501"/>
      <c r="L42" s="1501"/>
      <c r="M42" s="1539"/>
      <c r="N42" s="1540"/>
      <c r="O42" s="1502"/>
    </row>
    <row r="43" spans="1:15" s="1419" customFormat="1" ht="24.95" customHeight="1">
      <c r="A43" s="1494">
        <v>300</v>
      </c>
      <c r="B43" s="1536" t="s">
        <v>3445</v>
      </c>
      <c r="C43" s="1542" t="s">
        <v>3446</v>
      </c>
      <c r="D43" s="1497"/>
      <c r="E43" s="1497"/>
      <c r="F43" s="1543"/>
      <c r="G43" s="1497"/>
      <c r="H43" s="1505"/>
      <c r="I43" s="1505"/>
      <c r="J43" s="1505"/>
      <c r="K43" s="1501"/>
      <c r="L43" s="1501"/>
      <c r="M43" s="1539"/>
      <c r="N43" s="1540"/>
      <c r="O43" s="1502"/>
    </row>
    <row r="44" spans="1:15" s="1419" customFormat="1" ht="24.95" customHeight="1">
      <c r="A44" s="1494">
        <v>310</v>
      </c>
      <c r="B44" s="1536" t="s">
        <v>3447</v>
      </c>
      <c r="C44" s="1542" t="s">
        <v>3448</v>
      </c>
      <c r="D44" s="1497"/>
      <c r="E44" s="1497"/>
      <c r="F44" s="1543"/>
      <c r="G44" s="1497"/>
      <c r="H44" s="1505"/>
      <c r="I44" s="1505"/>
      <c r="J44" s="1505"/>
      <c r="K44" s="1501"/>
      <c r="L44" s="1501"/>
      <c r="M44" s="1539"/>
      <c r="N44" s="1540"/>
      <c r="O44" s="1502"/>
    </row>
    <row r="45" spans="1:15" s="1419" customFormat="1" ht="24.95" customHeight="1">
      <c r="A45" s="1494">
        <v>320</v>
      </c>
      <c r="B45" s="1536" t="s">
        <v>3449</v>
      </c>
      <c r="C45" s="1542" t="s">
        <v>446</v>
      </c>
      <c r="D45" s="1497"/>
      <c r="E45" s="1497"/>
      <c r="F45" s="1543"/>
      <c r="G45" s="1497"/>
      <c r="H45" s="1505"/>
      <c r="I45" s="1505"/>
      <c r="J45" s="1505"/>
      <c r="K45" s="1501"/>
      <c r="L45" s="1501"/>
      <c r="M45" s="1539"/>
      <c r="N45" s="1540"/>
      <c r="O45" s="1502"/>
    </row>
    <row r="46" spans="1:15" s="1419" customFormat="1" ht="24.95" customHeight="1">
      <c r="A46" s="1494">
        <v>330</v>
      </c>
      <c r="B46" s="1536" t="s">
        <v>3450</v>
      </c>
      <c r="C46" s="1542" t="s">
        <v>3451</v>
      </c>
      <c r="D46" s="1497"/>
      <c r="E46" s="1497"/>
      <c r="F46" s="1543"/>
      <c r="G46" s="1497"/>
      <c r="H46" s="1505"/>
      <c r="I46" s="1505"/>
      <c r="J46" s="1505"/>
      <c r="K46" s="1501"/>
      <c r="L46" s="1501"/>
      <c r="M46" s="1539"/>
      <c r="N46" s="1540"/>
      <c r="O46" s="1502"/>
    </row>
    <row r="47" spans="1:15" s="1419" customFormat="1" ht="24.95" customHeight="1">
      <c r="A47" s="1494">
        <v>340</v>
      </c>
      <c r="B47" s="1536" t="s">
        <v>3452</v>
      </c>
      <c r="C47" s="1542" t="s">
        <v>70</v>
      </c>
      <c r="D47" s="1504"/>
      <c r="E47" s="1504"/>
      <c r="F47" s="1538"/>
      <c r="G47" s="1504"/>
      <c r="H47" s="1505"/>
      <c r="I47" s="1505"/>
      <c r="J47" s="1505"/>
      <c r="K47" s="1501"/>
      <c r="L47" s="1501"/>
      <c r="M47" s="1539"/>
      <c r="N47" s="1540"/>
      <c r="O47" s="1502"/>
    </row>
    <row r="48" spans="1:15" s="1419" customFormat="1" ht="24.95" customHeight="1">
      <c r="A48" s="1494">
        <v>350</v>
      </c>
      <c r="B48" s="1536" t="s">
        <v>3453</v>
      </c>
      <c r="C48" s="1542" t="s">
        <v>67</v>
      </c>
      <c r="D48" s="1504"/>
      <c r="E48" s="1504"/>
      <c r="F48" s="1538"/>
      <c r="G48" s="1504"/>
      <c r="H48" s="1505"/>
      <c r="I48" s="1505"/>
      <c r="J48" s="1505"/>
      <c r="K48" s="1501"/>
      <c r="L48" s="1501"/>
      <c r="M48" s="1539"/>
      <c r="N48" s="1540"/>
      <c r="O48" s="1502"/>
    </row>
    <row r="49" spans="1:15" s="1419" customFormat="1" ht="24.95" customHeight="1">
      <c r="A49" s="1494">
        <v>360</v>
      </c>
      <c r="B49" s="1536" t="s">
        <v>3454</v>
      </c>
      <c r="C49" s="1542" t="s">
        <v>73</v>
      </c>
      <c r="D49" s="1504"/>
      <c r="E49" s="1504"/>
      <c r="F49" s="1538"/>
      <c r="G49" s="1504"/>
      <c r="H49" s="1505"/>
      <c r="I49" s="1505"/>
      <c r="J49" s="1505"/>
      <c r="K49" s="1501"/>
      <c r="L49" s="1501"/>
      <c r="M49" s="1539"/>
      <c r="N49" s="1540"/>
      <c r="O49" s="1502"/>
    </row>
    <row r="50" spans="1:15" s="1419" customFormat="1" ht="24.95" customHeight="1">
      <c r="A50" s="1494">
        <v>370</v>
      </c>
      <c r="B50" s="1536" t="s">
        <v>3455</v>
      </c>
      <c r="C50" s="1542" t="s">
        <v>3456</v>
      </c>
      <c r="D50" s="1497"/>
      <c r="E50" s="1497"/>
      <c r="F50" s="1543"/>
      <c r="G50" s="1497"/>
      <c r="H50" s="1546"/>
      <c r="I50" s="1546"/>
      <c r="J50" s="1505"/>
      <c r="K50" s="1501"/>
      <c r="L50" s="1501"/>
      <c r="M50" s="1539"/>
      <c r="N50" s="1540"/>
      <c r="O50" s="1502"/>
    </row>
    <row r="51" spans="1:15" s="1419" customFormat="1" ht="24.95" customHeight="1">
      <c r="A51" s="1494">
        <v>380</v>
      </c>
      <c r="B51" s="1536" t="s">
        <v>3457</v>
      </c>
      <c r="C51" s="1542" t="s">
        <v>64</v>
      </c>
      <c r="D51" s="1504"/>
      <c r="E51" s="1504"/>
      <c r="F51" s="1538"/>
      <c r="G51" s="1504"/>
      <c r="H51" s="1546"/>
      <c r="I51" s="1546"/>
      <c r="J51" s="1505"/>
      <c r="K51" s="1501"/>
      <c r="L51" s="1501"/>
      <c r="M51" s="1539"/>
      <c r="N51" s="1540"/>
      <c r="O51" s="1502"/>
    </row>
    <row r="52" spans="1:15" s="1419" customFormat="1" ht="24.95" customHeight="1">
      <c r="A52" s="1494">
        <v>390</v>
      </c>
      <c r="B52" s="1536" t="s">
        <v>3458</v>
      </c>
      <c r="C52" s="1547" t="s">
        <v>3459</v>
      </c>
      <c r="D52" s="1497"/>
      <c r="E52" s="1497"/>
      <c r="F52" s="1543"/>
      <c r="G52" s="1497"/>
      <c r="H52" s="1540"/>
      <c r="I52" s="1498"/>
      <c r="J52" s="1505"/>
      <c r="K52" s="1501"/>
      <c r="L52" s="1501"/>
      <c r="M52" s="1539"/>
      <c r="N52" s="1540"/>
      <c r="O52" s="1502"/>
    </row>
    <row r="53" spans="1:15" s="1419" customFormat="1" ht="27" customHeight="1">
      <c r="A53" s="1494">
        <v>400</v>
      </c>
      <c r="B53" s="1536" t="s">
        <v>3460</v>
      </c>
      <c r="C53" s="1542" t="s">
        <v>71</v>
      </c>
      <c r="D53" s="1504"/>
      <c r="E53" s="1504"/>
      <c r="F53" s="1538"/>
      <c r="G53" s="1504"/>
      <c r="H53" s="1540"/>
      <c r="I53" s="1498"/>
      <c r="J53" s="1505"/>
      <c r="K53" s="1501"/>
      <c r="L53" s="1501"/>
      <c r="M53" s="1539"/>
      <c r="N53" s="1540"/>
      <c r="O53" s="1502"/>
    </row>
    <row r="54" spans="1:15" s="1419" customFormat="1" ht="21.75" customHeight="1" thickBot="1">
      <c r="A54" s="1513">
        <v>410</v>
      </c>
      <c r="B54" s="2790" t="s">
        <v>921</v>
      </c>
      <c r="C54" s="1548"/>
      <c r="D54" s="1549"/>
      <c r="E54" s="1549"/>
      <c r="F54" s="1550"/>
      <c r="G54" s="1549"/>
      <c r="H54" s="1551"/>
      <c r="I54" s="1552"/>
      <c r="J54" s="1551"/>
      <c r="K54" s="1553"/>
      <c r="L54" s="1553"/>
      <c r="M54" s="1554"/>
      <c r="N54" s="2791"/>
      <c r="O54" s="1555"/>
    </row>
    <row r="55" spans="1:15" s="1419" customFormat="1" ht="19.5" customHeight="1">
      <c r="A55" s="1556"/>
      <c r="B55" s="1557"/>
    </row>
    <row r="56" spans="1:15" s="1419" customFormat="1" ht="15.75">
      <c r="A56" s="1476"/>
      <c r="B56" s="983" t="s">
        <v>3043</v>
      </c>
    </row>
    <row r="57" spans="1:15" s="1419" customFormat="1" ht="15.75">
      <c r="A57" s="1476"/>
      <c r="B57" s="2590"/>
      <c r="C57" s="1558"/>
      <c r="D57" s="1558"/>
      <c r="E57" s="1558"/>
    </row>
    <row r="58" spans="1:15" s="1419" customFormat="1" ht="15.75">
      <c r="A58" s="1476"/>
      <c r="C58" s="1558"/>
      <c r="D58" s="1558"/>
      <c r="E58" s="1558"/>
      <c r="F58" s="1558"/>
    </row>
    <row r="59" spans="1:15" s="1419" customFormat="1" ht="15.75">
      <c r="A59" s="1476"/>
      <c r="C59" s="1558"/>
      <c r="D59" s="1558"/>
      <c r="E59" s="1558"/>
      <c r="F59" s="1558"/>
    </row>
    <row r="60" spans="1:15" s="1419" customFormat="1" ht="15.75">
      <c r="A60" s="1476"/>
      <c r="C60" s="1558"/>
      <c r="D60" s="1558"/>
      <c r="E60" s="1558"/>
      <c r="F60" s="1558"/>
    </row>
    <row r="61" spans="1:15" s="1419" customFormat="1" ht="15.75">
      <c r="A61" s="1476"/>
      <c r="C61" s="1558"/>
      <c r="D61" s="1558"/>
      <c r="E61" s="1558"/>
      <c r="F61" s="1558"/>
    </row>
    <row r="62" spans="1:15" s="1419" customFormat="1" ht="15.75">
      <c r="A62" s="1476"/>
      <c r="C62" s="1558"/>
      <c r="D62" s="1558"/>
      <c r="E62" s="1558"/>
      <c r="F62" s="1558"/>
    </row>
    <row r="63" spans="1:15" s="1419" customFormat="1" ht="15.75">
      <c r="A63" s="1476"/>
      <c r="C63" s="1558"/>
      <c r="D63" s="1558"/>
      <c r="E63" s="1558"/>
      <c r="F63" s="1558"/>
    </row>
    <row r="64" spans="1:15" s="1419" customFormat="1" ht="15.75">
      <c r="A64" s="1476"/>
      <c r="C64" s="1558"/>
      <c r="D64" s="1558"/>
      <c r="E64" s="1558"/>
      <c r="F64" s="1558"/>
    </row>
    <row r="65" spans="1:6" s="1419" customFormat="1" ht="15.75">
      <c r="A65" s="1476"/>
      <c r="C65" s="1558"/>
      <c r="D65" s="1558"/>
      <c r="E65" s="1558"/>
      <c r="F65" s="1558"/>
    </row>
    <row r="66" spans="1:6" s="1419" customFormat="1" ht="15.75">
      <c r="A66" s="1476"/>
    </row>
    <row r="67" spans="1:6" s="1419" customFormat="1" ht="15.75">
      <c r="A67" s="1476"/>
    </row>
    <row r="68" spans="1:6" s="1419" customFormat="1" ht="15.75">
      <c r="A68" s="1476"/>
    </row>
    <row r="69" spans="1:6" s="1419" customFormat="1" ht="15.75">
      <c r="A69" s="1476"/>
    </row>
    <row r="70" spans="1:6" s="1419" customFormat="1" ht="15.75">
      <c r="A70" s="1476"/>
    </row>
    <row r="73" spans="1:6">
      <c r="F73" s="1559"/>
    </row>
    <row r="74" spans="1:6">
      <c r="F74" s="1559"/>
    </row>
  </sheetData>
  <mergeCells count="7">
    <mergeCell ref="O7:O10"/>
    <mergeCell ref="C7:C10"/>
    <mergeCell ref="D7:E9"/>
    <mergeCell ref="F7:G9"/>
    <mergeCell ref="H7:J9"/>
    <mergeCell ref="K7:M9"/>
    <mergeCell ref="N7:N10"/>
  </mergeCells>
  <pageMargins left="0.15748031496062992" right="0.19685039370078741" top="0.59055118110236227" bottom="0.27559055118110237" header="0.19685039370078741" footer="0.19685039370078741"/>
  <pageSetup paperSize="9" scale="42" orientation="landscape" cellComments="asDisplayed" horizontalDpi="300" r:id="rId1"/>
  <headerFooter alignWithMargins="0">
    <oddHeader>&amp;C&amp;40&amp;U&amp;A</oddHeader>
    <oddFooter>&amp;L&amp;F&amp;C&amp;A&amp;R&amp;D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8"/>
  <sheetViews>
    <sheetView zoomScale="70" zoomScaleNormal="70" workbookViewId="0"/>
  </sheetViews>
  <sheetFormatPr defaultColWidth="11.42578125" defaultRowHeight="12.75"/>
  <cols>
    <col min="1" max="1" width="3.85546875" style="1560" bestFit="1" customWidth="1"/>
    <col min="2" max="2" width="42.85546875" style="1561" customWidth="1"/>
    <col min="3" max="4" width="13.42578125" style="1560" customWidth="1"/>
    <col min="5" max="5" width="16.28515625" style="1560" customWidth="1"/>
    <col min="6" max="7" width="13.42578125" style="1560" customWidth="1"/>
    <col min="8" max="8" width="17.28515625" style="1560" customWidth="1"/>
    <col min="9" max="9" width="15.7109375" style="1560" customWidth="1"/>
    <col min="10" max="10" width="23.42578125" style="1560" customWidth="1"/>
    <col min="11" max="255" width="11.42578125" style="1560"/>
    <col min="256" max="256" width="5.7109375" style="1560" customWidth="1"/>
    <col min="257" max="257" width="11.140625" style="1560" customWidth="1"/>
    <col min="258" max="258" width="54.85546875" style="1560" customWidth="1"/>
    <col min="259" max="260" width="13.42578125" style="1560" customWidth="1"/>
    <col min="261" max="261" width="16.28515625" style="1560" customWidth="1"/>
    <col min="262" max="263" width="13.42578125" style="1560" customWidth="1"/>
    <col min="264" max="264" width="17.28515625" style="1560" customWidth="1"/>
    <col min="265" max="265" width="22.85546875" style="1560" customWidth="1"/>
    <col min="266" max="266" width="45.28515625" style="1560" customWidth="1"/>
    <col min="267" max="511" width="11.42578125" style="1560"/>
    <col min="512" max="512" width="5.7109375" style="1560" customWidth="1"/>
    <col min="513" max="513" width="11.140625" style="1560" customWidth="1"/>
    <col min="514" max="514" width="54.85546875" style="1560" customWidth="1"/>
    <col min="515" max="516" width="13.42578125" style="1560" customWidth="1"/>
    <col min="517" max="517" width="16.28515625" style="1560" customWidth="1"/>
    <col min="518" max="519" width="13.42578125" style="1560" customWidth="1"/>
    <col min="520" max="520" width="17.28515625" style="1560" customWidth="1"/>
    <col min="521" max="521" width="22.85546875" style="1560" customWidth="1"/>
    <col min="522" max="522" width="45.28515625" style="1560" customWidth="1"/>
    <col min="523" max="767" width="11.42578125" style="1560"/>
    <col min="768" max="768" width="5.7109375" style="1560" customWidth="1"/>
    <col min="769" max="769" width="11.140625" style="1560" customWidth="1"/>
    <col min="770" max="770" width="54.85546875" style="1560" customWidth="1"/>
    <col min="771" max="772" width="13.42578125" style="1560" customWidth="1"/>
    <col min="773" max="773" width="16.28515625" style="1560" customWidth="1"/>
    <col min="774" max="775" width="13.42578125" style="1560" customWidth="1"/>
    <col min="776" max="776" width="17.28515625" style="1560" customWidth="1"/>
    <col min="777" max="777" width="22.85546875" style="1560" customWidth="1"/>
    <col min="778" max="778" width="45.28515625" style="1560" customWidth="1"/>
    <col min="779" max="1023" width="11.42578125" style="1560"/>
    <col min="1024" max="1024" width="5.7109375" style="1560" customWidth="1"/>
    <col min="1025" max="1025" width="11.140625" style="1560" customWidth="1"/>
    <col min="1026" max="1026" width="54.85546875" style="1560" customWidth="1"/>
    <col min="1027" max="1028" width="13.42578125" style="1560" customWidth="1"/>
    <col min="1029" max="1029" width="16.28515625" style="1560" customWidth="1"/>
    <col min="1030" max="1031" width="13.42578125" style="1560" customWidth="1"/>
    <col min="1032" max="1032" width="17.28515625" style="1560" customWidth="1"/>
    <col min="1033" max="1033" width="22.85546875" style="1560" customWidth="1"/>
    <col min="1034" max="1034" width="45.28515625" style="1560" customWidth="1"/>
    <col min="1035" max="1279" width="11.42578125" style="1560"/>
    <col min="1280" max="1280" width="5.7109375" style="1560" customWidth="1"/>
    <col min="1281" max="1281" width="11.140625" style="1560" customWidth="1"/>
    <col min="1282" max="1282" width="54.85546875" style="1560" customWidth="1"/>
    <col min="1283" max="1284" width="13.42578125" style="1560" customWidth="1"/>
    <col min="1285" max="1285" width="16.28515625" style="1560" customWidth="1"/>
    <col min="1286" max="1287" width="13.42578125" style="1560" customWidth="1"/>
    <col min="1288" max="1288" width="17.28515625" style="1560" customWidth="1"/>
    <col min="1289" max="1289" width="22.85546875" style="1560" customWidth="1"/>
    <col min="1290" max="1290" width="45.28515625" style="1560" customWidth="1"/>
    <col min="1291" max="1535" width="11.42578125" style="1560"/>
    <col min="1536" max="1536" width="5.7109375" style="1560" customWidth="1"/>
    <col min="1537" max="1537" width="11.140625" style="1560" customWidth="1"/>
    <col min="1538" max="1538" width="54.85546875" style="1560" customWidth="1"/>
    <col min="1539" max="1540" width="13.42578125" style="1560" customWidth="1"/>
    <col min="1541" max="1541" width="16.28515625" style="1560" customWidth="1"/>
    <col min="1542" max="1543" width="13.42578125" style="1560" customWidth="1"/>
    <col min="1544" max="1544" width="17.28515625" style="1560" customWidth="1"/>
    <col min="1545" max="1545" width="22.85546875" style="1560" customWidth="1"/>
    <col min="1546" max="1546" width="45.28515625" style="1560" customWidth="1"/>
    <col min="1547" max="1791" width="11.42578125" style="1560"/>
    <col min="1792" max="1792" width="5.7109375" style="1560" customWidth="1"/>
    <col min="1793" max="1793" width="11.140625" style="1560" customWidth="1"/>
    <col min="1794" max="1794" width="54.85546875" style="1560" customWidth="1"/>
    <col min="1795" max="1796" width="13.42578125" style="1560" customWidth="1"/>
    <col min="1797" max="1797" width="16.28515625" style="1560" customWidth="1"/>
    <col min="1798" max="1799" width="13.42578125" style="1560" customWidth="1"/>
    <col min="1800" max="1800" width="17.28515625" style="1560" customWidth="1"/>
    <col min="1801" max="1801" width="22.85546875" style="1560" customWidth="1"/>
    <col min="1802" max="1802" width="45.28515625" style="1560" customWidth="1"/>
    <col min="1803" max="2047" width="11.42578125" style="1560"/>
    <col min="2048" max="2048" width="5.7109375" style="1560" customWidth="1"/>
    <col min="2049" max="2049" width="11.140625" style="1560" customWidth="1"/>
    <col min="2050" max="2050" width="54.85546875" style="1560" customWidth="1"/>
    <col min="2051" max="2052" width="13.42578125" style="1560" customWidth="1"/>
    <col min="2053" max="2053" width="16.28515625" style="1560" customWidth="1"/>
    <col min="2054" max="2055" width="13.42578125" style="1560" customWidth="1"/>
    <col min="2056" max="2056" width="17.28515625" style="1560" customWidth="1"/>
    <col min="2057" max="2057" width="22.85546875" style="1560" customWidth="1"/>
    <col min="2058" max="2058" width="45.28515625" style="1560" customWidth="1"/>
    <col min="2059" max="2303" width="11.42578125" style="1560"/>
    <col min="2304" max="2304" width="5.7109375" style="1560" customWidth="1"/>
    <col min="2305" max="2305" width="11.140625" style="1560" customWidth="1"/>
    <col min="2306" max="2306" width="54.85546875" style="1560" customWidth="1"/>
    <col min="2307" max="2308" width="13.42578125" style="1560" customWidth="1"/>
    <col min="2309" max="2309" width="16.28515625" style="1560" customWidth="1"/>
    <col min="2310" max="2311" width="13.42578125" style="1560" customWidth="1"/>
    <col min="2312" max="2312" width="17.28515625" style="1560" customWidth="1"/>
    <col min="2313" max="2313" width="22.85546875" style="1560" customWidth="1"/>
    <col min="2314" max="2314" width="45.28515625" style="1560" customWidth="1"/>
    <col min="2315" max="2559" width="11.42578125" style="1560"/>
    <col min="2560" max="2560" width="5.7109375" style="1560" customWidth="1"/>
    <col min="2561" max="2561" width="11.140625" style="1560" customWidth="1"/>
    <col min="2562" max="2562" width="54.85546875" style="1560" customWidth="1"/>
    <col min="2563" max="2564" width="13.42578125" style="1560" customWidth="1"/>
    <col min="2565" max="2565" width="16.28515625" style="1560" customWidth="1"/>
    <col min="2566" max="2567" width="13.42578125" style="1560" customWidth="1"/>
    <col min="2568" max="2568" width="17.28515625" style="1560" customWidth="1"/>
    <col min="2569" max="2569" width="22.85546875" style="1560" customWidth="1"/>
    <col min="2570" max="2570" width="45.28515625" style="1560" customWidth="1"/>
    <col min="2571" max="2815" width="11.42578125" style="1560"/>
    <col min="2816" max="2816" width="5.7109375" style="1560" customWidth="1"/>
    <col min="2817" max="2817" width="11.140625" style="1560" customWidth="1"/>
    <col min="2818" max="2818" width="54.85546875" style="1560" customWidth="1"/>
    <col min="2819" max="2820" width="13.42578125" style="1560" customWidth="1"/>
    <col min="2821" max="2821" width="16.28515625" style="1560" customWidth="1"/>
    <col min="2822" max="2823" width="13.42578125" style="1560" customWidth="1"/>
    <col min="2824" max="2824" width="17.28515625" style="1560" customWidth="1"/>
    <col min="2825" max="2825" width="22.85546875" style="1560" customWidth="1"/>
    <col min="2826" max="2826" width="45.28515625" style="1560" customWidth="1"/>
    <col min="2827" max="3071" width="11.42578125" style="1560"/>
    <col min="3072" max="3072" width="5.7109375" style="1560" customWidth="1"/>
    <col min="3073" max="3073" width="11.140625" style="1560" customWidth="1"/>
    <col min="3074" max="3074" width="54.85546875" style="1560" customWidth="1"/>
    <col min="3075" max="3076" width="13.42578125" style="1560" customWidth="1"/>
    <col min="3077" max="3077" width="16.28515625" style="1560" customWidth="1"/>
    <col min="3078" max="3079" width="13.42578125" style="1560" customWidth="1"/>
    <col min="3080" max="3080" width="17.28515625" style="1560" customWidth="1"/>
    <col min="3081" max="3081" width="22.85546875" style="1560" customWidth="1"/>
    <col min="3082" max="3082" width="45.28515625" style="1560" customWidth="1"/>
    <col min="3083" max="3327" width="11.42578125" style="1560"/>
    <col min="3328" max="3328" width="5.7109375" style="1560" customWidth="1"/>
    <col min="3329" max="3329" width="11.140625" style="1560" customWidth="1"/>
    <col min="3330" max="3330" width="54.85546875" style="1560" customWidth="1"/>
    <col min="3331" max="3332" width="13.42578125" style="1560" customWidth="1"/>
    <col min="3333" max="3333" width="16.28515625" style="1560" customWidth="1"/>
    <col min="3334" max="3335" width="13.42578125" style="1560" customWidth="1"/>
    <col min="3336" max="3336" width="17.28515625" style="1560" customWidth="1"/>
    <col min="3337" max="3337" width="22.85546875" style="1560" customWidth="1"/>
    <col min="3338" max="3338" width="45.28515625" style="1560" customWidth="1"/>
    <col min="3339" max="3583" width="11.42578125" style="1560"/>
    <col min="3584" max="3584" width="5.7109375" style="1560" customWidth="1"/>
    <col min="3585" max="3585" width="11.140625" style="1560" customWidth="1"/>
    <col min="3586" max="3586" width="54.85546875" style="1560" customWidth="1"/>
    <col min="3587" max="3588" width="13.42578125" style="1560" customWidth="1"/>
    <col min="3589" max="3589" width="16.28515625" style="1560" customWidth="1"/>
    <col min="3590" max="3591" width="13.42578125" style="1560" customWidth="1"/>
    <col min="3592" max="3592" width="17.28515625" style="1560" customWidth="1"/>
    <col min="3593" max="3593" width="22.85546875" style="1560" customWidth="1"/>
    <col min="3594" max="3594" width="45.28515625" style="1560" customWidth="1"/>
    <col min="3595" max="3839" width="11.42578125" style="1560"/>
    <col min="3840" max="3840" width="5.7109375" style="1560" customWidth="1"/>
    <col min="3841" max="3841" width="11.140625" style="1560" customWidth="1"/>
    <col min="3842" max="3842" width="54.85546875" style="1560" customWidth="1"/>
    <col min="3843" max="3844" width="13.42578125" style="1560" customWidth="1"/>
    <col min="3845" max="3845" width="16.28515625" style="1560" customWidth="1"/>
    <col min="3846" max="3847" width="13.42578125" style="1560" customWidth="1"/>
    <col min="3848" max="3848" width="17.28515625" style="1560" customWidth="1"/>
    <col min="3849" max="3849" width="22.85546875" style="1560" customWidth="1"/>
    <col min="3850" max="3850" width="45.28515625" style="1560" customWidth="1"/>
    <col min="3851" max="4095" width="11.42578125" style="1560"/>
    <col min="4096" max="4096" width="5.7109375" style="1560" customWidth="1"/>
    <col min="4097" max="4097" width="11.140625" style="1560" customWidth="1"/>
    <col min="4098" max="4098" width="54.85546875" style="1560" customWidth="1"/>
    <col min="4099" max="4100" width="13.42578125" style="1560" customWidth="1"/>
    <col min="4101" max="4101" width="16.28515625" style="1560" customWidth="1"/>
    <col min="4102" max="4103" width="13.42578125" style="1560" customWidth="1"/>
    <col min="4104" max="4104" width="17.28515625" style="1560" customWidth="1"/>
    <col min="4105" max="4105" width="22.85546875" style="1560" customWidth="1"/>
    <col min="4106" max="4106" width="45.28515625" style="1560" customWidth="1"/>
    <col min="4107" max="4351" width="11.42578125" style="1560"/>
    <col min="4352" max="4352" width="5.7109375" style="1560" customWidth="1"/>
    <col min="4353" max="4353" width="11.140625" style="1560" customWidth="1"/>
    <col min="4354" max="4354" width="54.85546875" style="1560" customWidth="1"/>
    <col min="4355" max="4356" width="13.42578125" style="1560" customWidth="1"/>
    <col min="4357" max="4357" width="16.28515625" style="1560" customWidth="1"/>
    <col min="4358" max="4359" width="13.42578125" style="1560" customWidth="1"/>
    <col min="4360" max="4360" width="17.28515625" style="1560" customWidth="1"/>
    <col min="4361" max="4361" width="22.85546875" style="1560" customWidth="1"/>
    <col min="4362" max="4362" width="45.28515625" style="1560" customWidth="1"/>
    <col min="4363" max="4607" width="11.42578125" style="1560"/>
    <col min="4608" max="4608" width="5.7109375" style="1560" customWidth="1"/>
    <col min="4609" max="4609" width="11.140625" style="1560" customWidth="1"/>
    <col min="4610" max="4610" width="54.85546875" style="1560" customWidth="1"/>
    <col min="4611" max="4612" width="13.42578125" style="1560" customWidth="1"/>
    <col min="4613" max="4613" width="16.28515625" style="1560" customWidth="1"/>
    <col min="4614" max="4615" width="13.42578125" style="1560" customWidth="1"/>
    <col min="4616" max="4616" width="17.28515625" style="1560" customWidth="1"/>
    <col min="4617" max="4617" width="22.85546875" style="1560" customWidth="1"/>
    <col min="4618" max="4618" width="45.28515625" style="1560" customWidth="1"/>
    <col min="4619" max="4863" width="11.42578125" style="1560"/>
    <col min="4864" max="4864" width="5.7109375" style="1560" customWidth="1"/>
    <col min="4865" max="4865" width="11.140625" style="1560" customWidth="1"/>
    <col min="4866" max="4866" width="54.85546875" style="1560" customWidth="1"/>
    <col min="4867" max="4868" width="13.42578125" style="1560" customWidth="1"/>
    <col min="4869" max="4869" width="16.28515625" style="1560" customWidth="1"/>
    <col min="4870" max="4871" width="13.42578125" style="1560" customWidth="1"/>
    <col min="4872" max="4872" width="17.28515625" style="1560" customWidth="1"/>
    <col min="4873" max="4873" width="22.85546875" style="1560" customWidth="1"/>
    <col min="4874" max="4874" width="45.28515625" style="1560" customWidth="1"/>
    <col min="4875" max="5119" width="11.42578125" style="1560"/>
    <col min="5120" max="5120" width="5.7109375" style="1560" customWidth="1"/>
    <col min="5121" max="5121" width="11.140625" style="1560" customWidth="1"/>
    <col min="5122" max="5122" width="54.85546875" style="1560" customWidth="1"/>
    <col min="5123" max="5124" width="13.42578125" style="1560" customWidth="1"/>
    <col min="5125" max="5125" width="16.28515625" style="1560" customWidth="1"/>
    <col min="5126" max="5127" width="13.42578125" style="1560" customWidth="1"/>
    <col min="5128" max="5128" width="17.28515625" style="1560" customWidth="1"/>
    <col min="5129" max="5129" width="22.85546875" style="1560" customWidth="1"/>
    <col min="5130" max="5130" width="45.28515625" style="1560" customWidth="1"/>
    <col min="5131" max="5375" width="11.42578125" style="1560"/>
    <col min="5376" max="5376" width="5.7109375" style="1560" customWidth="1"/>
    <col min="5377" max="5377" width="11.140625" style="1560" customWidth="1"/>
    <col min="5378" max="5378" width="54.85546875" style="1560" customWidth="1"/>
    <col min="5379" max="5380" width="13.42578125" style="1560" customWidth="1"/>
    <col min="5381" max="5381" width="16.28515625" style="1560" customWidth="1"/>
    <col min="5382" max="5383" width="13.42578125" style="1560" customWidth="1"/>
    <col min="5384" max="5384" width="17.28515625" style="1560" customWidth="1"/>
    <col min="5385" max="5385" width="22.85546875" style="1560" customWidth="1"/>
    <col min="5386" max="5386" width="45.28515625" style="1560" customWidth="1"/>
    <col min="5387" max="5631" width="11.42578125" style="1560"/>
    <col min="5632" max="5632" width="5.7109375" style="1560" customWidth="1"/>
    <col min="5633" max="5633" width="11.140625" style="1560" customWidth="1"/>
    <col min="5634" max="5634" width="54.85546875" style="1560" customWidth="1"/>
    <col min="5635" max="5636" width="13.42578125" style="1560" customWidth="1"/>
    <col min="5637" max="5637" width="16.28515625" style="1560" customWidth="1"/>
    <col min="5638" max="5639" width="13.42578125" style="1560" customWidth="1"/>
    <col min="5640" max="5640" width="17.28515625" style="1560" customWidth="1"/>
    <col min="5641" max="5641" width="22.85546875" style="1560" customWidth="1"/>
    <col min="5642" max="5642" width="45.28515625" style="1560" customWidth="1"/>
    <col min="5643" max="5887" width="11.42578125" style="1560"/>
    <col min="5888" max="5888" width="5.7109375" style="1560" customWidth="1"/>
    <col min="5889" max="5889" width="11.140625" style="1560" customWidth="1"/>
    <col min="5890" max="5890" width="54.85546875" style="1560" customWidth="1"/>
    <col min="5891" max="5892" width="13.42578125" style="1560" customWidth="1"/>
    <col min="5893" max="5893" width="16.28515625" style="1560" customWidth="1"/>
    <col min="5894" max="5895" width="13.42578125" style="1560" customWidth="1"/>
    <col min="5896" max="5896" width="17.28515625" style="1560" customWidth="1"/>
    <col min="5897" max="5897" width="22.85546875" style="1560" customWidth="1"/>
    <col min="5898" max="5898" width="45.28515625" style="1560" customWidth="1"/>
    <col min="5899" max="6143" width="11.42578125" style="1560"/>
    <col min="6144" max="6144" width="5.7109375" style="1560" customWidth="1"/>
    <col min="6145" max="6145" width="11.140625" style="1560" customWidth="1"/>
    <col min="6146" max="6146" width="54.85546875" style="1560" customWidth="1"/>
    <col min="6147" max="6148" width="13.42578125" style="1560" customWidth="1"/>
    <col min="6149" max="6149" width="16.28515625" style="1560" customWidth="1"/>
    <col min="6150" max="6151" width="13.42578125" style="1560" customWidth="1"/>
    <col min="6152" max="6152" width="17.28515625" style="1560" customWidth="1"/>
    <col min="6153" max="6153" width="22.85546875" style="1560" customWidth="1"/>
    <col min="6154" max="6154" width="45.28515625" style="1560" customWidth="1"/>
    <col min="6155" max="6399" width="11.42578125" style="1560"/>
    <col min="6400" max="6400" width="5.7109375" style="1560" customWidth="1"/>
    <col min="6401" max="6401" width="11.140625" style="1560" customWidth="1"/>
    <col min="6402" max="6402" width="54.85546875" style="1560" customWidth="1"/>
    <col min="6403" max="6404" width="13.42578125" style="1560" customWidth="1"/>
    <col min="6405" max="6405" width="16.28515625" style="1560" customWidth="1"/>
    <col min="6406" max="6407" width="13.42578125" style="1560" customWidth="1"/>
    <col min="6408" max="6408" width="17.28515625" style="1560" customWidth="1"/>
    <col min="6409" max="6409" width="22.85546875" style="1560" customWidth="1"/>
    <col min="6410" max="6410" width="45.28515625" style="1560" customWidth="1"/>
    <col min="6411" max="6655" width="11.42578125" style="1560"/>
    <col min="6656" max="6656" width="5.7109375" style="1560" customWidth="1"/>
    <col min="6657" max="6657" width="11.140625" style="1560" customWidth="1"/>
    <col min="6658" max="6658" width="54.85546875" style="1560" customWidth="1"/>
    <col min="6659" max="6660" width="13.42578125" style="1560" customWidth="1"/>
    <col min="6661" max="6661" width="16.28515625" style="1560" customWidth="1"/>
    <col min="6662" max="6663" width="13.42578125" style="1560" customWidth="1"/>
    <col min="6664" max="6664" width="17.28515625" style="1560" customWidth="1"/>
    <col min="6665" max="6665" width="22.85546875" style="1560" customWidth="1"/>
    <col min="6666" max="6666" width="45.28515625" style="1560" customWidth="1"/>
    <col min="6667" max="6911" width="11.42578125" style="1560"/>
    <col min="6912" max="6912" width="5.7109375" style="1560" customWidth="1"/>
    <col min="6913" max="6913" width="11.140625" style="1560" customWidth="1"/>
    <col min="6914" max="6914" width="54.85546875" style="1560" customWidth="1"/>
    <col min="6915" max="6916" width="13.42578125" style="1560" customWidth="1"/>
    <col min="6917" max="6917" width="16.28515625" style="1560" customWidth="1"/>
    <col min="6918" max="6919" width="13.42578125" style="1560" customWidth="1"/>
    <col min="6920" max="6920" width="17.28515625" style="1560" customWidth="1"/>
    <col min="6921" max="6921" width="22.85546875" style="1560" customWidth="1"/>
    <col min="6922" max="6922" width="45.28515625" style="1560" customWidth="1"/>
    <col min="6923" max="7167" width="11.42578125" style="1560"/>
    <col min="7168" max="7168" width="5.7109375" style="1560" customWidth="1"/>
    <col min="7169" max="7169" width="11.140625" style="1560" customWidth="1"/>
    <col min="7170" max="7170" width="54.85546875" style="1560" customWidth="1"/>
    <col min="7171" max="7172" width="13.42578125" style="1560" customWidth="1"/>
    <col min="7173" max="7173" width="16.28515625" style="1560" customWidth="1"/>
    <col min="7174" max="7175" width="13.42578125" style="1560" customWidth="1"/>
    <col min="7176" max="7176" width="17.28515625" style="1560" customWidth="1"/>
    <col min="7177" max="7177" width="22.85546875" style="1560" customWidth="1"/>
    <col min="7178" max="7178" width="45.28515625" style="1560" customWidth="1"/>
    <col min="7179" max="7423" width="11.42578125" style="1560"/>
    <col min="7424" max="7424" width="5.7109375" style="1560" customWidth="1"/>
    <col min="7425" max="7425" width="11.140625" style="1560" customWidth="1"/>
    <col min="7426" max="7426" width="54.85546875" style="1560" customWidth="1"/>
    <col min="7427" max="7428" width="13.42578125" style="1560" customWidth="1"/>
    <col min="7429" max="7429" width="16.28515625" style="1560" customWidth="1"/>
    <col min="7430" max="7431" width="13.42578125" style="1560" customWidth="1"/>
    <col min="7432" max="7432" width="17.28515625" style="1560" customWidth="1"/>
    <col min="7433" max="7433" width="22.85546875" style="1560" customWidth="1"/>
    <col min="7434" max="7434" width="45.28515625" style="1560" customWidth="1"/>
    <col min="7435" max="7679" width="11.42578125" style="1560"/>
    <col min="7680" max="7680" width="5.7109375" style="1560" customWidth="1"/>
    <col min="7681" max="7681" width="11.140625" style="1560" customWidth="1"/>
    <col min="7682" max="7682" width="54.85546875" style="1560" customWidth="1"/>
    <col min="7683" max="7684" width="13.42578125" style="1560" customWidth="1"/>
    <col min="7685" max="7685" width="16.28515625" style="1560" customWidth="1"/>
    <col min="7686" max="7687" width="13.42578125" style="1560" customWidth="1"/>
    <col min="7688" max="7688" width="17.28515625" style="1560" customWidth="1"/>
    <col min="7689" max="7689" width="22.85546875" style="1560" customWidth="1"/>
    <col min="7690" max="7690" width="45.28515625" style="1560" customWidth="1"/>
    <col min="7691" max="7935" width="11.42578125" style="1560"/>
    <col min="7936" max="7936" width="5.7109375" style="1560" customWidth="1"/>
    <col min="7937" max="7937" width="11.140625" style="1560" customWidth="1"/>
    <col min="7938" max="7938" width="54.85546875" style="1560" customWidth="1"/>
    <col min="7939" max="7940" width="13.42578125" style="1560" customWidth="1"/>
    <col min="7941" max="7941" width="16.28515625" style="1560" customWidth="1"/>
    <col min="7942" max="7943" width="13.42578125" style="1560" customWidth="1"/>
    <col min="7944" max="7944" width="17.28515625" style="1560" customWidth="1"/>
    <col min="7945" max="7945" width="22.85546875" style="1560" customWidth="1"/>
    <col min="7946" max="7946" width="45.28515625" style="1560" customWidth="1"/>
    <col min="7947" max="8191" width="11.42578125" style="1560"/>
    <col min="8192" max="8192" width="5.7109375" style="1560" customWidth="1"/>
    <col min="8193" max="8193" width="11.140625" style="1560" customWidth="1"/>
    <col min="8194" max="8194" width="54.85546875" style="1560" customWidth="1"/>
    <col min="8195" max="8196" width="13.42578125" style="1560" customWidth="1"/>
    <col min="8197" max="8197" width="16.28515625" style="1560" customWidth="1"/>
    <col min="8198" max="8199" width="13.42578125" style="1560" customWidth="1"/>
    <col min="8200" max="8200" width="17.28515625" style="1560" customWidth="1"/>
    <col min="8201" max="8201" width="22.85546875" style="1560" customWidth="1"/>
    <col min="8202" max="8202" width="45.28515625" style="1560" customWidth="1"/>
    <col min="8203" max="8447" width="11.42578125" style="1560"/>
    <col min="8448" max="8448" width="5.7109375" style="1560" customWidth="1"/>
    <col min="8449" max="8449" width="11.140625" style="1560" customWidth="1"/>
    <col min="8450" max="8450" width="54.85546875" style="1560" customWidth="1"/>
    <col min="8451" max="8452" width="13.42578125" style="1560" customWidth="1"/>
    <col min="8453" max="8453" width="16.28515625" style="1560" customWidth="1"/>
    <col min="8454" max="8455" width="13.42578125" style="1560" customWidth="1"/>
    <col min="8456" max="8456" width="17.28515625" style="1560" customWidth="1"/>
    <col min="8457" max="8457" width="22.85546875" style="1560" customWidth="1"/>
    <col min="8458" max="8458" width="45.28515625" style="1560" customWidth="1"/>
    <col min="8459" max="8703" width="11.42578125" style="1560"/>
    <col min="8704" max="8704" width="5.7109375" style="1560" customWidth="1"/>
    <col min="8705" max="8705" width="11.140625" style="1560" customWidth="1"/>
    <col min="8706" max="8706" width="54.85546875" style="1560" customWidth="1"/>
    <col min="8707" max="8708" width="13.42578125" style="1560" customWidth="1"/>
    <col min="8709" max="8709" width="16.28515625" style="1560" customWidth="1"/>
    <col min="8710" max="8711" width="13.42578125" style="1560" customWidth="1"/>
    <col min="8712" max="8712" width="17.28515625" style="1560" customWidth="1"/>
    <col min="8713" max="8713" width="22.85546875" style="1560" customWidth="1"/>
    <col min="8714" max="8714" width="45.28515625" style="1560" customWidth="1"/>
    <col min="8715" max="8959" width="11.42578125" style="1560"/>
    <col min="8960" max="8960" width="5.7109375" style="1560" customWidth="1"/>
    <col min="8961" max="8961" width="11.140625" style="1560" customWidth="1"/>
    <col min="8962" max="8962" width="54.85546875" style="1560" customWidth="1"/>
    <col min="8963" max="8964" width="13.42578125" style="1560" customWidth="1"/>
    <col min="8965" max="8965" width="16.28515625" style="1560" customWidth="1"/>
    <col min="8966" max="8967" width="13.42578125" style="1560" customWidth="1"/>
    <col min="8968" max="8968" width="17.28515625" style="1560" customWidth="1"/>
    <col min="8969" max="8969" width="22.85546875" style="1560" customWidth="1"/>
    <col min="8970" max="8970" width="45.28515625" style="1560" customWidth="1"/>
    <col min="8971" max="9215" width="11.42578125" style="1560"/>
    <col min="9216" max="9216" width="5.7109375" style="1560" customWidth="1"/>
    <col min="9217" max="9217" width="11.140625" style="1560" customWidth="1"/>
    <col min="9218" max="9218" width="54.85546875" style="1560" customWidth="1"/>
    <col min="9219" max="9220" width="13.42578125" style="1560" customWidth="1"/>
    <col min="9221" max="9221" width="16.28515625" style="1560" customWidth="1"/>
    <col min="9222" max="9223" width="13.42578125" style="1560" customWidth="1"/>
    <col min="9224" max="9224" width="17.28515625" style="1560" customWidth="1"/>
    <col min="9225" max="9225" width="22.85546875" style="1560" customWidth="1"/>
    <col min="9226" max="9226" width="45.28515625" style="1560" customWidth="1"/>
    <col min="9227" max="9471" width="11.42578125" style="1560"/>
    <col min="9472" max="9472" width="5.7109375" style="1560" customWidth="1"/>
    <col min="9473" max="9473" width="11.140625" style="1560" customWidth="1"/>
    <col min="9474" max="9474" width="54.85546875" style="1560" customWidth="1"/>
    <col min="9475" max="9476" width="13.42578125" style="1560" customWidth="1"/>
    <col min="9477" max="9477" width="16.28515625" style="1560" customWidth="1"/>
    <col min="9478" max="9479" width="13.42578125" style="1560" customWidth="1"/>
    <col min="9480" max="9480" width="17.28515625" style="1560" customWidth="1"/>
    <col min="9481" max="9481" width="22.85546875" style="1560" customWidth="1"/>
    <col min="9482" max="9482" width="45.28515625" style="1560" customWidth="1"/>
    <col min="9483" max="9727" width="11.42578125" style="1560"/>
    <col min="9728" max="9728" width="5.7109375" style="1560" customWidth="1"/>
    <col min="9729" max="9729" width="11.140625" style="1560" customWidth="1"/>
    <col min="9730" max="9730" width="54.85546875" style="1560" customWidth="1"/>
    <col min="9731" max="9732" width="13.42578125" style="1560" customWidth="1"/>
    <col min="9733" max="9733" width="16.28515625" style="1560" customWidth="1"/>
    <col min="9734" max="9735" width="13.42578125" style="1560" customWidth="1"/>
    <col min="9736" max="9736" width="17.28515625" style="1560" customWidth="1"/>
    <col min="9737" max="9737" width="22.85546875" style="1560" customWidth="1"/>
    <col min="9738" max="9738" width="45.28515625" style="1560" customWidth="1"/>
    <col min="9739" max="9983" width="11.42578125" style="1560"/>
    <col min="9984" max="9984" width="5.7109375" style="1560" customWidth="1"/>
    <col min="9985" max="9985" width="11.140625" style="1560" customWidth="1"/>
    <col min="9986" max="9986" width="54.85546875" style="1560" customWidth="1"/>
    <col min="9987" max="9988" width="13.42578125" style="1560" customWidth="1"/>
    <col min="9989" max="9989" width="16.28515625" style="1560" customWidth="1"/>
    <col min="9990" max="9991" width="13.42578125" style="1560" customWidth="1"/>
    <col min="9992" max="9992" width="17.28515625" style="1560" customWidth="1"/>
    <col min="9993" max="9993" width="22.85546875" style="1560" customWidth="1"/>
    <col min="9994" max="9994" width="45.28515625" style="1560" customWidth="1"/>
    <col min="9995" max="10239" width="11.42578125" style="1560"/>
    <col min="10240" max="10240" width="5.7109375" style="1560" customWidth="1"/>
    <col min="10241" max="10241" width="11.140625" style="1560" customWidth="1"/>
    <col min="10242" max="10242" width="54.85546875" style="1560" customWidth="1"/>
    <col min="10243" max="10244" width="13.42578125" style="1560" customWidth="1"/>
    <col min="10245" max="10245" width="16.28515625" style="1560" customWidth="1"/>
    <col min="10246" max="10247" width="13.42578125" style="1560" customWidth="1"/>
    <col min="10248" max="10248" width="17.28515625" style="1560" customWidth="1"/>
    <col min="10249" max="10249" width="22.85546875" style="1560" customWidth="1"/>
    <col min="10250" max="10250" width="45.28515625" style="1560" customWidth="1"/>
    <col min="10251" max="10495" width="11.42578125" style="1560"/>
    <col min="10496" max="10496" width="5.7109375" style="1560" customWidth="1"/>
    <col min="10497" max="10497" width="11.140625" style="1560" customWidth="1"/>
    <col min="10498" max="10498" width="54.85546875" style="1560" customWidth="1"/>
    <col min="10499" max="10500" width="13.42578125" style="1560" customWidth="1"/>
    <col min="10501" max="10501" width="16.28515625" style="1560" customWidth="1"/>
    <col min="10502" max="10503" width="13.42578125" style="1560" customWidth="1"/>
    <col min="10504" max="10504" width="17.28515625" style="1560" customWidth="1"/>
    <col min="10505" max="10505" width="22.85546875" style="1560" customWidth="1"/>
    <col min="10506" max="10506" width="45.28515625" style="1560" customWidth="1"/>
    <col min="10507" max="10751" width="11.42578125" style="1560"/>
    <col min="10752" max="10752" width="5.7109375" style="1560" customWidth="1"/>
    <col min="10753" max="10753" width="11.140625" style="1560" customWidth="1"/>
    <col min="10754" max="10754" width="54.85546875" style="1560" customWidth="1"/>
    <col min="10755" max="10756" width="13.42578125" style="1560" customWidth="1"/>
    <col min="10757" max="10757" width="16.28515625" style="1560" customWidth="1"/>
    <col min="10758" max="10759" width="13.42578125" style="1560" customWidth="1"/>
    <col min="10760" max="10760" width="17.28515625" style="1560" customWidth="1"/>
    <col min="10761" max="10761" width="22.85546875" style="1560" customWidth="1"/>
    <col min="10762" max="10762" width="45.28515625" style="1560" customWidth="1"/>
    <col min="10763" max="11007" width="11.42578125" style="1560"/>
    <col min="11008" max="11008" width="5.7109375" style="1560" customWidth="1"/>
    <col min="11009" max="11009" width="11.140625" style="1560" customWidth="1"/>
    <col min="11010" max="11010" width="54.85546875" style="1560" customWidth="1"/>
    <col min="11011" max="11012" width="13.42578125" style="1560" customWidth="1"/>
    <col min="11013" max="11013" width="16.28515625" style="1560" customWidth="1"/>
    <col min="11014" max="11015" width="13.42578125" style="1560" customWidth="1"/>
    <col min="11016" max="11016" width="17.28515625" style="1560" customWidth="1"/>
    <col min="11017" max="11017" width="22.85546875" style="1560" customWidth="1"/>
    <col min="11018" max="11018" width="45.28515625" style="1560" customWidth="1"/>
    <col min="11019" max="11263" width="11.42578125" style="1560"/>
    <col min="11264" max="11264" width="5.7109375" style="1560" customWidth="1"/>
    <col min="11265" max="11265" width="11.140625" style="1560" customWidth="1"/>
    <col min="11266" max="11266" width="54.85546875" style="1560" customWidth="1"/>
    <col min="11267" max="11268" width="13.42578125" style="1560" customWidth="1"/>
    <col min="11269" max="11269" width="16.28515625" style="1560" customWidth="1"/>
    <col min="11270" max="11271" width="13.42578125" style="1560" customWidth="1"/>
    <col min="11272" max="11272" width="17.28515625" style="1560" customWidth="1"/>
    <col min="11273" max="11273" width="22.85546875" style="1560" customWidth="1"/>
    <col min="11274" max="11274" width="45.28515625" style="1560" customWidth="1"/>
    <col min="11275" max="11519" width="11.42578125" style="1560"/>
    <col min="11520" max="11520" width="5.7109375" style="1560" customWidth="1"/>
    <col min="11521" max="11521" width="11.140625" style="1560" customWidth="1"/>
    <col min="11522" max="11522" width="54.85546875" style="1560" customWidth="1"/>
    <col min="11523" max="11524" width="13.42578125" style="1560" customWidth="1"/>
    <col min="11525" max="11525" width="16.28515625" style="1560" customWidth="1"/>
    <col min="11526" max="11527" width="13.42578125" style="1560" customWidth="1"/>
    <col min="11528" max="11528" width="17.28515625" style="1560" customWidth="1"/>
    <col min="11529" max="11529" width="22.85546875" style="1560" customWidth="1"/>
    <col min="11530" max="11530" width="45.28515625" style="1560" customWidth="1"/>
    <col min="11531" max="11775" width="11.42578125" style="1560"/>
    <col min="11776" max="11776" width="5.7109375" style="1560" customWidth="1"/>
    <col min="11777" max="11777" width="11.140625" style="1560" customWidth="1"/>
    <col min="11778" max="11778" width="54.85546875" style="1560" customWidth="1"/>
    <col min="11779" max="11780" width="13.42578125" style="1560" customWidth="1"/>
    <col min="11781" max="11781" width="16.28515625" style="1560" customWidth="1"/>
    <col min="11782" max="11783" width="13.42578125" style="1560" customWidth="1"/>
    <col min="11784" max="11784" width="17.28515625" style="1560" customWidth="1"/>
    <col min="11785" max="11785" width="22.85546875" style="1560" customWidth="1"/>
    <col min="11786" max="11786" width="45.28515625" style="1560" customWidth="1"/>
    <col min="11787" max="12031" width="11.42578125" style="1560"/>
    <col min="12032" max="12032" width="5.7109375" style="1560" customWidth="1"/>
    <col min="12033" max="12033" width="11.140625" style="1560" customWidth="1"/>
    <col min="12034" max="12034" width="54.85546875" style="1560" customWidth="1"/>
    <col min="12035" max="12036" width="13.42578125" style="1560" customWidth="1"/>
    <col min="12037" max="12037" width="16.28515625" style="1560" customWidth="1"/>
    <col min="12038" max="12039" width="13.42578125" style="1560" customWidth="1"/>
    <col min="12040" max="12040" width="17.28515625" style="1560" customWidth="1"/>
    <col min="12041" max="12041" width="22.85546875" style="1560" customWidth="1"/>
    <col min="12042" max="12042" width="45.28515625" style="1560" customWidth="1"/>
    <col min="12043" max="12287" width="11.42578125" style="1560"/>
    <col min="12288" max="12288" width="5.7109375" style="1560" customWidth="1"/>
    <col min="12289" max="12289" width="11.140625" style="1560" customWidth="1"/>
    <col min="12290" max="12290" width="54.85546875" style="1560" customWidth="1"/>
    <col min="12291" max="12292" width="13.42578125" style="1560" customWidth="1"/>
    <col min="12293" max="12293" width="16.28515625" style="1560" customWidth="1"/>
    <col min="12294" max="12295" width="13.42578125" style="1560" customWidth="1"/>
    <col min="12296" max="12296" width="17.28515625" style="1560" customWidth="1"/>
    <col min="12297" max="12297" width="22.85546875" style="1560" customWidth="1"/>
    <col min="12298" max="12298" width="45.28515625" style="1560" customWidth="1"/>
    <col min="12299" max="12543" width="11.42578125" style="1560"/>
    <col min="12544" max="12544" width="5.7109375" style="1560" customWidth="1"/>
    <col min="12545" max="12545" width="11.140625" style="1560" customWidth="1"/>
    <col min="12546" max="12546" width="54.85546875" style="1560" customWidth="1"/>
    <col min="12547" max="12548" width="13.42578125" style="1560" customWidth="1"/>
    <col min="12549" max="12549" width="16.28515625" style="1560" customWidth="1"/>
    <col min="12550" max="12551" width="13.42578125" style="1560" customWidth="1"/>
    <col min="12552" max="12552" width="17.28515625" style="1560" customWidth="1"/>
    <col min="12553" max="12553" width="22.85546875" style="1560" customWidth="1"/>
    <col min="12554" max="12554" width="45.28515625" style="1560" customWidth="1"/>
    <col min="12555" max="12799" width="11.42578125" style="1560"/>
    <col min="12800" max="12800" width="5.7109375" style="1560" customWidth="1"/>
    <col min="12801" max="12801" width="11.140625" style="1560" customWidth="1"/>
    <col min="12802" max="12802" width="54.85546875" style="1560" customWidth="1"/>
    <col min="12803" max="12804" width="13.42578125" style="1560" customWidth="1"/>
    <col min="12805" max="12805" width="16.28515625" style="1560" customWidth="1"/>
    <col min="12806" max="12807" width="13.42578125" style="1560" customWidth="1"/>
    <col min="12808" max="12808" width="17.28515625" style="1560" customWidth="1"/>
    <col min="12809" max="12809" width="22.85546875" style="1560" customWidth="1"/>
    <col min="12810" max="12810" width="45.28515625" style="1560" customWidth="1"/>
    <col min="12811" max="13055" width="11.42578125" style="1560"/>
    <col min="13056" max="13056" width="5.7109375" style="1560" customWidth="1"/>
    <col min="13057" max="13057" width="11.140625" style="1560" customWidth="1"/>
    <col min="13058" max="13058" width="54.85546875" style="1560" customWidth="1"/>
    <col min="13059" max="13060" width="13.42578125" style="1560" customWidth="1"/>
    <col min="13061" max="13061" width="16.28515625" style="1560" customWidth="1"/>
    <col min="13062" max="13063" width="13.42578125" style="1560" customWidth="1"/>
    <col min="13064" max="13064" width="17.28515625" style="1560" customWidth="1"/>
    <col min="13065" max="13065" width="22.85546875" style="1560" customWidth="1"/>
    <col min="13066" max="13066" width="45.28515625" style="1560" customWidth="1"/>
    <col min="13067" max="13311" width="11.42578125" style="1560"/>
    <col min="13312" max="13312" width="5.7109375" style="1560" customWidth="1"/>
    <col min="13313" max="13313" width="11.140625" style="1560" customWidth="1"/>
    <col min="13314" max="13314" width="54.85546875" style="1560" customWidth="1"/>
    <col min="13315" max="13316" width="13.42578125" style="1560" customWidth="1"/>
    <col min="13317" max="13317" width="16.28515625" style="1560" customWidth="1"/>
    <col min="13318" max="13319" width="13.42578125" style="1560" customWidth="1"/>
    <col min="13320" max="13320" width="17.28515625" style="1560" customWidth="1"/>
    <col min="13321" max="13321" width="22.85546875" style="1560" customWidth="1"/>
    <col min="13322" max="13322" width="45.28515625" style="1560" customWidth="1"/>
    <col min="13323" max="13567" width="11.42578125" style="1560"/>
    <col min="13568" max="13568" width="5.7109375" style="1560" customWidth="1"/>
    <col min="13569" max="13569" width="11.140625" style="1560" customWidth="1"/>
    <col min="13570" max="13570" width="54.85546875" style="1560" customWidth="1"/>
    <col min="13571" max="13572" width="13.42578125" style="1560" customWidth="1"/>
    <col min="13573" max="13573" width="16.28515625" style="1560" customWidth="1"/>
    <col min="13574" max="13575" width="13.42578125" style="1560" customWidth="1"/>
    <col min="13576" max="13576" width="17.28515625" style="1560" customWidth="1"/>
    <col min="13577" max="13577" width="22.85546875" style="1560" customWidth="1"/>
    <col min="13578" max="13578" width="45.28515625" style="1560" customWidth="1"/>
    <col min="13579" max="13823" width="11.42578125" style="1560"/>
    <col min="13824" max="13824" width="5.7109375" style="1560" customWidth="1"/>
    <col min="13825" max="13825" width="11.140625" style="1560" customWidth="1"/>
    <col min="13826" max="13826" width="54.85546875" style="1560" customWidth="1"/>
    <col min="13827" max="13828" width="13.42578125" style="1560" customWidth="1"/>
    <col min="13829" max="13829" width="16.28515625" style="1560" customWidth="1"/>
    <col min="13830" max="13831" width="13.42578125" style="1560" customWidth="1"/>
    <col min="13832" max="13832" width="17.28515625" style="1560" customWidth="1"/>
    <col min="13833" max="13833" width="22.85546875" style="1560" customWidth="1"/>
    <col min="13834" max="13834" width="45.28515625" style="1560" customWidth="1"/>
    <col min="13835" max="14079" width="11.42578125" style="1560"/>
    <col min="14080" max="14080" width="5.7109375" style="1560" customWidth="1"/>
    <col min="14081" max="14081" width="11.140625" style="1560" customWidth="1"/>
    <col min="14082" max="14082" width="54.85546875" style="1560" customWidth="1"/>
    <col min="14083" max="14084" width="13.42578125" style="1560" customWidth="1"/>
    <col min="14085" max="14085" width="16.28515625" style="1560" customWidth="1"/>
    <col min="14086" max="14087" width="13.42578125" style="1560" customWidth="1"/>
    <col min="14088" max="14088" width="17.28515625" style="1560" customWidth="1"/>
    <col min="14089" max="14089" width="22.85546875" style="1560" customWidth="1"/>
    <col min="14090" max="14090" width="45.28515625" style="1560" customWidth="1"/>
    <col min="14091" max="14335" width="11.42578125" style="1560"/>
    <col min="14336" max="14336" width="5.7109375" style="1560" customWidth="1"/>
    <col min="14337" max="14337" width="11.140625" style="1560" customWidth="1"/>
    <col min="14338" max="14338" width="54.85546875" style="1560" customWidth="1"/>
    <col min="14339" max="14340" width="13.42578125" style="1560" customWidth="1"/>
    <col min="14341" max="14341" width="16.28515625" style="1560" customWidth="1"/>
    <col min="14342" max="14343" width="13.42578125" style="1560" customWidth="1"/>
    <col min="14344" max="14344" width="17.28515625" style="1560" customWidth="1"/>
    <col min="14345" max="14345" width="22.85546875" style="1560" customWidth="1"/>
    <col min="14346" max="14346" width="45.28515625" style="1560" customWidth="1"/>
    <col min="14347" max="14591" width="11.42578125" style="1560"/>
    <col min="14592" max="14592" width="5.7109375" style="1560" customWidth="1"/>
    <col min="14593" max="14593" width="11.140625" style="1560" customWidth="1"/>
    <col min="14594" max="14594" width="54.85546875" style="1560" customWidth="1"/>
    <col min="14595" max="14596" width="13.42578125" style="1560" customWidth="1"/>
    <col min="14597" max="14597" width="16.28515625" style="1560" customWidth="1"/>
    <col min="14598" max="14599" width="13.42578125" style="1560" customWidth="1"/>
    <col min="14600" max="14600" width="17.28515625" style="1560" customWidth="1"/>
    <col min="14601" max="14601" width="22.85546875" style="1560" customWidth="1"/>
    <col min="14602" max="14602" width="45.28515625" style="1560" customWidth="1"/>
    <col min="14603" max="14847" width="11.42578125" style="1560"/>
    <col min="14848" max="14848" width="5.7109375" style="1560" customWidth="1"/>
    <col min="14849" max="14849" width="11.140625" style="1560" customWidth="1"/>
    <col min="14850" max="14850" width="54.85546875" style="1560" customWidth="1"/>
    <col min="14851" max="14852" width="13.42578125" style="1560" customWidth="1"/>
    <col min="14853" max="14853" width="16.28515625" style="1560" customWidth="1"/>
    <col min="14854" max="14855" width="13.42578125" style="1560" customWidth="1"/>
    <col min="14856" max="14856" width="17.28515625" style="1560" customWidth="1"/>
    <col min="14857" max="14857" width="22.85546875" style="1560" customWidth="1"/>
    <col min="14858" max="14858" width="45.28515625" style="1560" customWidth="1"/>
    <col min="14859" max="15103" width="11.42578125" style="1560"/>
    <col min="15104" max="15104" width="5.7109375" style="1560" customWidth="1"/>
    <col min="15105" max="15105" width="11.140625" style="1560" customWidth="1"/>
    <col min="15106" max="15106" width="54.85546875" style="1560" customWidth="1"/>
    <col min="15107" max="15108" width="13.42578125" style="1560" customWidth="1"/>
    <col min="15109" max="15109" width="16.28515625" style="1560" customWidth="1"/>
    <col min="15110" max="15111" width="13.42578125" style="1560" customWidth="1"/>
    <col min="15112" max="15112" width="17.28515625" style="1560" customWidth="1"/>
    <col min="15113" max="15113" width="22.85546875" style="1560" customWidth="1"/>
    <col min="15114" max="15114" width="45.28515625" style="1560" customWidth="1"/>
    <col min="15115" max="15359" width="11.42578125" style="1560"/>
    <col min="15360" max="15360" width="5.7109375" style="1560" customWidth="1"/>
    <col min="15361" max="15361" width="11.140625" style="1560" customWidth="1"/>
    <col min="15362" max="15362" width="54.85546875" style="1560" customWidth="1"/>
    <col min="15363" max="15364" width="13.42578125" style="1560" customWidth="1"/>
    <col min="15365" max="15365" width="16.28515625" style="1560" customWidth="1"/>
    <col min="15366" max="15367" width="13.42578125" style="1560" customWidth="1"/>
    <col min="15368" max="15368" width="17.28515625" style="1560" customWidth="1"/>
    <col min="15369" max="15369" width="22.85546875" style="1560" customWidth="1"/>
    <col min="15370" max="15370" width="45.28515625" style="1560" customWidth="1"/>
    <col min="15371" max="15615" width="11.42578125" style="1560"/>
    <col min="15616" max="15616" width="5.7109375" style="1560" customWidth="1"/>
    <col min="15617" max="15617" width="11.140625" style="1560" customWidth="1"/>
    <col min="15618" max="15618" width="54.85546875" style="1560" customWidth="1"/>
    <col min="15619" max="15620" width="13.42578125" style="1560" customWidth="1"/>
    <col min="15621" max="15621" width="16.28515625" style="1560" customWidth="1"/>
    <col min="15622" max="15623" width="13.42578125" style="1560" customWidth="1"/>
    <col min="15624" max="15624" width="17.28515625" style="1560" customWidth="1"/>
    <col min="15625" max="15625" width="22.85546875" style="1560" customWidth="1"/>
    <col min="15626" max="15626" width="45.28515625" style="1560" customWidth="1"/>
    <col min="15627" max="15871" width="11.42578125" style="1560"/>
    <col min="15872" max="15872" width="5.7109375" style="1560" customWidth="1"/>
    <col min="15873" max="15873" width="11.140625" style="1560" customWidth="1"/>
    <col min="15874" max="15874" width="54.85546875" style="1560" customWidth="1"/>
    <col min="15875" max="15876" width="13.42578125" style="1560" customWidth="1"/>
    <col min="15877" max="15877" width="16.28515625" style="1560" customWidth="1"/>
    <col min="15878" max="15879" width="13.42578125" style="1560" customWidth="1"/>
    <col min="15880" max="15880" width="17.28515625" style="1560" customWidth="1"/>
    <col min="15881" max="15881" width="22.85546875" style="1560" customWidth="1"/>
    <col min="15882" max="15882" width="45.28515625" style="1560" customWidth="1"/>
    <col min="15883" max="16127" width="11.42578125" style="1560"/>
    <col min="16128" max="16128" width="5.7109375" style="1560" customWidth="1"/>
    <col min="16129" max="16129" width="11.140625" style="1560" customWidth="1"/>
    <col min="16130" max="16130" width="54.85546875" style="1560" customWidth="1"/>
    <col min="16131" max="16132" width="13.42578125" style="1560" customWidth="1"/>
    <col min="16133" max="16133" width="16.28515625" style="1560" customWidth="1"/>
    <col min="16134" max="16135" width="13.42578125" style="1560" customWidth="1"/>
    <col min="16136" max="16136" width="17.28515625" style="1560" customWidth="1"/>
    <col min="16137" max="16137" width="22.85546875" style="1560" customWidth="1"/>
    <col min="16138" max="16138" width="45.28515625" style="1560" customWidth="1"/>
    <col min="16139" max="16384" width="11.42578125" style="1560"/>
  </cols>
  <sheetData>
    <row r="1" spans="1:16" ht="20.25" customHeight="1">
      <c r="A1" s="1055"/>
      <c r="B1" s="33" t="s">
        <v>57</v>
      </c>
      <c r="C1" s="1613">
        <v>25</v>
      </c>
    </row>
    <row r="2" spans="1:16" ht="20.25" customHeight="1">
      <c r="A2" s="1055"/>
      <c r="B2" s="33" t="s">
        <v>58</v>
      </c>
      <c r="C2" s="1229" t="s">
        <v>3462</v>
      </c>
    </row>
    <row r="3" spans="1:16" ht="21.75" customHeight="1">
      <c r="B3" s="33" t="s">
        <v>56</v>
      </c>
      <c r="C3" s="1613" t="s">
        <v>3463</v>
      </c>
    </row>
    <row r="4" spans="1:16" ht="21.75" customHeight="1">
      <c r="B4" s="33" t="s">
        <v>59</v>
      </c>
      <c r="C4" s="1613" t="s">
        <v>62</v>
      </c>
    </row>
    <row r="5" spans="1:16" ht="21.75" customHeight="1">
      <c r="B5" s="33" t="s">
        <v>1349</v>
      </c>
      <c r="C5" s="1613" t="s">
        <v>80</v>
      </c>
    </row>
    <row r="6" spans="1:16" ht="21.75" customHeight="1" thickBot="1"/>
    <row r="7" spans="1:16" s="1565" customFormat="1" ht="36.75" customHeight="1">
      <c r="A7" s="3431" t="s">
        <v>3464</v>
      </c>
      <c r="B7" s="3432"/>
      <c r="C7" s="1562" t="s">
        <v>3465</v>
      </c>
      <c r="D7" s="1563"/>
      <c r="E7" s="1564"/>
      <c r="F7" s="1562" t="s">
        <v>3466</v>
      </c>
      <c r="G7" s="1563"/>
      <c r="H7" s="1564"/>
      <c r="I7" s="3437" t="s">
        <v>2982</v>
      </c>
      <c r="J7" s="3440" t="s">
        <v>3413</v>
      </c>
    </row>
    <row r="8" spans="1:16" s="1566" customFormat="1" ht="15.75" customHeight="1">
      <c r="A8" s="3433"/>
      <c r="B8" s="3434"/>
      <c r="C8" s="3443" t="s">
        <v>3467</v>
      </c>
      <c r="D8" s="3443" t="s">
        <v>3468</v>
      </c>
      <c r="E8" s="3443" t="s">
        <v>3469</v>
      </c>
      <c r="F8" s="3443" t="s">
        <v>3467</v>
      </c>
      <c r="G8" s="3443" t="s">
        <v>3468</v>
      </c>
      <c r="H8" s="3443" t="s">
        <v>3469</v>
      </c>
      <c r="I8" s="3438"/>
      <c r="J8" s="3441"/>
      <c r="K8" s="1565"/>
    </row>
    <row r="9" spans="1:16" s="1566" customFormat="1" ht="15" customHeight="1">
      <c r="A9" s="3433"/>
      <c r="B9" s="3434"/>
      <c r="C9" s="3444"/>
      <c r="D9" s="3444"/>
      <c r="E9" s="3444"/>
      <c r="F9" s="3444"/>
      <c r="G9" s="3444"/>
      <c r="H9" s="3444"/>
      <c r="I9" s="3439"/>
      <c r="J9" s="3442"/>
      <c r="K9" s="1565"/>
    </row>
    <row r="10" spans="1:16" s="1566" customFormat="1" ht="20.25" customHeight="1">
      <c r="A10" s="3435"/>
      <c r="B10" s="3436"/>
      <c r="C10" s="2792" t="s">
        <v>1806</v>
      </c>
      <c r="D10" s="2792" t="s">
        <v>1801</v>
      </c>
      <c r="E10" s="2792" t="s">
        <v>1798</v>
      </c>
      <c r="F10" s="2792" t="s">
        <v>1795</v>
      </c>
      <c r="G10" s="2792" t="s">
        <v>1792</v>
      </c>
      <c r="H10" s="2792" t="s">
        <v>1789</v>
      </c>
      <c r="I10" s="2792" t="s">
        <v>1787</v>
      </c>
      <c r="J10" s="1567" t="s">
        <v>3470</v>
      </c>
    </row>
    <row r="11" spans="1:16" s="1574" customFormat="1" ht="35.25" customHeight="1">
      <c r="A11" s="1568" t="s">
        <v>1806</v>
      </c>
      <c r="B11" s="2793" t="s">
        <v>3471</v>
      </c>
      <c r="C11" s="1569"/>
      <c r="D11" s="2794"/>
      <c r="E11" s="2795"/>
      <c r="F11" s="1570"/>
      <c r="G11" s="1571"/>
      <c r="H11" s="1572"/>
      <c r="I11" s="2796"/>
      <c r="J11" s="1573">
        <f>I11*12.5</f>
        <v>0</v>
      </c>
    </row>
    <row r="12" spans="1:16" s="1574" customFormat="1" ht="36" customHeight="1">
      <c r="A12" s="2797" t="s">
        <v>1801</v>
      </c>
      <c r="B12" s="2798" t="s">
        <v>3472</v>
      </c>
      <c r="C12" s="2799"/>
      <c r="D12" s="2800"/>
      <c r="E12" s="2801"/>
      <c r="F12" s="1570"/>
      <c r="G12" s="1571"/>
      <c r="H12" s="1572"/>
      <c r="I12" s="2796"/>
      <c r="J12" s="1575">
        <f>I12*12.5</f>
        <v>0</v>
      </c>
    </row>
    <row r="13" spans="1:16" s="1574" customFormat="1" ht="24.75" customHeight="1">
      <c r="A13" s="1576"/>
      <c r="B13" s="1577" t="s">
        <v>3473</v>
      </c>
      <c r="C13" s="1570"/>
      <c r="D13" s="1571"/>
      <c r="E13" s="1572"/>
      <c r="F13" s="1570"/>
      <c r="G13" s="1571"/>
      <c r="H13" s="1572"/>
      <c r="I13" s="1571"/>
      <c r="J13" s="2802"/>
    </row>
    <row r="14" spans="1:16" s="1588" customFormat="1" ht="30.75" customHeight="1">
      <c r="A14" s="1578" t="s">
        <v>1798</v>
      </c>
      <c r="B14" s="1579" t="s">
        <v>3474</v>
      </c>
      <c r="C14" s="1580"/>
      <c r="D14" s="1581"/>
      <c r="E14" s="1582"/>
      <c r="F14" s="1583"/>
      <c r="G14" s="1584"/>
      <c r="H14" s="1585"/>
      <c r="I14" s="1586"/>
      <c r="J14" s="1587"/>
      <c r="L14" s="1574"/>
      <c r="M14" s="1574"/>
      <c r="N14" s="1574"/>
      <c r="O14" s="1574"/>
      <c r="P14" s="1574"/>
    </row>
    <row r="15" spans="1:16" s="1588" customFormat="1" ht="29.25" customHeight="1">
      <c r="A15" s="1578" t="s">
        <v>1795</v>
      </c>
      <c r="B15" s="1579" t="s">
        <v>3475</v>
      </c>
      <c r="C15" s="1580"/>
      <c r="D15" s="1581"/>
      <c r="E15" s="1582"/>
      <c r="F15" s="1583"/>
      <c r="G15" s="1584"/>
      <c r="H15" s="1585"/>
      <c r="I15" s="1586"/>
      <c r="J15" s="1587"/>
      <c r="L15" s="1574"/>
      <c r="M15" s="1574"/>
      <c r="N15" s="1574"/>
      <c r="O15" s="1574"/>
      <c r="P15" s="1574"/>
    </row>
    <row r="16" spans="1:16" s="1588" customFormat="1" ht="21" customHeight="1">
      <c r="A16" s="1578" t="s">
        <v>1792</v>
      </c>
      <c r="B16" s="1579" t="s">
        <v>3476</v>
      </c>
      <c r="C16" s="1580"/>
      <c r="D16" s="1581"/>
      <c r="E16" s="1582"/>
      <c r="F16" s="1583"/>
      <c r="G16" s="1584"/>
      <c r="H16" s="1585"/>
      <c r="I16" s="1586"/>
      <c r="J16" s="1587"/>
    </row>
    <row r="17" spans="1:10" s="1588" customFormat="1" ht="28.5" customHeight="1">
      <c r="A17" s="1578" t="s">
        <v>1789</v>
      </c>
      <c r="B17" s="1579" t="s">
        <v>3477</v>
      </c>
      <c r="C17" s="1580"/>
      <c r="D17" s="1581"/>
      <c r="E17" s="1582"/>
      <c r="F17" s="1583"/>
      <c r="G17" s="1584"/>
      <c r="H17" s="1585"/>
      <c r="I17" s="1586"/>
      <c r="J17" s="1587"/>
    </row>
    <row r="18" spans="1:10" s="1588" customFormat="1" ht="21.75" customHeight="1">
      <c r="A18" s="1578" t="s">
        <v>1787</v>
      </c>
      <c r="B18" s="1579" t="s">
        <v>3478</v>
      </c>
      <c r="C18" s="1580"/>
      <c r="D18" s="1581"/>
      <c r="E18" s="1582"/>
      <c r="F18" s="1583"/>
      <c r="G18" s="1584"/>
      <c r="H18" s="1585"/>
      <c r="I18" s="1586"/>
      <c r="J18" s="1587"/>
    </row>
    <row r="19" spans="1:10" s="1588" customFormat="1" ht="19.5" customHeight="1">
      <c r="A19" s="1578" t="s">
        <v>1784</v>
      </c>
      <c r="B19" s="1579" t="s">
        <v>3479</v>
      </c>
      <c r="C19" s="1580"/>
      <c r="D19" s="1581"/>
      <c r="E19" s="1582"/>
      <c r="F19" s="1583"/>
      <c r="G19" s="1584"/>
      <c r="H19" s="1585"/>
      <c r="I19" s="1586"/>
      <c r="J19" s="1587"/>
    </row>
    <row r="20" spans="1:10" s="1588" customFormat="1" ht="19.5" customHeight="1">
      <c r="A20" s="1578" t="s">
        <v>1781</v>
      </c>
      <c r="B20" s="1579" t="s">
        <v>3480</v>
      </c>
      <c r="C20" s="1580"/>
      <c r="D20" s="1581"/>
      <c r="E20" s="1582"/>
      <c r="F20" s="1583"/>
      <c r="G20" s="1584"/>
      <c r="H20" s="1585"/>
      <c r="I20" s="1586"/>
      <c r="J20" s="1587"/>
    </row>
    <row r="21" spans="1:10" s="1588" customFormat="1" ht="24.75" customHeight="1">
      <c r="A21" s="1578" t="s">
        <v>3004</v>
      </c>
      <c r="B21" s="1579" t="s">
        <v>3481</v>
      </c>
      <c r="C21" s="1580"/>
      <c r="D21" s="1581"/>
      <c r="E21" s="1582"/>
      <c r="F21" s="1583"/>
      <c r="G21" s="1584"/>
      <c r="H21" s="1585"/>
      <c r="I21" s="1586"/>
      <c r="J21" s="1587"/>
    </row>
    <row r="22" spans="1:10" s="1588" customFormat="1" ht="23.25" customHeight="1">
      <c r="A22" s="1576"/>
      <c r="B22" s="1577" t="s">
        <v>3482</v>
      </c>
      <c r="C22" s="1589"/>
      <c r="D22" s="1586"/>
      <c r="E22" s="1586"/>
      <c r="F22" s="1590"/>
      <c r="G22" s="1584"/>
      <c r="H22" s="1585"/>
      <c r="I22" s="1570"/>
      <c r="J22" s="1587"/>
    </row>
    <row r="23" spans="1:10" s="1588" customFormat="1" ht="21" customHeight="1">
      <c r="A23" s="1578" t="s">
        <v>3006</v>
      </c>
      <c r="B23" s="1579" t="s">
        <v>3483</v>
      </c>
      <c r="C23" s="1580"/>
      <c r="D23" s="1581"/>
      <c r="E23" s="1581"/>
      <c r="F23" s="1591"/>
      <c r="G23" s="1592"/>
      <c r="H23" s="1593"/>
      <c r="I23" s="1589"/>
      <c r="J23" s="1587"/>
    </row>
    <row r="24" spans="1:10" s="1588" customFormat="1" ht="26.25" customHeight="1">
      <c r="A24" s="1578" t="s">
        <v>3008</v>
      </c>
      <c r="B24" s="1579" t="s">
        <v>3484</v>
      </c>
      <c r="C24" s="1580"/>
      <c r="D24" s="1581"/>
      <c r="E24" s="1581"/>
      <c r="F24" s="1594"/>
      <c r="G24" s="2803"/>
      <c r="H24" s="2804"/>
      <c r="I24" s="1586"/>
      <c r="J24" s="1595"/>
    </row>
    <row r="25" spans="1:10" s="1588" customFormat="1" ht="27" customHeight="1" thickBot="1">
      <c r="A25" s="1596" t="s">
        <v>1772</v>
      </c>
      <c r="B25" s="1597" t="s">
        <v>3485</v>
      </c>
      <c r="C25" s="1598"/>
      <c r="D25" s="1599"/>
      <c r="E25" s="1600"/>
      <c r="F25" s="1601"/>
      <c r="G25" s="1602"/>
      <c r="H25" s="1603"/>
      <c r="I25" s="1604"/>
      <c r="J25" s="1605"/>
    </row>
    <row r="26" spans="1:10" ht="16.5" customHeight="1">
      <c r="B26" s="1606"/>
      <c r="C26" s="1607"/>
      <c r="D26" s="1607"/>
      <c r="E26" s="1607"/>
      <c r="F26" s="1608"/>
      <c r="G26" s="1608"/>
      <c r="H26" s="1608"/>
      <c r="I26" s="1608"/>
      <c r="J26" s="1609"/>
    </row>
    <row r="27" spans="1:10" ht="15">
      <c r="B27" s="983" t="s">
        <v>3043</v>
      </c>
      <c r="C27" s="1610"/>
      <c r="D27" s="1610"/>
      <c r="E27" s="1610"/>
      <c r="F27" s="1610"/>
      <c r="G27" s="1610"/>
      <c r="H27" s="1610"/>
      <c r="I27" s="1610"/>
      <c r="J27" s="1610"/>
    </row>
    <row r="28" spans="1:10" ht="15">
      <c r="B28" s="2590"/>
      <c r="C28" s="1158"/>
      <c r="D28" s="1158"/>
      <c r="E28" s="1158"/>
      <c r="F28" s="1158"/>
      <c r="G28" s="1158"/>
      <c r="H28" s="1158"/>
      <c r="I28" s="1158"/>
      <c r="J28" s="1158"/>
    </row>
  </sheetData>
  <mergeCells count="9">
    <mergeCell ref="A7:B10"/>
    <mergeCell ref="I7:I9"/>
    <mergeCell ref="J7:J9"/>
    <mergeCell ref="C8:C9"/>
    <mergeCell ref="D8:D9"/>
    <mergeCell ref="E8:E9"/>
    <mergeCell ref="F8:F9"/>
    <mergeCell ref="G8:G9"/>
    <mergeCell ref="H8:H9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scale="25" orientation="landscape" r:id="rId1"/>
  <headerFooter alignWithMargins="0">
    <oddHeader>&amp;C&amp;30&amp;U&amp;A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0"/>
  <sheetViews>
    <sheetView topLeftCell="J1" zoomScale="85" zoomScaleNormal="85" workbookViewId="0">
      <selection activeCell="K10" sqref="K10"/>
    </sheetView>
  </sheetViews>
  <sheetFormatPr defaultRowHeight="12.75"/>
  <cols>
    <col min="1" max="1" width="24.28515625" style="46" bestFit="1" customWidth="1"/>
    <col min="2" max="3" width="10.42578125" style="46" customWidth="1"/>
    <col min="4" max="4" width="16.140625" style="46" customWidth="1"/>
    <col min="5" max="5" width="12.28515625" style="46" customWidth="1"/>
    <col min="6" max="6" width="10.42578125" style="46" customWidth="1"/>
    <col min="7" max="7" width="18.28515625" style="46" customWidth="1"/>
    <col min="8" max="8" width="15.140625" style="1896" bestFit="1" customWidth="1"/>
    <col min="9" max="9" width="10.85546875" style="1896" customWidth="1"/>
    <col min="10" max="10" width="11.85546875" style="1896" customWidth="1"/>
    <col min="11" max="11" width="14" style="46" customWidth="1"/>
    <col min="12" max="12" width="21.42578125" style="46" customWidth="1"/>
    <col min="13" max="13" width="13.5703125" style="46" customWidth="1"/>
    <col min="14" max="14" width="11.5703125" style="46" customWidth="1"/>
    <col min="15" max="15" width="14.28515625" style="46" customWidth="1"/>
    <col min="16" max="16" width="12.85546875" style="46" customWidth="1"/>
    <col min="17" max="18" width="11.5703125" style="46" customWidth="1"/>
    <col min="19" max="19" width="10.140625" style="46" customWidth="1"/>
    <col min="20" max="28" width="11.5703125" style="46" customWidth="1"/>
    <col min="29" max="29" width="12.5703125" style="46" customWidth="1"/>
    <col min="30" max="30" width="9.140625" style="46"/>
    <col min="31" max="31" width="11.42578125" style="46" customWidth="1"/>
    <col min="32" max="34" width="9.140625" style="46"/>
    <col min="35" max="37" width="9.140625" style="46" customWidth="1"/>
    <col min="38" max="43" width="9.140625" style="70" customWidth="1"/>
    <col min="44" max="44" width="9.140625" style="47" customWidth="1"/>
    <col min="45" max="16384" width="9.140625" style="46"/>
  </cols>
  <sheetData>
    <row r="1" spans="1:44" s="10" customFormat="1" ht="15">
      <c r="A1" s="10" t="s">
        <v>57</v>
      </c>
      <c r="B1" s="10">
        <v>8.1</v>
      </c>
      <c r="AE1" s="61"/>
    </row>
    <row r="2" spans="1:44" s="10" customFormat="1" ht="15">
      <c r="A2" s="10" t="s">
        <v>58</v>
      </c>
      <c r="B2" s="32" t="s">
        <v>576</v>
      </c>
      <c r="C2" s="32"/>
      <c r="D2" s="32"/>
      <c r="E2" s="32"/>
      <c r="AE2" s="61"/>
    </row>
    <row r="3" spans="1:44" s="10" customFormat="1" ht="15">
      <c r="A3" s="10" t="s">
        <v>56</v>
      </c>
      <c r="B3" s="15" t="s">
        <v>61</v>
      </c>
      <c r="C3" s="15"/>
      <c r="D3" s="15"/>
      <c r="E3" s="15"/>
      <c r="AE3" s="61"/>
    </row>
    <row r="4" spans="1:44" s="10" customFormat="1" ht="15">
      <c r="A4" s="10" t="s">
        <v>59</v>
      </c>
      <c r="B4" s="78" t="s">
        <v>335</v>
      </c>
      <c r="C4" s="78"/>
      <c r="D4" s="78"/>
      <c r="E4" s="78"/>
      <c r="AE4" s="61"/>
    </row>
    <row r="5" spans="1:44" s="10" customFormat="1" ht="15">
      <c r="A5" s="10" t="s">
        <v>60</v>
      </c>
      <c r="B5" s="79" t="s">
        <v>80</v>
      </c>
      <c r="C5" s="79"/>
      <c r="D5" s="79"/>
      <c r="E5" s="79"/>
      <c r="AE5" s="61"/>
    </row>
    <row r="6" spans="1:44" ht="14.25" customHeight="1" thickBot="1">
      <c r="H6" s="46"/>
      <c r="I6" s="46"/>
      <c r="J6" s="46"/>
      <c r="Z6" s="48"/>
    </row>
    <row r="7" spans="1:44" s="48" customFormat="1" ht="26.25" customHeight="1" thickBot="1">
      <c r="A7" s="2998" t="s">
        <v>96</v>
      </c>
      <c r="B7" s="2998" t="s">
        <v>97</v>
      </c>
      <c r="C7" s="2998" t="s">
        <v>665</v>
      </c>
      <c r="D7" s="2998" t="s">
        <v>98</v>
      </c>
      <c r="E7" s="2998" t="s">
        <v>1257</v>
      </c>
      <c r="F7" s="2998" t="s">
        <v>582</v>
      </c>
      <c r="G7" s="2998" t="s">
        <v>99</v>
      </c>
      <c r="H7" s="2998" t="s">
        <v>555</v>
      </c>
      <c r="I7" s="2998" t="s">
        <v>100</v>
      </c>
      <c r="J7" s="2998" t="s">
        <v>101</v>
      </c>
      <c r="K7" s="2998" t="s">
        <v>102</v>
      </c>
      <c r="L7" s="2998" t="s">
        <v>103</v>
      </c>
      <c r="M7" s="2998" t="s">
        <v>104</v>
      </c>
      <c r="N7" s="2998" t="s">
        <v>105</v>
      </c>
      <c r="O7" s="2998" t="s">
        <v>106</v>
      </c>
      <c r="P7" s="2998" t="s">
        <v>107</v>
      </c>
      <c r="Q7" s="2998" t="s">
        <v>108</v>
      </c>
      <c r="R7" s="2998" t="s">
        <v>1240</v>
      </c>
      <c r="S7" s="2998" t="s">
        <v>109</v>
      </c>
      <c r="T7" s="3000" t="s">
        <v>693</v>
      </c>
      <c r="U7" s="3000" t="s">
        <v>110</v>
      </c>
      <c r="V7" s="3003" t="s">
        <v>694</v>
      </c>
      <c r="W7" s="3005" t="s">
        <v>695</v>
      </c>
      <c r="X7" s="3005" t="s">
        <v>111</v>
      </c>
      <c r="Y7" s="2998" t="s">
        <v>663</v>
      </c>
      <c r="Z7" s="3007" t="s">
        <v>696</v>
      </c>
      <c r="AA7" s="3008"/>
      <c r="AB7" s="3009"/>
      <c r="AC7" s="2998" t="s">
        <v>112</v>
      </c>
      <c r="AD7" s="2998" t="s">
        <v>113</v>
      </c>
      <c r="AE7" s="2998" t="s">
        <v>114</v>
      </c>
      <c r="AI7" s="20"/>
      <c r="AJ7" s="20"/>
      <c r="AK7" s="20"/>
      <c r="AL7" s="88"/>
      <c r="AM7" s="89"/>
      <c r="AN7" s="88"/>
      <c r="AO7" s="88"/>
      <c r="AP7" s="88"/>
      <c r="AQ7" s="70"/>
      <c r="AR7" s="70"/>
    </row>
    <row r="8" spans="1:44" s="48" customFormat="1" ht="51" customHeight="1">
      <c r="A8" s="2999"/>
      <c r="B8" s="2999"/>
      <c r="C8" s="2999"/>
      <c r="D8" s="2999"/>
      <c r="E8" s="3002"/>
      <c r="F8" s="3002"/>
      <c r="G8" s="2999"/>
      <c r="H8" s="2999"/>
      <c r="I8" s="2999"/>
      <c r="J8" s="2999"/>
      <c r="K8" s="2999"/>
      <c r="L8" s="2999"/>
      <c r="M8" s="2999"/>
      <c r="N8" s="2999"/>
      <c r="O8" s="2999"/>
      <c r="P8" s="2999"/>
      <c r="Q8" s="2999"/>
      <c r="R8" s="2999"/>
      <c r="S8" s="2999"/>
      <c r="T8" s="3001"/>
      <c r="U8" s="3001"/>
      <c r="V8" s="3004"/>
      <c r="W8" s="3006"/>
      <c r="X8" s="3006"/>
      <c r="Y8" s="2999"/>
      <c r="Z8" s="1886" t="s">
        <v>697</v>
      </c>
      <c r="AA8" s="1886" t="s">
        <v>698</v>
      </c>
      <c r="AB8" s="1627" t="s">
        <v>699</v>
      </c>
      <c r="AC8" s="2999"/>
      <c r="AD8" s="2999"/>
      <c r="AE8" s="2999"/>
      <c r="AI8" s="91"/>
      <c r="AJ8" s="20"/>
      <c r="AK8" s="20"/>
      <c r="AL8" s="90"/>
      <c r="AM8" s="89"/>
      <c r="AN8" s="88"/>
      <c r="AO8" s="90"/>
      <c r="AP8" s="89"/>
      <c r="AQ8" s="70"/>
      <c r="AR8" s="70"/>
    </row>
    <row r="9" spans="1:44" s="48" customFormat="1" ht="15" customHeight="1">
      <c r="A9" s="1887">
        <v>1</v>
      </c>
      <c r="B9" s="1887">
        <v>2</v>
      </c>
      <c r="C9" s="1887">
        <v>3</v>
      </c>
      <c r="D9" s="1887">
        <v>4</v>
      </c>
      <c r="E9" s="1887">
        <v>5</v>
      </c>
      <c r="F9" s="1887">
        <v>6</v>
      </c>
      <c r="G9" s="1887">
        <v>7</v>
      </c>
      <c r="H9" s="1887">
        <v>8</v>
      </c>
      <c r="I9" s="1887">
        <v>9</v>
      </c>
      <c r="J9" s="1887">
        <v>10</v>
      </c>
      <c r="K9" s="1887">
        <v>11</v>
      </c>
      <c r="L9" s="1887">
        <v>12</v>
      </c>
      <c r="M9" s="1887">
        <v>13</v>
      </c>
      <c r="N9" s="1887">
        <v>14</v>
      </c>
      <c r="O9" s="1887">
        <v>15</v>
      </c>
      <c r="P9" s="1887">
        <v>16</v>
      </c>
      <c r="Q9" s="1887">
        <v>17</v>
      </c>
      <c r="R9" s="1887">
        <v>18</v>
      </c>
      <c r="S9" s="1887">
        <v>19</v>
      </c>
      <c r="T9" s="1887">
        <v>20</v>
      </c>
      <c r="U9" s="1887">
        <v>21</v>
      </c>
      <c r="V9" s="1887">
        <v>22</v>
      </c>
      <c r="W9" s="1887">
        <v>23</v>
      </c>
      <c r="X9" s="1887">
        <v>24</v>
      </c>
      <c r="Y9" s="1887">
        <v>25</v>
      </c>
      <c r="Z9" s="1887">
        <v>26</v>
      </c>
      <c r="AA9" s="1887">
        <v>27</v>
      </c>
      <c r="AB9" s="1887">
        <v>28</v>
      </c>
      <c r="AC9" s="1887">
        <v>29</v>
      </c>
      <c r="AD9" s="1887">
        <v>30</v>
      </c>
      <c r="AE9" s="1887">
        <v>31</v>
      </c>
      <c r="AF9" s="92"/>
      <c r="AI9" s="20"/>
      <c r="AJ9" s="20"/>
      <c r="AK9" s="20"/>
      <c r="AL9" s="88"/>
      <c r="AM9" s="88"/>
      <c r="AN9" s="88"/>
      <c r="AO9" s="88"/>
      <c r="AP9" s="88"/>
      <c r="AQ9" s="70"/>
      <c r="AR9" s="70"/>
    </row>
    <row r="10" spans="1:44" ht="22.5" customHeight="1">
      <c r="A10" s="1888"/>
      <c r="B10" s="1889"/>
      <c r="C10" s="1889"/>
      <c r="D10" s="1890"/>
      <c r="E10" s="1890"/>
      <c r="F10" s="1890"/>
      <c r="G10" s="1890"/>
      <c r="H10" s="1891"/>
      <c r="I10" s="1892"/>
      <c r="J10" s="1892"/>
      <c r="K10" s="1889"/>
      <c r="L10" s="1890"/>
      <c r="M10" s="1890"/>
      <c r="N10" s="1890"/>
      <c r="O10" s="1889"/>
      <c r="P10" s="1889"/>
      <c r="Q10" s="1889"/>
      <c r="R10" s="1893"/>
      <c r="S10" s="1890"/>
      <c r="T10" s="1894"/>
      <c r="U10" s="1895"/>
      <c r="V10" s="1894"/>
      <c r="W10" s="1894"/>
      <c r="X10" s="1894"/>
      <c r="Y10" s="1894"/>
      <c r="Z10" s="1895"/>
      <c r="AA10" s="1894"/>
      <c r="AB10" s="1895"/>
      <c r="AC10" s="1890"/>
      <c r="AD10" s="1895"/>
      <c r="AE10" s="1889"/>
      <c r="AF10" s="80"/>
      <c r="AI10" s="1613"/>
      <c r="AJ10" s="1613"/>
      <c r="AK10" s="1613"/>
      <c r="AL10" s="71"/>
      <c r="AM10" s="71"/>
      <c r="AN10" s="71"/>
      <c r="AO10" s="71"/>
      <c r="AP10" s="71"/>
    </row>
  </sheetData>
  <mergeCells count="29">
    <mergeCell ref="AC7:AC8"/>
    <mergeCell ref="AD7:AD8"/>
    <mergeCell ref="AE7:AE8"/>
    <mergeCell ref="E7:E8"/>
    <mergeCell ref="F7:F8"/>
    <mergeCell ref="U7:U8"/>
    <mergeCell ref="V7:V8"/>
    <mergeCell ref="W7:W8"/>
    <mergeCell ref="X7:X8"/>
    <mergeCell ref="Y7:Y8"/>
    <mergeCell ref="Z7:AB7"/>
    <mergeCell ref="O7:O8"/>
    <mergeCell ref="P7:P8"/>
    <mergeCell ref="Q7:Q8"/>
    <mergeCell ref="R7:R8"/>
    <mergeCell ref="S7:S8"/>
    <mergeCell ref="T7:T8"/>
    <mergeCell ref="I7:I8"/>
    <mergeCell ref="J7:J8"/>
    <mergeCell ref="K7:K8"/>
    <mergeCell ref="L7:L8"/>
    <mergeCell ref="M7:M8"/>
    <mergeCell ref="N7:N8"/>
    <mergeCell ref="H7:H8"/>
    <mergeCell ref="A7:A8"/>
    <mergeCell ref="B7:B8"/>
    <mergeCell ref="C7:C8"/>
    <mergeCell ref="D7:D8"/>
    <mergeCell ref="G7:G8"/>
  </mergeCells>
  <dataValidations count="7">
    <dataValidation type="list" allowBlank="1" showInputMessage="1" showErrorMessage="1" sqref="S10">
      <formula1>"ALL,USD,AUD,CAD,EUR,CHF,JPY,DKK,NOK,SEK,GBP,TRY,BGN,CNY,HUF,RUB,HRK,CZK,MCD,XAU,"</formula1>
    </dataValidation>
    <dataValidation type="list" allowBlank="1" showInputMessage="1" showErrorMessage="1" sqref="D10">
      <formula1>"Tituj kapitali më pak se 10%,Tituj kapitali mbi 10%,Obligacione dhe dëftesa, Bono thesari,Tituj te mbrojtura nga aktive (ABS),Derivativë financiarë, REPO,Tituj në fonde investimesh,Borxhi i varur,-,"</formula1>
    </dataValidation>
    <dataValidation type="list" allowBlank="1" showInputMessage="1" showErrorMessage="1" sqref="E10">
      <formula1>"Deri në 1 vit,Mbi 1 vit deri në 2 vjet,Mbi 2 vjet,-,"</formula1>
    </dataValidation>
    <dataValidation type="list" allowBlank="1" showInputMessage="1" showErrorMessage="1" sqref="F10">
      <formula1>"I listuar,I palistuar,"</formula1>
    </dataValidation>
    <dataValidation type="list" allowBlank="1" showInputMessage="1" showErrorMessage="1" sqref="G10">
      <formula1>"Të tregtueshme,Të vendosjes,Të investimit,-,"</formula1>
    </dataValidation>
    <dataValidation type="list" allowBlank="1" showInputMessage="1" showErrorMessage="1" sqref="M10">
      <formula1>"Rezident,Jorezident,"</formula1>
    </dataValidation>
    <dataValidation type="list" allowBlank="1" showInputMessage="1" showErrorMessage="1" sqref="AC10">
      <formula1>"Fikse,Variabel,-,"</formula1>
    </dataValidation>
  </dataValidations>
  <pageMargins left="0.19" right="0.16" top="1" bottom="1" header="0.5" footer="0.5"/>
  <pageSetup paperSize="9" scale="67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'[27]Data types'!#REF!</xm:f>
          </x14:formula1>
          <xm:sqref>S11:S1048576</xm:sqref>
        </x14:dataValidation>
        <x14:dataValidation type="list" allowBlank="1" showInputMessage="1" showErrorMessage="1">
          <x14:formula1>
            <xm:f>'[27]Data types'!#REF!</xm:f>
          </x14:formula1>
          <xm:sqref>N11:N1048576</xm:sqref>
        </x14:dataValidation>
        <x14:dataValidation type="list" allowBlank="1" showInputMessage="1" showErrorMessage="1">
          <x14:formula1>
            <xm:f>'[27]Data types'!#REF!</xm:f>
          </x14:formula1>
          <xm:sqref>L11:L1048576</xm:sqref>
        </x14:dataValidation>
        <x14:dataValidation type="list" allowBlank="1" showInputMessage="1" showErrorMessage="1">
          <x14:formula1>
            <xm:f>'[27]Data types'!#REF!</xm:f>
          </x14:formula1>
          <xm:sqref>G11:G1048576</xm:sqref>
        </x14:dataValidation>
        <x14:dataValidation type="list" allowBlank="1" showInputMessage="1" showErrorMessage="1">
          <x14:formula1>
            <xm:f>'[27]Data types'!#REF!</xm:f>
          </x14:formula1>
          <xm:sqref>E11:E1048576</xm:sqref>
        </x14:dataValidation>
        <x14:dataValidation type="list" allowBlank="1" showInputMessage="1" showErrorMessage="1">
          <x14:formula1>
            <xm:f>'[27]Data types'!#REF!</xm:f>
          </x14:formula1>
          <xm:sqref>D11:D1048576</xm:sqref>
        </x14:dataValidation>
        <x14:dataValidation type="list" allowBlank="1" showInputMessage="1" showErrorMessage="1">
          <x14:formula1>
            <xm:f>'[27]Data types'!#REF!</xm:f>
          </x14:formula1>
          <xm:sqref>F11:F1048576</xm:sqref>
        </x14:dataValidation>
        <x14:dataValidation type="list" allowBlank="1" showInputMessage="1" showErrorMessage="1">
          <x14:formula1>
            <xm:f>'[27]Data types'!#REF!</xm:f>
          </x14:formula1>
          <xm:sqref>M11:M1048576</xm:sqref>
        </x14:dataValidation>
        <x14:dataValidation type="list" allowBlank="1" showInputMessage="1" showErrorMessage="1">
          <x14:formula1>
            <xm:f>'[27]Data types'!#REF!</xm:f>
          </x14:formula1>
          <xm:sqref>AC11:AC1048576</xm:sqref>
        </x14:dataValidation>
        <x14:dataValidation type="list" allowBlank="1" showInputMessage="1" showErrorMessage="1">
          <x14:formula1>
            <xm:f>'Data types'!$B$32:$B$47</xm:f>
          </x14:formula1>
          <xm:sqref>L10</xm:sqref>
        </x14:dataValidation>
        <x14:dataValidation type="list" allowBlank="1" showInputMessage="1" showErrorMessage="1">
          <x14:formula1>
            <xm:f>'Data types'!$F$10:$F$260</xm:f>
          </x14:formula1>
          <xm:sqref>N10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8"/>
  <sheetViews>
    <sheetView topLeftCell="E1" zoomScale="85" zoomScaleNormal="85" workbookViewId="0">
      <selection activeCell="J9" sqref="J9"/>
    </sheetView>
  </sheetViews>
  <sheetFormatPr defaultColWidth="59.5703125" defaultRowHeight="12.75"/>
  <cols>
    <col min="1" max="1" width="24.28515625" style="46" bestFit="1" customWidth="1"/>
    <col min="2" max="2" width="10.42578125" style="46" customWidth="1"/>
    <col min="3" max="3" width="19.7109375" style="46" customWidth="1"/>
    <col min="4" max="4" width="12.7109375" style="46" customWidth="1"/>
    <col min="5" max="5" width="10.42578125" style="46" customWidth="1"/>
    <col min="6" max="6" width="13" style="46" customWidth="1"/>
    <col min="7" max="9" width="9.7109375" style="50" customWidth="1"/>
    <col min="10" max="10" width="23.5703125" style="46" customWidth="1"/>
    <col min="11" max="13" width="9.85546875" style="46" customWidth="1"/>
    <col min="14" max="14" width="13.140625" style="1899" customWidth="1"/>
    <col min="15" max="16" width="11.5703125" style="46" customWidth="1"/>
    <col min="17" max="18" width="11.42578125" style="46" customWidth="1"/>
    <col min="19" max="21" width="9.140625" style="46" customWidth="1"/>
    <col min="22" max="22" width="13.5703125" style="46" customWidth="1"/>
    <col min="23" max="23" width="11.42578125" style="46" customWidth="1"/>
    <col min="24" max="24" width="9.5703125" style="46" customWidth="1"/>
    <col min="25" max="26" width="16.42578125" style="46" customWidth="1"/>
    <col min="27" max="27" width="30" style="46" customWidth="1"/>
    <col min="28" max="16384" width="59.5703125" style="46"/>
  </cols>
  <sheetData>
    <row r="1" spans="1:31" s="10" customFormat="1" ht="15">
      <c r="A1" s="10" t="s">
        <v>57</v>
      </c>
      <c r="B1" s="10">
        <v>8.1999999999999993</v>
      </c>
      <c r="AE1" s="61"/>
    </row>
    <row r="2" spans="1:31" s="10" customFormat="1" ht="15">
      <c r="A2" s="10" t="s">
        <v>58</v>
      </c>
      <c r="B2" s="25" t="s">
        <v>334</v>
      </c>
      <c r="C2" s="32"/>
      <c r="D2" s="32"/>
      <c r="E2" s="32"/>
      <c r="AE2" s="61"/>
    </row>
    <row r="3" spans="1:31" s="10" customFormat="1" ht="15">
      <c r="A3" s="10" t="s">
        <v>56</v>
      </c>
      <c r="B3" s="15" t="s">
        <v>61</v>
      </c>
      <c r="C3" s="15"/>
      <c r="D3" s="15"/>
      <c r="E3" s="15"/>
      <c r="AE3" s="61"/>
    </row>
    <row r="4" spans="1:31" s="10" customFormat="1" ht="15">
      <c r="A4" s="10" t="s">
        <v>59</v>
      </c>
      <c r="B4" s="78" t="s">
        <v>335</v>
      </c>
      <c r="C4" s="78"/>
      <c r="D4" s="78"/>
      <c r="E4" s="78"/>
      <c r="AE4" s="61"/>
    </row>
    <row r="5" spans="1:31" s="10" customFormat="1" ht="15">
      <c r="A5" s="10" t="s">
        <v>60</v>
      </c>
      <c r="B5" s="79" t="s">
        <v>80</v>
      </c>
      <c r="C5" s="79"/>
      <c r="D5" s="79"/>
      <c r="E5" s="79"/>
      <c r="AE5" s="61"/>
    </row>
    <row r="6" spans="1:31" ht="12.75" customHeight="1" thickBot="1">
      <c r="N6" s="46"/>
    </row>
    <row r="7" spans="1:31" s="48" customFormat="1" ht="24" customHeight="1" thickBot="1">
      <c r="A7" s="3012" t="s">
        <v>96</v>
      </c>
      <c r="B7" s="3012" t="s">
        <v>115</v>
      </c>
      <c r="C7" s="3012" t="s">
        <v>98</v>
      </c>
      <c r="D7" s="1633"/>
      <c r="E7" s="1633"/>
      <c r="F7" s="3012" t="s">
        <v>99</v>
      </c>
      <c r="G7" s="3014" t="s">
        <v>555</v>
      </c>
      <c r="H7" s="1636"/>
      <c r="I7" s="3014" t="s">
        <v>101</v>
      </c>
      <c r="J7" s="3016" t="s">
        <v>116</v>
      </c>
      <c r="K7" s="3016" t="s">
        <v>117</v>
      </c>
      <c r="L7" s="3016" t="s">
        <v>118</v>
      </c>
      <c r="M7" s="3016" t="s">
        <v>109</v>
      </c>
      <c r="N7" s="3016" t="s">
        <v>693</v>
      </c>
      <c r="O7" s="3010" t="s">
        <v>694</v>
      </c>
      <c r="P7" s="3016" t="s">
        <v>695</v>
      </c>
      <c r="Q7" s="3020" t="s">
        <v>119</v>
      </c>
      <c r="R7" s="3016" t="s">
        <v>663</v>
      </c>
      <c r="S7" s="3022" t="s">
        <v>696</v>
      </c>
      <c r="T7" s="3023"/>
      <c r="U7" s="3024"/>
      <c r="V7" s="3016" t="s">
        <v>112</v>
      </c>
      <c r="W7" s="3018" t="s">
        <v>113</v>
      </c>
      <c r="X7" s="3018" t="s">
        <v>114</v>
      </c>
    </row>
    <row r="8" spans="1:31" s="48" customFormat="1" ht="69" customHeight="1" thickBot="1">
      <c r="A8" s="3013"/>
      <c r="B8" s="3013"/>
      <c r="C8" s="3013"/>
      <c r="D8" s="1635" t="s">
        <v>1257</v>
      </c>
      <c r="E8" s="1635" t="s">
        <v>582</v>
      </c>
      <c r="F8" s="3013"/>
      <c r="G8" s="3015"/>
      <c r="H8" s="1637" t="s">
        <v>100</v>
      </c>
      <c r="I8" s="3015"/>
      <c r="J8" s="3017"/>
      <c r="K8" s="3017"/>
      <c r="L8" s="3017"/>
      <c r="M8" s="3017"/>
      <c r="N8" s="3017"/>
      <c r="O8" s="3011"/>
      <c r="P8" s="3017"/>
      <c r="Q8" s="3021"/>
      <c r="R8" s="3017"/>
      <c r="S8" s="1634" t="s">
        <v>697</v>
      </c>
      <c r="T8" s="1634" t="s">
        <v>698</v>
      </c>
      <c r="U8" s="49" t="s">
        <v>699</v>
      </c>
      <c r="V8" s="3017"/>
      <c r="W8" s="3019"/>
      <c r="X8" s="3019"/>
    </row>
    <row r="9" spans="1:31" s="187" customFormat="1" ht="30.75" customHeight="1">
      <c r="A9" s="1889"/>
      <c r="B9" s="1889"/>
      <c r="C9" s="1890"/>
      <c r="D9" s="1890"/>
      <c r="E9" s="1890"/>
      <c r="F9" s="1890"/>
      <c r="G9" s="1892"/>
      <c r="H9" s="1897"/>
      <c r="I9" s="1897"/>
      <c r="J9" s="1890"/>
      <c r="K9" s="1890"/>
      <c r="L9" s="1890"/>
      <c r="M9" s="1890"/>
      <c r="N9" s="1898"/>
      <c r="O9" s="1898"/>
      <c r="P9" s="1898"/>
      <c r="Q9" s="1898"/>
      <c r="R9" s="1898"/>
      <c r="S9" s="1898"/>
      <c r="T9" s="1898"/>
      <c r="U9" s="1898"/>
      <c r="V9" s="1890"/>
      <c r="W9" s="1898"/>
      <c r="X9" s="1889"/>
      <c r="Y9" s="51"/>
    </row>
    <row r="10" spans="1:31" s="52" customFormat="1" ht="22.5" customHeight="1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1899"/>
      <c r="O10" s="46"/>
      <c r="P10" s="46"/>
      <c r="Q10" s="46"/>
      <c r="R10" s="46"/>
      <c r="S10" s="46"/>
      <c r="T10" s="46"/>
      <c r="U10" s="46"/>
      <c r="V10" s="51"/>
      <c r="W10" s="46"/>
      <c r="X10" s="46"/>
      <c r="Y10" s="51"/>
    </row>
    <row r="11" spans="1:31" s="52" customFormat="1" ht="32.25" customHeight="1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1899"/>
      <c r="O11" s="46"/>
      <c r="P11" s="46"/>
      <c r="Q11" s="46"/>
      <c r="R11" s="46"/>
      <c r="S11" s="46"/>
      <c r="T11" s="46"/>
      <c r="U11" s="46"/>
      <c r="V11" s="51"/>
      <c r="W11" s="46"/>
      <c r="X11" s="46"/>
      <c r="Y11" s="51"/>
    </row>
    <row r="12" spans="1:31" s="52" customFormat="1" ht="40.5" customHeight="1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1899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51"/>
    </row>
    <row r="13" spans="1:31" s="52" customFormat="1" ht="17.25" customHeight="1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1899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51"/>
    </row>
    <row r="14" spans="1:31" s="52" customFormat="1" ht="19.5" customHeight="1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1899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51"/>
    </row>
    <row r="15" spans="1:31" s="52" customFormat="1" ht="50.25" customHeight="1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1899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51"/>
    </row>
    <row r="16" spans="1:31" ht="39" customHeight="1">
      <c r="G16" s="46"/>
      <c r="H16" s="46"/>
      <c r="I16" s="46"/>
    </row>
    <row r="17" spans="3:14" s="59" customFormat="1" ht="15"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1900"/>
    </row>
    <row r="18" spans="3:14">
      <c r="G18" s="46"/>
      <c r="H18" s="46"/>
      <c r="I18" s="46"/>
    </row>
    <row r="19" spans="3:14" s="62" customFormat="1">
      <c r="C19" s="46"/>
      <c r="D19" s="46"/>
      <c r="E19" s="46"/>
      <c r="F19" s="46"/>
      <c r="G19" s="46"/>
      <c r="H19" s="46"/>
      <c r="I19" s="46"/>
      <c r="J19" s="46"/>
      <c r="K19" s="46"/>
      <c r="L19" s="46"/>
      <c r="N19" s="1901"/>
    </row>
    <row r="20" spans="3:14">
      <c r="G20" s="46"/>
      <c r="H20" s="46"/>
      <c r="I20" s="46"/>
    </row>
    <row r="21" spans="3:14">
      <c r="G21" s="46"/>
      <c r="H21" s="46"/>
      <c r="I21" s="46"/>
    </row>
    <row r="22" spans="3:14">
      <c r="G22" s="46"/>
      <c r="H22" s="46"/>
      <c r="I22" s="46"/>
    </row>
    <row r="23" spans="3:14">
      <c r="G23" s="46"/>
      <c r="H23" s="46"/>
      <c r="I23" s="46"/>
    </row>
    <row r="24" spans="3:14">
      <c r="G24" s="46"/>
      <c r="H24" s="46"/>
      <c r="I24" s="46"/>
    </row>
    <row r="25" spans="3:14">
      <c r="G25" s="46"/>
      <c r="H25" s="46"/>
      <c r="I25" s="46"/>
    </row>
    <row r="26" spans="3:14">
      <c r="G26" s="46"/>
      <c r="H26" s="46"/>
      <c r="I26" s="46"/>
    </row>
    <row r="27" spans="3:14">
      <c r="G27" s="46"/>
      <c r="H27" s="46"/>
      <c r="I27" s="46"/>
    </row>
    <row r="28" spans="3:14">
      <c r="G28" s="46"/>
      <c r="H28" s="46"/>
      <c r="I28" s="46"/>
    </row>
  </sheetData>
  <mergeCells count="19">
    <mergeCell ref="X7:X8"/>
    <mergeCell ref="P7:P8"/>
    <mergeCell ref="Q7:Q8"/>
    <mergeCell ref="R7:R8"/>
    <mergeCell ref="S7:U7"/>
    <mergeCell ref="V7:V8"/>
    <mergeCell ref="W7:W8"/>
    <mergeCell ref="O7:O8"/>
    <mergeCell ref="A7:A8"/>
    <mergeCell ref="B7:B8"/>
    <mergeCell ref="C7:C8"/>
    <mergeCell ref="F7:F8"/>
    <mergeCell ref="G7:G8"/>
    <mergeCell ref="I7:I8"/>
    <mergeCell ref="J7:J8"/>
    <mergeCell ref="K7:K8"/>
    <mergeCell ref="L7:L8"/>
    <mergeCell ref="M7:M8"/>
    <mergeCell ref="N7:N8"/>
  </mergeCells>
  <dataValidations count="7">
    <dataValidation type="list" allowBlank="1" showInputMessage="1" showErrorMessage="1" sqref="M9">
      <formula1>"ALL,USD,AUD,CAD,EUR,CHF,JPY,DKK,NOK,SEK,GBP,TRY,BGN,CNY,HUF,RUB,HRK,CZK,MCD,XAU,"</formula1>
    </dataValidation>
    <dataValidation type="list" allowBlank="1" showInputMessage="1" showErrorMessage="1" sqref="C9">
      <formula1>"Tituj kapitali më pak se 10%,Tituj kapitali mbi 10%,Obligacione dhe dëftesa, Bono thesari,Tituj te mbrojtura nga aktive (ABS),Derivativë financiarë, REPO,Tituj në fonde investimesh,Borxhi i varur,-,"</formula1>
    </dataValidation>
    <dataValidation type="list" allowBlank="1" showInputMessage="1" showErrorMessage="1" sqref="D9">
      <formula1>"Deri në 1 vit,Mbi 1 vit deri në 2 vjet,Mbi 2 vjet,-,"</formula1>
    </dataValidation>
    <dataValidation type="list" allowBlank="1" showInputMessage="1" showErrorMessage="1" sqref="E9">
      <formula1>"I listuar,I palistuar,"</formula1>
    </dataValidation>
    <dataValidation type="list" allowBlank="1" showInputMessage="1" showErrorMessage="1" sqref="F9">
      <formula1>"Të tregtueshme,Të vendosjes,Të investimit,-,"</formula1>
    </dataValidation>
    <dataValidation type="list" allowBlank="1" showInputMessage="1" showErrorMessage="1" sqref="K9">
      <formula1>"Rezident,Jorezident,"</formula1>
    </dataValidation>
    <dataValidation type="list" allowBlank="1" showInputMessage="1" showErrorMessage="1" sqref="V9">
      <formula1>"Fikse,Variabel,-,"</formula1>
    </dataValidation>
  </dataValidations>
  <pageMargins left="0" right="0" top="1" bottom="1" header="0.5" footer="0.5"/>
  <pageSetup paperSize="9" scale="58" orientation="landscape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'[27]Data types'!#REF!</xm:f>
          </x14:formula1>
          <xm:sqref>M10:M1048576</xm:sqref>
        </x14:dataValidation>
        <x14:dataValidation type="list" allowBlank="1" showInputMessage="1" showErrorMessage="1">
          <x14:formula1>
            <xm:f>'[27]Data types'!#REF!</xm:f>
          </x14:formula1>
          <xm:sqref>L10:L1048576</xm:sqref>
        </x14:dataValidation>
        <x14:dataValidation type="list" allowBlank="1" showInputMessage="1" showErrorMessage="1">
          <x14:formula1>
            <xm:f>'[27]Data types'!#REF!</xm:f>
          </x14:formula1>
          <xm:sqref>J10:J1048576</xm:sqref>
        </x14:dataValidation>
        <x14:dataValidation type="list" allowBlank="1" showInputMessage="1" showErrorMessage="1">
          <x14:formula1>
            <xm:f>'[27]Data types'!#REF!</xm:f>
          </x14:formula1>
          <xm:sqref>F10:F1048576</xm:sqref>
        </x14:dataValidation>
        <x14:dataValidation type="list" allowBlank="1" showInputMessage="1" showErrorMessage="1">
          <x14:formula1>
            <xm:f>'[27]Data types'!#REF!</xm:f>
          </x14:formula1>
          <xm:sqref>D10:D1048576</xm:sqref>
        </x14:dataValidation>
        <x14:dataValidation type="list" allowBlank="1" showInputMessage="1" showErrorMessage="1">
          <x14:formula1>
            <xm:f>'[27]Data types'!#REF!</xm:f>
          </x14:formula1>
          <xm:sqref>C10:C1048576</xm:sqref>
        </x14:dataValidation>
        <x14:dataValidation type="list" allowBlank="1" showInputMessage="1" showErrorMessage="1">
          <x14:formula1>
            <xm:f>'[27]Data types'!#REF!</xm:f>
          </x14:formula1>
          <xm:sqref>E10:E1048576</xm:sqref>
        </x14:dataValidation>
        <x14:dataValidation type="list" allowBlank="1" showInputMessage="1" showErrorMessage="1">
          <x14:formula1>
            <xm:f>'[27]Data types'!#REF!</xm:f>
          </x14:formula1>
          <xm:sqref>K10:K1048576</xm:sqref>
        </x14:dataValidation>
        <x14:dataValidation type="list" allowBlank="1" showInputMessage="1" showErrorMessage="1">
          <x14:formula1>
            <xm:f>'[27]Data types'!#REF!</xm:f>
          </x14:formula1>
          <xm:sqref>V10:V1048576</xm:sqref>
        </x14:dataValidation>
        <x14:dataValidation type="list" allowBlank="1" showInputMessage="1" showErrorMessage="1">
          <x14:formula1>
            <xm:f>'Data types'!$B$32:$B$47</xm:f>
          </x14:formula1>
          <xm:sqref>J9</xm:sqref>
        </x14:dataValidation>
        <x14:dataValidation type="list" allowBlank="1" showInputMessage="1" showErrorMessage="1">
          <x14:formula1>
            <xm:f>'Data types'!$F$10:$F$260</xm:f>
          </x14:formula1>
          <xm:sqref>L9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236"/>
  <sheetViews>
    <sheetView topLeftCell="D1" zoomScale="85" zoomScaleNormal="85" workbookViewId="0">
      <selection activeCell="K9" sqref="K9"/>
    </sheetView>
  </sheetViews>
  <sheetFormatPr defaultRowHeight="12.75"/>
  <cols>
    <col min="1" max="1" width="24.5703125" style="34" customWidth="1"/>
    <col min="2" max="3" width="16.7109375" style="34" customWidth="1"/>
    <col min="4" max="4" width="9.85546875" style="34" bestFit="1" customWidth="1"/>
    <col min="5" max="5" width="16.7109375" style="34" customWidth="1"/>
    <col min="6" max="6" width="10.42578125" style="34" customWidth="1"/>
    <col min="7" max="7" width="9.7109375" style="34" customWidth="1"/>
    <col min="8" max="8" width="14.28515625" style="34" customWidth="1"/>
    <col min="9" max="9" width="11.7109375" style="34" customWidth="1"/>
    <col min="10" max="10" width="18.7109375" style="34" customWidth="1"/>
    <col min="11" max="11" width="10.5703125" style="34" customWidth="1"/>
    <col min="12" max="16" width="10.140625" style="34" customWidth="1"/>
    <col min="17" max="17" width="14.140625" style="34" customWidth="1"/>
    <col min="18" max="19" width="8.5703125" style="34" customWidth="1"/>
    <col min="20" max="67" width="9.140625" style="34" customWidth="1"/>
    <col min="68" max="258" width="9.140625" style="34"/>
    <col min="259" max="259" width="1.42578125" style="34" customWidth="1"/>
    <col min="260" max="260" width="8.42578125" style="34" customWidth="1"/>
    <col min="261" max="261" width="33" style="34" customWidth="1"/>
    <col min="262" max="262" width="13.85546875" style="34" customWidth="1"/>
    <col min="263" max="263" width="12.7109375" style="34" customWidth="1"/>
    <col min="264" max="264" width="13.7109375" style="34" customWidth="1"/>
    <col min="265" max="265" width="9.5703125" style="34" customWidth="1"/>
    <col min="266" max="266" width="11.28515625" style="34" customWidth="1"/>
    <col min="267" max="267" width="10.5703125" style="34" customWidth="1"/>
    <col min="268" max="268" width="17.28515625" style="34" customWidth="1"/>
    <col min="269" max="269" width="17.42578125" style="34" customWidth="1"/>
    <col min="270" max="270" width="15.42578125" style="34" customWidth="1"/>
    <col min="271" max="271" width="15.140625" style="34" customWidth="1"/>
    <col min="272" max="273" width="17.7109375" style="34" bestFit="1" customWidth="1"/>
    <col min="274" max="274" width="13.85546875" style="34" bestFit="1" customWidth="1"/>
    <col min="275" max="514" width="9.140625" style="34"/>
    <col min="515" max="515" width="1.42578125" style="34" customWidth="1"/>
    <col min="516" max="516" width="8.42578125" style="34" customWidth="1"/>
    <col min="517" max="517" width="33" style="34" customWidth="1"/>
    <col min="518" max="518" width="13.85546875" style="34" customWidth="1"/>
    <col min="519" max="519" width="12.7109375" style="34" customWidth="1"/>
    <col min="520" max="520" width="13.7109375" style="34" customWidth="1"/>
    <col min="521" max="521" width="9.5703125" style="34" customWidth="1"/>
    <col min="522" max="522" width="11.28515625" style="34" customWidth="1"/>
    <col min="523" max="523" width="10.5703125" style="34" customWidth="1"/>
    <col min="524" max="524" width="17.28515625" style="34" customWidth="1"/>
    <col min="525" max="525" width="17.42578125" style="34" customWidth="1"/>
    <col min="526" max="526" width="15.42578125" style="34" customWidth="1"/>
    <col min="527" max="527" width="15.140625" style="34" customWidth="1"/>
    <col min="528" max="529" width="17.7109375" style="34" bestFit="1" customWidth="1"/>
    <col min="530" max="530" width="13.85546875" style="34" bestFit="1" customWidth="1"/>
    <col min="531" max="770" width="9.140625" style="34"/>
    <col min="771" max="771" width="1.42578125" style="34" customWidth="1"/>
    <col min="772" max="772" width="8.42578125" style="34" customWidth="1"/>
    <col min="773" max="773" width="33" style="34" customWidth="1"/>
    <col min="774" max="774" width="13.85546875" style="34" customWidth="1"/>
    <col min="775" max="775" width="12.7109375" style="34" customWidth="1"/>
    <col min="776" max="776" width="13.7109375" style="34" customWidth="1"/>
    <col min="777" max="777" width="9.5703125" style="34" customWidth="1"/>
    <col min="778" max="778" width="11.28515625" style="34" customWidth="1"/>
    <col min="779" max="779" width="10.5703125" style="34" customWidth="1"/>
    <col min="780" max="780" width="17.28515625" style="34" customWidth="1"/>
    <col min="781" max="781" width="17.42578125" style="34" customWidth="1"/>
    <col min="782" max="782" width="15.42578125" style="34" customWidth="1"/>
    <col min="783" max="783" width="15.140625" style="34" customWidth="1"/>
    <col min="784" max="785" width="17.7109375" style="34" bestFit="1" customWidth="1"/>
    <col min="786" max="786" width="13.85546875" style="34" bestFit="1" customWidth="1"/>
    <col min="787" max="1026" width="9.140625" style="34"/>
    <col min="1027" max="1027" width="1.42578125" style="34" customWidth="1"/>
    <col min="1028" max="1028" width="8.42578125" style="34" customWidth="1"/>
    <col min="1029" max="1029" width="33" style="34" customWidth="1"/>
    <col min="1030" max="1030" width="13.85546875" style="34" customWidth="1"/>
    <col min="1031" max="1031" width="12.7109375" style="34" customWidth="1"/>
    <col min="1032" max="1032" width="13.7109375" style="34" customWidth="1"/>
    <col min="1033" max="1033" width="9.5703125" style="34" customWidth="1"/>
    <col min="1034" max="1034" width="11.28515625" style="34" customWidth="1"/>
    <col min="1035" max="1035" width="10.5703125" style="34" customWidth="1"/>
    <col min="1036" max="1036" width="17.28515625" style="34" customWidth="1"/>
    <col min="1037" max="1037" width="17.42578125" style="34" customWidth="1"/>
    <col min="1038" max="1038" width="15.42578125" style="34" customWidth="1"/>
    <col min="1039" max="1039" width="15.140625" style="34" customWidth="1"/>
    <col min="1040" max="1041" width="17.7109375" style="34" bestFit="1" customWidth="1"/>
    <col min="1042" max="1042" width="13.85546875" style="34" bestFit="1" customWidth="1"/>
    <col min="1043" max="1282" width="9.140625" style="34"/>
    <col min="1283" max="1283" width="1.42578125" style="34" customWidth="1"/>
    <col min="1284" max="1284" width="8.42578125" style="34" customWidth="1"/>
    <col min="1285" max="1285" width="33" style="34" customWidth="1"/>
    <col min="1286" max="1286" width="13.85546875" style="34" customWidth="1"/>
    <col min="1287" max="1287" width="12.7109375" style="34" customWidth="1"/>
    <col min="1288" max="1288" width="13.7109375" style="34" customWidth="1"/>
    <col min="1289" max="1289" width="9.5703125" style="34" customWidth="1"/>
    <col min="1290" max="1290" width="11.28515625" style="34" customWidth="1"/>
    <col min="1291" max="1291" width="10.5703125" style="34" customWidth="1"/>
    <col min="1292" max="1292" width="17.28515625" style="34" customWidth="1"/>
    <col min="1293" max="1293" width="17.42578125" style="34" customWidth="1"/>
    <col min="1294" max="1294" width="15.42578125" style="34" customWidth="1"/>
    <col min="1295" max="1295" width="15.140625" style="34" customWidth="1"/>
    <col min="1296" max="1297" width="17.7109375" style="34" bestFit="1" customWidth="1"/>
    <col min="1298" max="1298" width="13.85546875" style="34" bestFit="1" customWidth="1"/>
    <col min="1299" max="1538" width="9.140625" style="34"/>
    <col min="1539" max="1539" width="1.42578125" style="34" customWidth="1"/>
    <col min="1540" max="1540" width="8.42578125" style="34" customWidth="1"/>
    <col min="1541" max="1541" width="33" style="34" customWidth="1"/>
    <col min="1542" max="1542" width="13.85546875" style="34" customWidth="1"/>
    <col min="1543" max="1543" width="12.7109375" style="34" customWidth="1"/>
    <col min="1544" max="1544" width="13.7109375" style="34" customWidth="1"/>
    <col min="1545" max="1545" width="9.5703125" style="34" customWidth="1"/>
    <col min="1546" max="1546" width="11.28515625" style="34" customWidth="1"/>
    <col min="1547" max="1547" width="10.5703125" style="34" customWidth="1"/>
    <col min="1548" max="1548" width="17.28515625" style="34" customWidth="1"/>
    <col min="1549" max="1549" width="17.42578125" style="34" customWidth="1"/>
    <col min="1550" max="1550" width="15.42578125" style="34" customWidth="1"/>
    <col min="1551" max="1551" width="15.140625" style="34" customWidth="1"/>
    <col min="1552" max="1553" width="17.7109375" style="34" bestFit="1" customWidth="1"/>
    <col min="1554" max="1554" width="13.85546875" style="34" bestFit="1" customWidth="1"/>
    <col min="1555" max="1794" width="9.140625" style="34"/>
    <col min="1795" max="1795" width="1.42578125" style="34" customWidth="1"/>
    <col min="1796" max="1796" width="8.42578125" style="34" customWidth="1"/>
    <col min="1797" max="1797" width="33" style="34" customWidth="1"/>
    <col min="1798" max="1798" width="13.85546875" style="34" customWidth="1"/>
    <col min="1799" max="1799" width="12.7109375" style="34" customWidth="1"/>
    <col min="1800" max="1800" width="13.7109375" style="34" customWidth="1"/>
    <col min="1801" max="1801" width="9.5703125" style="34" customWidth="1"/>
    <col min="1802" max="1802" width="11.28515625" style="34" customWidth="1"/>
    <col min="1803" max="1803" width="10.5703125" style="34" customWidth="1"/>
    <col min="1804" max="1804" width="17.28515625" style="34" customWidth="1"/>
    <col min="1805" max="1805" width="17.42578125" style="34" customWidth="1"/>
    <col min="1806" max="1806" width="15.42578125" style="34" customWidth="1"/>
    <col min="1807" max="1807" width="15.140625" style="34" customWidth="1"/>
    <col min="1808" max="1809" width="17.7109375" style="34" bestFit="1" customWidth="1"/>
    <col min="1810" max="1810" width="13.85546875" style="34" bestFit="1" customWidth="1"/>
    <col min="1811" max="2050" width="9.140625" style="34"/>
    <col min="2051" max="2051" width="1.42578125" style="34" customWidth="1"/>
    <col min="2052" max="2052" width="8.42578125" style="34" customWidth="1"/>
    <col min="2053" max="2053" width="33" style="34" customWidth="1"/>
    <col min="2054" max="2054" width="13.85546875" style="34" customWidth="1"/>
    <col min="2055" max="2055" width="12.7109375" style="34" customWidth="1"/>
    <col min="2056" max="2056" width="13.7109375" style="34" customWidth="1"/>
    <col min="2057" max="2057" width="9.5703125" style="34" customWidth="1"/>
    <col min="2058" max="2058" width="11.28515625" style="34" customWidth="1"/>
    <col min="2059" max="2059" width="10.5703125" style="34" customWidth="1"/>
    <col min="2060" max="2060" width="17.28515625" style="34" customWidth="1"/>
    <col min="2061" max="2061" width="17.42578125" style="34" customWidth="1"/>
    <col min="2062" max="2062" width="15.42578125" style="34" customWidth="1"/>
    <col min="2063" max="2063" width="15.140625" style="34" customWidth="1"/>
    <col min="2064" max="2065" width="17.7109375" style="34" bestFit="1" customWidth="1"/>
    <col min="2066" max="2066" width="13.85546875" style="34" bestFit="1" customWidth="1"/>
    <col min="2067" max="2306" width="9.140625" style="34"/>
    <col min="2307" max="2307" width="1.42578125" style="34" customWidth="1"/>
    <col min="2308" max="2308" width="8.42578125" style="34" customWidth="1"/>
    <col min="2309" max="2309" width="33" style="34" customWidth="1"/>
    <col min="2310" max="2310" width="13.85546875" style="34" customWidth="1"/>
    <col min="2311" max="2311" width="12.7109375" style="34" customWidth="1"/>
    <col min="2312" max="2312" width="13.7109375" style="34" customWidth="1"/>
    <col min="2313" max="2313" width="9.5703125" style="34" customWidth="1"/>
    <col min="2314" max="2314" width="11.28515625" style="34" customWidth="1"/>
    <col min="2315" max="2315" width="10.5703125" style="34" customWidth="1"/>
    <col min="2316" max="2316" width="17.28515625" style="34" customWidth="1"/>
    <col min="2317" max="2317" width="17.42578125" style="34" customWidth="1"/>
    <col min="2318" max="2318" width="15.42578125" style="34" customWidth="1"/>
    <col min="2319" max="2319" width="15.140625" style="34" customWidth="1"/>
    <col min="2320" max="2321" width="17.7109375" style="34" bestFit="1" customWidth="1"/>
    <col min="2322" max="2322" width="13.85546875" style="34" bestFit="1" customWidth="1"/>
    <col min="2323" max="2562" width="9.140625" style="34"/>
    <col min="2563" max="2563" width="1.42578125" style="34" customWidth="1"/>
    <col min="2564" max="2564" width="8.42578125" style="34" customWidth="1"/>
    <col min="2565" max="2565" width="33" style="34" customWidth="1"/>
    <col min="2566" max="2566" width="13.85546875" style="34" customWidth="1"/>
    <col min="2567" max="2567" width="12.7109375" style="34" customWidth="1"/>
    <col min="2568" max="2568" width="13.7109375" style="34" customWidth="1"/>
    <col min="2569" max="2569" width="9.5703125" style="34" customWidth="1"/>
    <col min="2570" max="2570" width="11.28515625" style="34" customWidth="1"/>
    <col min="2571" max="2571" width="10.5703125" style="34" customWidth="1"/>
    <col min="2572" max="2572" width="17.28515625" style="34" customWidth="1"/>
    <col min="2573" max="2573" width="17.42578125" style="34" customWidth="1"/>
    <col min="2574" max="2574" width="15.42578125" style="34" customWidth="1"/>
    <col min="2575" max="2575" width="15.140625" style="34" customWidth="1"/>
    <col min="2576" max="2577" width="17.7109375" style="34" bestFit="1" customWidth="1"/>
    <col min="2578" max="2578" width="13.85546875" style="34" bestFit="1" customWidth="1"/>
    <col min="2579" max="2818" width="9.140625" style="34"/>
    <col min="2819" max="2819" width="1.42578125" style="34" customWidth="1"/>
    <col min="2820" max="2820" width="8.42578125" style="34" customWidth="1"/>
    <col min="2821" max="2821" width="33" style="34" customWidth="1"/>
    <col min="2822" max="2822" width="13.85546875" style="34" customWidth="1"/>
    <col min="2823" max="2823" width="12.7109375" style="34" customWidth="1"/>
    <col min="2824" max="2824" width="13.7109375" style="34" customWidth="1"/>
    <col min="2825" max="2825" width="9.5703125" style="34" customWidth="1"/>
    <col min="2826" max="2826" width="11.28515625" style="34" customWidth="1"/>
    <col min="2827" max="2827" width="10.5703125" style="34" customWidth="1"/>
    <col min="2828" max="2828" width="17.28515625" style="34" customWidth="1"/>
    <col min="2829" max="2829" width="17.42578125" style="34" customWidth="1"/>
    <col min="2830" max="2830" width="15.42578125" style="34" customWidth="1"/>
    <col min="2831" max="2831" width="15.140625" style="34" customWidth="1"/>
    <col min="2832" max="2833" width="17.7109375" style="34" bestFit="1" customWidth="1"/>
    <col min="2834" max="2834" width="13.85546875" style="34" bestFit="1" customWidth="1"/>
    <col min="2835" max="3074" width="9.140625" style="34"/>
    <col min="3075" max="3075" width="1.42578125" style="34" customWidth="1"/>
    <col min="3076" max="3076" width="8.42578125" style="34" customWidth="1"/>
    <col min="3077" max="3077" width="33" style="34" customWidth="1"/>
    <col min="3078" max="3078" width="13.85546875" style="34" customWidth="1"/>
    <col min="3079" max="3079" width="12.7109375" style="34" customWidth="1"/>
    <col min="3080" max="3080" width="13.7109375" style="34" customWidth="1"/>
    <col min="3081" max="3081" width="9.5703125" style="34" customWidth="1"/>
    <col min="3082" max="3082" width="11.28515625" style="34" customWidth="1"/>
    <col min="3083" max="3083" width="10.5703125" style="34" customWidth="1"/>
    <col min="3084" max="3084" width="17.28515625" style="34" customWidth="1"/>
    <col min="3085" max="3085" width="17.42578125" style="34" customWidth="1"/>
    <col min="3086" max="3086" width="15.42578125" style="34" customWidth="1"/>
    <col min="3087" max="3087" width="15.140625" style="34" customWidth="1"/>
    <col min="3088" max="3089" width="17.7109375" style="34" bestFit="1" customWidth="1"/>
    <col min="3090" max="3090" width="13.85546875" style="34" bestFit="1" customWidth="1"/>
    <col min="3091" max="3330" width="9.140625" style="34"/>
    <col min="3331" max="3331" width="1.42578125" style="34" customWidth="1"/>
    <col min="3332" max="3332" width="8.42578125" style="34" customWidth="1"/>
    <col min="3333" max="3333" width="33" style="34" customWidth="1"/>
    <col min="3334" max="3334" width="13.85546875" style="34" customWidth="1"/>
    <col min="3335" max="3335" width="12.7109375" style="34" customWidth="1"/>
    <col min="3336" max="3336" width="13.7109375" style="34" customWidth="1"/>
    <col min="3337" max="3337" width="9.5703125" style="34" customWidth="1"/>
    <col min="3338" max="3338" width="11.28515625" style="34" customWidth="1"/>
    <col min="3339" max="3339" width="10.5703125" style="34" customWidth="1"/>
    <col min="3340" max="3340" width="17.28515625" style="34" customWidth="1"/>
    <col min="3341" max="3341" width="17.42578125" style="34" customWidth="1"/>
    <col min="3342" max="3342" width="15.42578125" style="34" customWidth="1"/>
    <col min="3343" max="3343" width="15.140625" style="34" customWidth="1"/>
    <col min="3344" max="3345" width="17.7109375" style="34" bestFit="1" customWidth="1"/>
    <col min="3346" max="3346" width="13.85546875" style="34" bestFit="1" customWidth="1"/>
    <col min="3347" max="3586" width="9.140625" style="34"/>
    <col min="3587" max="3587" width="1.42578125" style="34" customWidth="1"/>
    <col min="3588" max="3588" width="8.42578125" style="34" customWidth="1"/>
    <col min="3589" max="3589" width="33" style="34" customWidth="1"/>
    <col min="3590" max="3590" width="13.85546875" style="34" customWidth="1"/>
    <col min="3591" max="3591" width="12.7109375" style="34" customWidth="1"/>
    <col min="3592" max="3592" width="13.7109375" style="34" customWidth="1"/>
    <col min="3593" max="3593" width="9.5703125" style="34" customWidth="1"/>
    <col min="3594" max="3594" width="11.28515625" style="34" customWidth="1"/>
    <col min="3595" max="3595" width="10.5703125" style="34" customWidth="1"/>
    <col min="3596" max="3596" width="17.28515625" style="34" customWidth="1"/>
    <col min="3597" max="3597" width="17.42578125" style="34" customWidth="1"/>
    <col min="3598" max="3598" width="15.42578125" style="34" customWidth="1"/>
    <col min="3599" max="3599" width="15.140625" style="34" customWidth="1"/>
    <col min="3600" max="3601" width="17.7109375" style="34" bestFit="1" customWidth="1"/>
    <col min="3602" max="3602" width="13.85546875" style="34" bestFit="1" customWidth="1"/>
    <col min="3603" max="3842" width="9.140625" style="34"/>
    <col min="3843" max="3843" width="1.42578125" style="34" customWidth="1"/>
    <col min="3844" max="3844" width="8.42578125" style="34" customWidth="1"/>
    <col min="3845" max="3845" width="33" style="34" customWidth="1"/>
    <col min="3846" max="3846" width="13.85546875" style="34" customWidth="1"/>
    <col min="3847" max="3847" width="12.7109375" style="34" customWidth="1"/>
    <col min="3848" max="3848" width="13.7109375" style="34" customWidth="1"/>
    <col min="3849" max="3849" width="9.5703125" style="34" customWidth="1"/>
    <col min="3850" max="3850" width="11.28515625" style="34" customWidth="1"/>
    <col min="3851" max="3851" width="10.5703125" style="34" customWidth="1"/>
    <col min="3852" max="3852" width="17.28515625" style="34" customWidth="1"/>
    <col min="3853" max="3853" width="17.42578125" style="34" customWidth="1"/>
    <col min="3854" max="3854" width="15.42578125" style="34" customWidth="1"/>
    <col min="3855" max="3855" width="15.140625" style="34" customWidth="1"/>
    <col min="3856" max="3857" width="17.7109375" style="34" bestFit="1" customWidth="1"/>
    <col min="3858" max="3858" width="13.85546875" style="34" bestFit="1" customWidth="1"/>
    <col min="3859" max="4098" width="9.140625" style="34"/>
    <col min="4099" max="4099" width="1.42578125" style="34" customWidth="1"/>
    <col min="4100" max="4100" width="8.42578125" style="34" customWidth="1"/>
    <col min="4101" max="4101" width="33" style="34" customWidth="1"/>
    <col min="4102" max="4102" width="13.85546875" style="34" customWidth="1"/>
    <col min="4103" max="4103" width="12.7109375" style="34" customWidth="1"/>
    <col min="4104" max="4104" width="13.7109375" style="34" customWidth="1"/>
    <col min="4105" max="4105" width="9.5703125" style="34" customWidth="1"/>
    <col min="4106" max="4106" width="11.28515625" style="34" customWidth="1"/>
    <col min="4107" max="4107" width="10.5703125" style="34" customWidth="1"/>
    <col min="4108" max="4108" width="17.28515625" style="34" customWidth="1"/>
    <col min="4109" max="4109" width="17.42578125" style="34" customWidth="1"/>
    <col min="4110" max="4110" width="15.42578125" style="34" customWidth="1"/>
    <col min="4111" max="4111" width="15.140625" style="34" customWidth="1"/>
    <col min="4112" max="4113" width="17.7109375" style="34" bestFit="1" customWidth="1"/>
    <col min="4114" max="4114" width="13.85546875" style="34" bestFit="1" customWidth="1"/>
    <col min="4115" max="4354" width="9.140625" style="34"/>
    <col min="4355" max="4355" width="1.42578125" style="34" customWidth="1"/>
    <col min="4356" max="4356" width="8.42578125" style="34" customWidth="1"/>
    <col min="4357" max="4357" width="33" style="34" customWidth="1"/>
    <col min="4358" max="4358" width="13.85546875" style="34" customWidth="1"/>
    <col min="4359" max="4359" width="12.7109375" style="34" customWidth="1"/>
    <col min="4360" max="4360" width="13.7109375" style="34" customWidth="1"/>
    <col min="4361" max="4361" width="9.5703125" style="34" customWidth="1"/>
    <col min="4362" max="4362" width="11.28515625" style="34" customWidth="1"/>
    <col min="4363" max="4363" width="10.5703125" style="34" customWidth="1"/>
    <col min="4364" max="4364" width="17.28515625" style="34" customWidth="1"/>
    <col min="4365" max="4365" width="17.42578125" style="34" customWidth="1"/>
    <col min="4366" max="4366" width="15.42578125" style="34" customWidth="1"/>
    <col min="4367" max="4367" width="15.140625" style="34" customWidth="1"/>
    <col min="4368" max="4369" width="17.7109375" style="34" bestFit="1" customWidth="1"/>
    <col min="4370" max="4370" width="13.85546875" style="34" bestFit="1" customWidth="1"/>
    <col min="4371" max="4610" width="9.140625" style="34"/>
    <col min="4611" max="4611" width="1.42578125" style="34" customWidth="1"/>
    <col min="4612" max="4612" width="8.42578125" style="34" customWidth="1"/>
    <col min="4613" max="4613" width="33" style="34" customWidth="1"/>
    <col min="4614" max="4614" width="13.85546875" style="34" customWidth="1"/>
    <col min="4615" max="4615" width="12.7109375" style="34" customWidth="1"/>
    <col min="4616" max="4616" width="13.7109375" style="34" customWidth="1"/>
    <col min="4617" max="4617" width="9.5703125" style="34" customWidth="1"/>
    <col min="4618" max="4618" width="11.28515625" style="34" customWidth="1"/>
    <col min="4619" max="4619" width="10.5703125" style="34" customWidth="1"/>
    <col min="4620" max="4620" width="17.28515625" style="34" customWidth="1"/>
    <col min="4621" max="4621" width="17.42578125" style="34" customWidth="1"/>
    <col min="4622" max="4622" width="15.42578125" style="34" customWidth="1"/>
    <col min="4623" max="4623" width="15.140625" style="34" customWidth="1"/>
    <col min="4624" max="4625" width="17.7109375" style="34" bestFit="1" customWidth="1"/>
    <col min="4626" max="4626" width="13.85546875" style="34" bestFit="1" customWidth="1"/>
    <col min="4627" max="4866" width="9.140625" style="34"/>
    <col min="4867" max="4867" width="1.42578125" style="34" customWidth="1"/>
    <col min="4868" max="4868" width="8.42578125" style="34" customWidth="1"/>
    <col min="4869" max="4869" width="33" style="34" customWidth="1"/>
    <col min="4870" max="4870" width="13.85546875" style="34" customWidth="1"/>
    <col min="4871" max="4871" width="12.7109375" style="34" customWidth="1"/>
    <col min="4872" max="4872" width="13.7109375" style="34" customWidth="1"/>
    <col min="4873" max="4873" width="9.5703125" style="34" customWidth="1"/>
    <col min="4874" max="4874" width="11.28515625" style="34" customWidth="1"/>
    <col min="4875" max="4875" width="10.5703125" style="34" customWidth="1"/>
    <col min="4876" max="4876" width="17.28515625" style="34" customWidth="1"/>
    <col min="4877" max="4877" width="17.42578125" style="34" customWidth="1"/>
    <col min="4878" max="4878" width="15.42578125" style="34" customWidth="1"/>
    <col min="4879" max="4879" width="15.140625" style="34" customWidth="1"/>
    <col min="4880" max="4881" width="17.7109375" style="34" bestFit="1" customWidth="1"/>
    <col min="4882" max="4882" width="13.85546875" style="34" bestFit="1" customWidth="1"/>
    <col min="4883" max="5122" width="9.140625" style="34"/>
    <col min="5123" max="5123" width="1.42578125" style="34" customWidth="1"/>
    <col min="5124" max="5124" width="8.42578125" style="34" customWidth="1"/>
    <col min="5125" max="5125" width="33" style="34" customWidth="1"/>
    <col min="5126" max="5126" width="13.85546875" style="34" customWidth="1"/>
    <col min="5127" max="5127" width="12.7109375" style="34" customWidth="1"/>
    <col min="5128" max="5128" width="13.7109375" style="34" customWidth="1"/>
    <col min="5129" max="5129" width="9.5703125" style="34" customWidth="1"/>
    <col min="5130" max="5130" width="11.28515625" style="34" customWidth="1"/>
    <col min="5131" max="5131" width="10.5703125" style="34" customWidth="1"/>
    <col min="5132" max="5132" width="17.28515625" style="34" customWidth="1"/>
    <col min="5133" max="5133" width="17.42578125" style="34" customWidth="1"/>
    <col min="5134" max="5134" width="15.42578125" style="34" customWidth="1"/>
    <col min="5135" max="5135" width="15.140625" style="34" customWidth="1"/>
    <col min="5136" max="5137" width="17.7109375" style="34" bestFit="1" customWidth="1"/>
    <col min="5138" max="5138" width="13.85546875" style="34" bestFit="1" customWidth="1"/>
    <col min="5139" max="5378" width="9.140625" style="34"/>
    <col min="5379" max="5379" width="1.42578125" style="34" customWidth="1"/>
    <col min="5380" max="5380" width="8.42578125" style="34" customWidth="1"/>
    <col min="5381" max="5381" width="33" style="34" customWidth="1"/>
    <col min="5382" max="5382" width="13.85546875" style="34" customWidth="1"/>
    <col min="5383" max="5383" width="12.7109375" style="34" customWidth="1"/>
    <col min="5384" max="5384" width="13.7109375" style="34" customWidth="1"/>
    <col min="5385" max="5385" width="9.5703125" style="34" customWidth="1"/>
    <col min="5386" max="5386" width="11.28515625" style="34" customWidth="1"/>
    <col min="5387" max="5387" width="10.5703125" style="34" customWidth="1"/>
    <col min="5388" max="5388" width="17.28515625" style="34" customWidth="1"/>
    <col min="5389" max="5389" width="17.42578125" style="34" customWidth="1"/>
    <col min="5390" max="5390" width="15.42578125" style="34" customWidth="1"/>
    <col min="5391" max="5391" width="15.140625" style="34" customWidth="1"/>
    <col min="5392" max="5393" width="17.7109375" style="34" bestFit="1" customWidth="1"/>
    <col min="5394" max="5394" width="13.85546875" style="34" bestFit="1" customWidth="1"/>
    <col min="5395" max="5634" width="9.140625" style="34"/>
    <col min="5635" max="5635" width="1.42578125" style="34" customWidth="1"/>
    <col min="5636" max="5636" width="8.42578125" style="34" customWidth="1"/>
    <col min="5637" max="5637" width="33" style="34" customWidth="1"/>
    <col min="5638" max="5638" width="13.85546875" style="34" customWidth="1"/>
    <col min="5639" max="5639" width="12.7109375" style="34" customWidth="1"/>
    <col min="5640" max="5640" width="13.7109375" style="34" customWidth="1"/>
    <col min="5641" max="5641" width="9.5703125" style="34" customWidth="1"/>
    <col min="5642" max="5642" width="11.28515625" style="34" customWidth="1"/>
    <col min="5643" max="5643" width="10.5703125" style="34" customWidth="1"/>
    <col min="5644" max="5644" width="17.28515625" style="34" customWidth="1"/>
    <col min="5645" max="5645" width="17.42578125" style="34" customWidth="1"/>
    <col min="5646" max="5646" width="15.42578125" style="34" customWidth="1"/>
    <col min="5647" max="5647" width="15.140625" style="34" customWidth="1"/>
    <col min="5648" max="5649" width="17.7109375" style="34" bestFit="1" customWidth="1"/>
    <col min="5650" max="5650" width="13.85546875" style="34" bestFit="1" customWidth="1"/>
    <col min="5651" max="5890" width="9.140625" style="34"/>
    <col min="5891" max="5891" width="1.42578125" style="34" customWidth="1"/>
    <col min="5892" max="5892" width="8.42578125" style="34" customWidth="1"/>
    <col min="5893" max="5893" width="33" style="34" customWidth="1"/>
    <col min="5894" max="5894" width="13.85546875" style="34" customWidth="1"/>
    <col min="5895" max="5895" width="12.7109375" style="34" customWidth="1"/>
    <col min="5896" max="5896" width="13.7109375" style="34" customWidth="1"/>
    <col min="5897" max="5897" width="9.5703125" style="34" customWidth="1"/>
    <col min="5898" max="5898" width="11.28515625" style="34" customWidth="1"/>
    <col min="5899" max="5899" width="10.5703125" style="34" customWidth="1"/>
    <col min="5900" max="5900" width="17.28515625" style="34" customWidth="1"/>
    <col min="5901" max="5901" width="17.42578125" style="34" customWidth="1"/>
    <col min="5902" max="5902" width="15.42578125" style="34" customWidth="1"/>
    <col min="5903" max="5903" width="15.140625" style="34" customWidth="1"/>
    <col min="5904" max="5905" width="17.7109375" style="34" bestFit="1" customWidth="1"/>
    <col min="5906" max="5906" width="13.85546875" style="34" bestFit="1" customWidth="1"/>
    <col min="5907" max="6146" width="9.140625" style="34"/>
    <col min="6147" max="6147" width="1.42578125" style="34" customWidth="1"/>
    <col min="6148" max="6148" width="8.42578125" style="34" customWidth="1"/>
    <col min="6149" max="6149" width="33" style="34" customWidth="1"/>
    <col min="6150" max="6150" width="13.85546875" style="34" customWidth="1"/>
    <col min="6151" max="6151" width="12.7109375" style="34" customWidth="1"/>
    <col min="6152" max="6152" width="13.7109375" style="34" customWidth="1"/>
    <col min="6153" max="6153" width="9.5703125" style="34" customWidth="1"/>
    <col min="6154" max="6154" width="11.28515625" style="34" customWidth="1"/>
    <col min="6155" max="6155" width="10.5703125" style="34" customWidth="1"/>
    <col min="6156" max="6156" width="17.28515625" style="34" customWidth="1"/>
    <col min="6157" max="6157" width="17.42578125" style="34" customWidth="1"/>
    <col min="6158" max="6158" width="15.42578125" style="34" customWidth="1"/>
    <col min="6159" max="6159" width="15.140625" style="34" customWidth="1"/>
    <col min="6160" max="6161" width="17.7109375" style="34" bestFit="1" customWidth="1"/>
    <col min="6162" max="6162" width="13.85546875" style="34" bestFit="1" customWidth="1"/>
    <col min="6163" max="6402" width="9.140625" style="34"/>
    <col min="6403" max="6403" width="1.42578125" style="34" customWidth="1"/>
    <col min="6404" max="6404" width="8.42578125" style="34" customWidth="1"/>
    <col min="6405" max="6405" width="33" style="34" customWidth="1"/>
    <col min="6406" max="6406" width="13.85546875" style="34" customWidth="1"/>
    <col min="6407" max="6407" width="12.7109375" style="34" customWidth="1"/>
    <col min="6408" max="6408" width="13.7109375" style="34" customWidth="1"/>
    <col min="6409" max="6409" width="9.5703125" style="34" customWidth="1"/>
    <col min="6410" max="6410" width="11.28515625" style="34" customWidth="1"/>
    <col min="6411" max="6411" width="10.5703125" style="34" customWidth="1"/>
    <col min="6412" max="6412" width="17.28515625" style="34" customWidth="1"/>
    <col min="6413" max="6413" width="17.42578125" style="34" customWidth="1"/>
    <col min="6414" max="6414" width="15.42578125" style="34" customWidth="1"/>
    <col min="6415" max="6415" width="15.140625" style="34" customWidth="1"/>
    <col min="6416" max="6417" width="17.7109375" style="34" bestFit="1" customWidth="1"/>
    <col min="6418" max="6418" width="13.85546875" style="34" bestFit="1" customWidth="1"/>
    <col min="6419" max="6658" width="9.140625" style="34"/>
    <col min="6659" max="6659" width="1.42578125" style="34" customWidth="1"/>
    <col min="6660" max="6660" width="8.42578125" style="34" customWidth="1"/>
    <col min="6661" max="6661" width="33" style="34" customWidth="1"/>
    <col min="6662" max="6662" width="13.85546875" style="34" customWidth="1"/>
    <col min="6663" max="6663" width="12.7109375" style="34" customWidth="1"/>
    <col min="6664" max="6664" width="13.7109375" style="34" customWidth="1"/>
    <col min="6665" max="6665" width="9.5703125" style="34" customWidth="1"/>
    <col min="6666" max="6666" width="11.28515625" style="34" customWidth="1"/>
    <col min="6667" max="6667" width="10.5703125" style="34" customWidth="1"/>
    <col min="6668" max="6668" width="17.28515625" style="34" customWidth="1"/>
    <col min="6669" max="6669" width="17.42578125" style="34" customWidth="1"/>
    <col min="6670" max="6670" width="15.42578125" style="34" customWidth="1"/>
    <col min="6671" max="6671" width="15.140625" style="34" customWidth="1"/>
    <col min="6672" max="6673" width="17.7109375" style="34" bestFit="1" customWidth="1"/>
    <col min="6674" max="6674" width="13.85546875" style="34" bestFit="1" customWidth="1"/>
    <col min="6675" max="6914" width="9.140625" style="34"/>
    <col min="6915" max="6915" width="1.42578125" style="34" customWidth="1"/>
    <col min="6916" max="6916" width="8.42578125" style="34" customWidth="1"/>
    <col min="6917" max="6917" width="33" style="34" customWidth="1"/>
    <col min="6918" max="6918" width="13.85546875" style="34" customWidth="1"/>
    <col min="6919" max="6919" width="12.7109375" style="34" customWidth="1"/>
    <col min="6920" max="6920" width="13.7109375" style="34" customWidth="1"/>
    <col min="6921" max="6921" width="9.5703125" style="34" customWidth="1"/>
    <col min="6922" max="6922" width="11.28515625" style="34" customWidth="1"/>
    <col min="6923" max="6923" width="10.5703125" style="34" customWidth="1"/>
    <col min="6924" max="6924" width="17.28515625" style="34" customWidth="1"/>
    <col min="6925" max="6925" width="17.42578125" style="34" customWidth="1"/>
    <col min="6926" max="6926" width="15.42578125" style="34" customWidth="1"/>
    <col min="6927" max="6927" width="15.140625" style="34" customWidth="1"/>
    <col min="6928" max="6929" width="17.7109375" style="34" bestFit="1" customWidth="1"/>
    <col min="6930" max="6930" width="13.85546875" style="34" bestFit="1" customWidth="1"/>
    <col min="6931" max="7170" width="9.140625" style="34"/>
    <col min="7171" max="7171" width="1.42578125" style="34" customWidth="1"/>
    <col min="7172" max="7172" width="8.42578125" style="34" customWidth="1"/>
    <col min="7173" max="7173" width="33" style="34" customWidth="1"/>
    <col min="7174" max="7174" width="13.85546875" style="34" customWidth="1"/>
    <col min="7175" max="7175" width="12.7109375" style="34" customWidth="1"/>
    <col min="7176" max="7176" width="13.7109375" style="34" customWidth="1"/>
    <col min="7177" max="7177" width="9.5703125" style="34" customWidth="1"/>
    <col min="7178" max="7178" width="11.28515625" style="34" customWidth="1"/>
    <col min="7179" max="7179" width="10.5703125" style="34" customWidth="1"/>
    <col min="7180" max="7180" width="17.28515625" style="34" customWidth="1"/>
    <col min="7181" max="7181" width="17.42578125" style="34" customWidth="1"/>
    <col min="7182" max="7182" width="15.42578125" style="34" customWidth="1"/>
    <col min="7183" max="7183" width="15.140625" style="34" customWidth="1"/>
    <col min="7184" max="7185" width="17.7109375" style="34" bestFit="1" customWidth="1"/>
    <col min="7186" max="7186" width="13.85546875" style="34" bestFit="1" customWidth="1"/>
    <col min="7187" max="7426" width="9.140625" style="34"/>
    <col min="7427" max="7427" width="1.42578125" style="34" customWidth="1"/>
    <col min="7428" max="7428" width="8.42578125" style="34" customWidth="1"/>
    <col min="7429" max="7429" width="33" style="34" customWidth="1"/>
    <col min="7430" max="7430" width="13.85546875" style="34" customWidth="1"/>
    <col min="7431" max="7431" width="12.7109375" style="34" customWidth="1"/>
    <col min="7432" max="7432" width="13.7109375" style="34" customWidth="1"/>
    <col min="7433" max="7433" width="9.5703125" style="34" customWidth="1"/>
    <col min="7434" max="7434" width="11.28515625" style="34" customWidth="1"/>
    <col min="7435" max="7435" width="10.5703125" style="34" customWidth="1"/>
    <col min="7436" max="7436" width="17.28515625" style="34" customWidth="1"/>
    <col min="7437" max="7437" width="17.42578125" style="34" customWidth="1"/>
    <col min="7438" max="7438" width="15.42578125" style="34" customWidth="1"/>
    <col min="7439" max="7439" width="15.140625" style="34" customWidth="1"/>
    <col min="7440" max="7441" width="17.7109375" style="34" bestFit="1" customWidth="1"/>
    <col min="7442" max="7442" width="13.85546875" style="34" bestFit="1" customWidth="1"/>
    <col min="7443" max="7682" width="9.140625" style="34"/>
    <col min="7683" max="7683" width="1.42578125" style="34" customWidth="1"/>
    <col min="7684" max="7684" width="8.42578125" style="34" customWidth="1"/>
    <col min="7685" max="7685" width="33" style="34" customWidth="1"/>
    <col min="7686" max="7686" width="13.85546875" style="34" customWidth="1"/>
    <col min="7687" max="7687" width="12.7109375" style="34" customWidth="1"/>
    <col min="7688" max="7688" width="13.7109375" style="34" customWidth="1"/>
    <col min="7689" max="7689" width="9.5703125" style="34" customWidth="1"/>
    <col min="7690" max="7690" width="11.28515625" style="34" customWidth="1"/>
    <col min="7691" max="7691" width="10.5703125" style="34" customWidth="1"/>
    <col min="7692" max="7692" width="17.28515625" style="34" customWidth="1"/>
    <col min="7693" max="7693" width="17.42578125" style="34" customWidth="1"/>
    <col min="7694" max="7694" width="15.42578125" style="34" customWidth="1"/>
    <col min="7695" max="7695" width="15.140625" style="34" customWidth="1"/>
    <col min="7696" max="7697" width="17.7109375" style="34" bestFit="1" customWidth="1"/>
    <col min="7698" max="7698" width="13.85546875" style="34" bestFit="1" customWidth="1"/>
    <col min="7699" max="7938" width="9.140625" style="34"/>
    <col min="7939" max="7939" width="1.42578125" style="34" customWidth="1"/>
    <col min="7940" max="7940" width="8.42578125" style="34" customWidth="1"/>
    <col min="7941" max="7941" width="33" style="34" customWidth="1"/>
    <col min="7942" max="7942" width="13.85546875" style="34" customWidth="1"/>
    <col min="7943" max="7943" width="12.7109375" style="34" customWidth="1"/>
    <col min="7944" max="7944" width="13.7109375" style="34" customWidth="1"/>
    <col min="7945" max="7945" width="9.5703125" style="34" customWidth="1"/>
    <col min="7946" max="7946" width="11.28515625" style="34" customWidth="1"/>
    <col min="7947" max="7947" width="10.5703125" style="34" customWidth="1"/>
    <col min="7948" max="7948" width="17.28515625" style="34" customWidth="1"/>
    <col min="7949" max="7949" width="17.42578125" style="34" customWidth="1"/>
    <col min="7950" max="7950" width="15.42578125" style="34" customWidth="1"/>
    <col min="7951" max="7951" width="15.140625" style="34" customWidth="1"/>
    <col min="7952" max="7953" width="17.7109375" style="34" bestFit="1" customWidth="1"/>
    <col min="7954" max="7954" width="13.85546875" style="34" bestFit="1" customWidth="1"/>
    <col min="7955" max="8194" width="9.140625" style="34"/>
    <col min="8195" max="8195" width="1.42578125" style="34" customWidth="1"/>
    <col min="8196" max="8196" width="8.42578125" style="34" customWidth="1"/>
    <col min="8197" max="8197" width="33" style="34" customWidth="1"/>
    <col min="8198" max="8198" width="13.85546875" style="34" customWidth="1"/>
    <col min="8199" max="8199" width="12.7109375" style="34" customWidth="1"/>
    <col min="8200" max="8200" width="13.7109375" style="34" customWidth="1"/>
    <col min="8201" max="8201" width="9.5703125" style="34" customWidth="1"/>
    <col min="8202" max="8202" width="11.28515625" style="34" customWidth="1"/>
    <col min="8203" max="8203" width="10.5703125" style="34" customWidth="1"/>
    <col min="8204" max="8204" width="17.28515625" style="34" customWidth="1"/>
    <col min="8205" max="8205" width="17.42578125" style="34" customWidth="1"/>
    <col min="8206" max="8206" width="15.42578125" style="34" customWidth="1"/>
    <col min="8207" max="8207" width="15.140625" style="34" customWidth="1"/>
    <col min="8208" max="8209" width="17.7109375" style="34" bestFit="1" customWidth="1"/>
    <col min="8210" max="8210" width="13.85546875" style="34" bestFit="1" customWidth="1"/>
    <col min="8211" max="8450" width="9.140625" style="34"/>
    <col min="8451" max="8451" width="1.42578125" style="34" customWidth="1"/>
    <col min="8452" max="8452" width="8.42578125" style="34" customWidth="1"/>
    <col min="8453" max="8453" width="33" style="34" customWidth="1"/>
    <col min="8454" max="8454" width="13.85546875" style="34" customWidth="1"/>
    <col min="8455" max="8455" width="12.7109375" style="34" customWidth="1"/>
    <col min="8456" max="8456" width="13.7109375" style="34" customWidth="1"/>
    <col min="8457" max="8457" width="9.5703125" style="34" customWidth="1"/>
    <col min="8458" max="8458" width="11.28515625" style="34" customWidth="1"/>
    <col min="8459" max="8459" width="10.5703125" style="34" customWidth="1"/>
    <col min="8460" max="8460" width="17.28515625" style="34" customWidth="1"/>
    <col min="8461" max="8461" width="17.42578125" style="34" customWidth="1"/>
    <col min="8462" max="8462" width="15.42578125" style="34" customWidth="1"/>
    <col min="8463" max="8463" width="15.140625" style="34" customWidth="1"/>
    <col min="8464" max="8465" width="17.7109375" style="34" bestFit="1" customWidth="1"/>
    <col min="8466" max="8466" width="13.85546875" style="34" bestFit="1" customWidth="1"/>
    <col min="8467" max="8706" width="9.140625" style="34"/>
    <col min="8707" max="8707" width="1.42578125" style="34" customWidth="1"/>
    <col min="8708" max="8708" width="8.42578125" style="34" customWidth="1"/>
    <col min="8709" max="8709" width="33" style="34" customWidth="1"/>
    <col min="8710" max="8710" width="13.85546875" style="34" customWidth="1"/>
    <col min="8711" max="8711" width="12.7109375" style="34" customWidth="1"/>
    <col min="8712" max="8712" width="13.7109375" style="34" customWidth="1"/>
    <col min="8713" max="8713" width="9.5703125" style="34" customWidth="1"/>
    <col min="8714" max="8714" width="11.28515625" style="34" customWidth="1"/>
    <col min="8715" max="8715" width="10.5703125" style="34" customWidth="1"/>
    <col min="8716" max="8716" width="17.28515625" style="34" customWidth="1"/>
    <col min="8717" max="8717" width="17.42578125" style="34" customWidth="1"/>
    <col min="8718" max="8718" width="15.42578125" style="34" customWidth="1"/>
    <col min="8719" max="8719" width="15.140625" style="34" customWidth="1"/>
    <col min="8720" max="8721" width="17.7109375" style="34" bestFit="1" customWidth="1"/>
    <col min="8722" max="8722" width="13.85546875" style="34" bestFit="1" customWidth="1"/>
    <col min="8723" max="8962" width="9.140625" style="34"/>
    <col min="8963" max="8963" width="1.42578125" style="34" customWidth="1"/>
    <col min="8964" max="8964" width="8.42578125" style="34" customWidth="1"/>
    <col min="8965" max="8965" width="33" style="34" customWidth="1"/>
    <col min="8966" max="8966" width="13.85546875" style="34" customWidth="1"/>
    <col min="8967" max="8967" width="12.7109375" style="34" customWidth="1"/>
    <col min="8968" max="8968" width="13.7109375" style="34" customWidth="1"/>
    <col min="8969" max="8969" width="9.5703125" style="34" customWidth="1"/>
    <col min="8970" max="8970" width="11.28515625" style="34" customWidth="1"/>
    <col min="8971" max="8971" width="10.5703125" style="34" customWidth="1"/>
    <col min="8972" max="8972" width="17.28515625" style="34" customWidth="1"/>
    <col min="8973" max="8973" width="17.42578125" style="34" customWidth="1"/>
    <col min="8974" max="8974" width="15.42578125" style="34" customWidth="1"/>
    <col min="8975" max="8975" width="15.140625" style="34" customWidth="1"/>
    <col min="8976" max="8977" width="17.7109375" style="34" bestFit="1" customWidth="1"/>
    <col min="8978" max="8978" width="13.85546875" style="34" bestFit="1" customWidth="1"/>
    <col min="8979" max="9218" width="9.140625" style="34"/>
    <col min="9219" max="9219" width="1.42578125" style="34" customWidth="1"/>
    <col min="9220" max="9220" width="8.42578125" style="34" customWidth="1"/>
    <col min="9221" max="9221" width="33" style="34" customWidth="1"/>
    <col min="9222" max="9222" width="13.85546875" style="34" customWidth="1"/>
    <col min="9223" max="9223" width="12.7109375" style="34" customWidth="1"/>
    <col min="9224" max="9224" width="13.7109375" style="34" customWidth="1"/>
    <col min="9225" max="9225" width="9.5703125" style="34" customWidth="1"/>
    <col min="9226" max="9226" width="11.28515625" style="34" customWidth="1"/>
    <col min="9227" max="9227" width="10.5703125" style="34" customWidth="1"/>
    <col min="9228" max="9228" width="17.28515625" style="34" customWidth="1"/>
    <col min="9229" max="9229" width="17.42578125" style="34" customWidth="1"/>
    <col min="9230" max="9230" width="15.42578125" style="34" customWidth="1"/>
    <col min="9231" max="9231" width="15.140625" style="34" customWidth="1"/>
    <col min="9232" max="9233" width="17.7109375" style="34" bestFit="1" customWidth="1"/>
    <col min="9234" max="9234" width="13.85546875" style="34" bestFit="1" customWidth="1"/>
    <col min="9235" max="9474" width="9.140625" style="34"/>
    <col min="9475" max="9475" width="1.42578125" style="34" customWidth="1"/>
    <col min="9476" max="9476" width="8.42578125" style="34" customWidth="1"/>
    <col min="9477" max="9477" width="33" style="34" customWidth="1"/>
    <col min="9478" max="9478" width="13.85546875" style="34" customWidth="1"/>
    <col min="9479" max="9479" width="12.7109375" style="34" customWidth="1"/>
    <col min="9480" max="9480" width="13.7109375" style="34" customWidth="1"/>
    <col min="9481" max="9481" width="9.5703125" style="34" customWidth="1"/>
    <col min="9482" max="9482" width="11.28515625" style="34" customWidth="1"/>
    <col min="9483" max="9483" width="10.5703125" style="34" customWidth="1"/>
    <col min="9484" max="9484" width="17.28515625" style="34" customWidth="1"/>
    <col min="9485" max="9485" width="17.42578125" style="34" customWidth="1"/>
    <col min="9486" max="9486" width="15.42578125" style="34" customWidth="1"/>
    <col min="9487" max="9487" width="15.140625" style="34" customWidth="1"/>
    <col min="9488" max="9489" width="17.7109375" style="34" bestFit="1" customWidth="1"/>
    <col min="9490" max="9490" width="13.85546875" style="34" bestFit="1" customWidth="1"/>
    <col min="9491" max="9730" width="9.140625" style="34"/>
    <col min="9731" max="9731" width="1.42578125" style="34" customWidth="1"/>
    <col min="9732" max="9732" width="8.42578125" style="34" customWidth="1"/>
    <col min="9733" max="9733" width="33" style="34" customWidth="1"/>
    <col min="9734" max="9734" width="13.85546875" style="34" customWidth="1"/>
    <col min="9735" max="9735" width="12.7109375" style="34" customWidth="1"/>
    <col min="9736" max="9736" width="13.7109375" style="34" customWidth="1"/>
    <col min="9737" max="9737" width="9.5703125" style="34" customWidth="1"/>
    <col min="9738" max="9738" width="11.28515625" style="34" customWidth="1"/>
    <col min="9739" max="9739" width="10.5703125" style="34" customWidth="1"/>
    <col min="9740" max="9740" width="17.28515625" style="34" customWidth="1"/>
    <col min="9741" max="9741" width="17.42578125" style="34" customWidth="1"/>
    <col min="9742" max="9742" width="15.42578125" style="34" customWidth="1"/>
    <col min="9743" max="9743" width="15.140625" style="34" customWidth="1"/>
    <col min="9744" max="9745" width="17.7109375" style="34" bestFit="1" customWidth="1"/>
    <col min="9746" max="9746" width="13.85546875" style="34" bestFit="1" customWidth="1"/>
    <col min="9747" max="9986" width="9.140625" style="34"/>
    <col min="9987" max="9987" width="1.42578125" style="34" customWidth="1"/>
    <col min="9988" max="9988" width="8.42578125" style="34" customWidth="1"/>
    <col min="9989" max="9989" width="33" style="34" customWidth="1"/>
    <col min="9990" max="9990" width="13.85546875" style="34" customWidth="1"/>
    <col min="9991" max="9991" width="12.7109375" style="34" customWidth="1"/>
    <col min="9992" max="9992" width="13.7109375" style="34" customWidth="1"/>
    <col min="9993" max="9993" width="9.5703125" style="34" customWidth="1"/>
    <col min="9994" max="9994" width="11.28515625" style="34" customWidth="1"/>
    <col min="9995" max="9995" width="10.5703125" style="34" customWidth="1"/>
    <col min="9996" max="9996" width="17.28515625" style="34" customWidth="1"/>
    <col min="9997" max="9997" width="17.42578125" style="34" customWidth="1"/>
    <col min="9998" max="9998" width="15.42578125" style="34" customWidth="1"/>
    <col min="9999" max="9999" width="15.140625" style="34" customWidth="1"/>
    <col min="10000" max="10001" width="17.7109375" style="34" bestFit="1" customWidth="1"/>
    <col min="10002" max="10002" width="13.85546875" style="34" bestFit="1" customWidth="1"/>
    <col min="10003" max="10242" width="9.140625" style="34"/>
    <col min="10243" max="10243" width="1.42578125" style="34" customWidth="1"/>
    <col min="10244" max="10244" width="8.42578125" style="34" customWidth="1"/>
    <col min="10245" max="10245" width="33" style="34" customWidth="1"/>
    <col min="10246" max="10246" width="13.85546875" style="34" customWidth="1"/>
    <col min="10247" max="10247" width="12.7109375" style="34" customWidth="1"/>
    <col min="10248" max="10248" width="13.7109375" style="34" customWidth="1"/>
    <col min="10249" max="10249" width="9.5703125" style="34" customWidth="1"/>
    <col min="10250" max="10250" width="11.28515625" style="34" customWidth="1"/>
    <col min="10251" max="10251" width="10.5703125" style="34" customWidth="1"/>
    <col min="10252" max="10252" width="17.28515625" style="34" customWidth="1"/>
    <col min="10253" max="10253" width="17.42578125" style="34" customWidth="1"/>
    <col min="10254" max="10254" width="15.42578125" style="34" customWidth="1"/>
    <col min="10255" max="10255" width="15.140625" style="34" customWidth="1"/>
    <col min="10256" max="10257" width="17.7109375" style="34" bestFit="1" customWidth="1"/>
    <col min="10258" max="10258" width="13.85546875" style="34" bestFit="1" customWidth="1"/>
    <col min="10259" max="10498" width="9.140625" style="34"/>
    <col min="10499" max="10499" width="1.42578125" style="34" customWidth="1"/>
    <col min="10500" max="10500" width="8.42578125" style="34" customWidth="1"/>
    <col min="10501" max="10501" width="33" style="34" customWidth="1"/>
    <col min="10502" max="10502" width="13.85546875" style="34" customWidth="1"/>
    <col min="10503" max="10503" width="12.7109375" style="34" customWidth="1"/>
    <col min="10504" max="10504" width="13.7109375" style="34" customWidth="1"/>
    <col min="10505" max="10505" width="9.5703125" style="34" customWidth="1"/>
    <col min="10506" max="10506" width="11.28515625" style="34" customWidth="1"/>
    <col min="10507" max="10507" width="10.5703125" style="34" customWidth="1"/>
    <col min="10508" max="10508" width="17.28515625" style="34" customWidth="1"/>
    <col min="10509" max="10509" width="17.42578125" style="34" customWidth="1"/>
    <col min="10510" max="10510" width="15.42578125" style="34" customWidth="1"/>
    <col min="10511" max="10511" width="15.140625" style="34" customWidth="1"/>
    <col min="10512" max="10513" width="17.7109375" style="34" bestFit="1" customWidth="1"/>
    <col min="10514" max="10514" width="13.85546875" style="34" bestFit="1" customWidth="1"/>
    <col min="10515" max="10754" width="9.140625" style="34"/>
    <col min="10755" max="10755" width="1.42578125" style="34" customWidth="1"/>
    <col min="10756" max="10756" width="8.42578125" style="34" customWidth="1"/>
    <col min="10757" max="10757" width="33" style="34" customWidth="1"/>
    <col min="10758" max="10758" width="13.85546875" style="34" customWidth="1"/>
    <col min="10759" max="10759" width="12.7109375" style="34" customWidth="1"/>
    <col min="10760" max="10760" width="13.7109375" style="34" customWidth="1"/>
    <col min="10761" max="10761" width="9.5703125" style="34" customWidth="1"/>
    <col min="10762" max="10762" width="11.28515625" style="34" customWidth="1"/>
    <col min="10763" max="10763" width="10.5703125" style="34" customWidth="1"/>
    <col min="10764" max="10764" width="17.28515625" style="34" customWidth="1"/>
    <col min="10765" max="10765" width="17.42578125" style="34" customWidth="1"/>
    <col min="10766" max="10766" width="15.42578125" style="34" customWidth="1"/>
    <col min="10767" max="10767" width="15.140625" style="34" customWidth="1"/>
    <col min="10768" max="10769" width="17.7109375" style="34" bestFit="1" customWidth="1"/>
    <col min="10770" max="10770" width="13.85546875" style="34" bestFit="1" customWidth="1"/>
    <col min="10771" max="11010" width="9.140625" style="34"/>
    <col min="11011" max="11011" width="1.42578125" style="34" customWidth="1"/>
    <col min="11012" max="11012" width="8.42578125" style="34" customWidth="1"/>
    <col min="11013" max="11013" width="33" style="34" customWidth="1"/>
    <col min="11014" max="11014" width="13.85546875" style="34" customWidth="1"/>
    <col min="11015" max="11015" width="12.7109375" style="34" customWidth="1"/>
    <col min="11016" max="11016" width="13.7109375" style="34" customWidth="1"/>
    <col min="11017" max="11017" width="9.5703125" style="34" customWidth="1"/>
    <col min="11018" max="11018" width="11.28515625" style="34" customWidth="1"/>
    <col min="11019" max="11019" width="10.5703125" style="34" customWidth="1"/>
    <col min="11020" max="11020" width="17.28515625" style="34" customWidth="1"/>
    <col min="11021" max="11021" width="17.42578125" style="34" customWidth="1"/>
    <col min="11022" max="11022" width="15.42578125" style="34" customWidth="1"/>
    <col min="11023" max="11023" width="15.140625" style="34" customWidth="1"/>
    <col min="11024" max="11025" width="17.7109375" style="34" bestFit="1" customWidth="1"/>
    <col min="11026" max="11026" width="13.85546875" style="34" bestFit="1" customWidth="1"/>
    <col min="11027" max="11266" width="9.140625" style="34"/>
    <col min="11267" max="11267" width="1.42578125" style="34" customWidth="1"/>
    <col min="11268" max="11268" width="8.42578125" style="34" customWidth="1"/>
    <col min="11269" max="11269" width="33" style="34" customWidth="1"/>
    <col min="11270" max="11270" width="13.85546875" style="34" customWidth="1"/>
    <col min="11271" max="11271" width="12.7109375" style="34" customWidth="1"/>
    <col min="11272" max="11272" width="13.7109375" style="34" customWidth="1"/>
    <col min="11273" max="11273" width="9.5703125" style="34" customWidth="1"/>
    <col min="11274" max="11274" width="11.28515625" style="34" customWidth="1"/>
    <col min="11275" max="11275" width="10.5703125" style="34" customWidth="1"/>
    <col min="11276" max="11276" width="17.28515625" style="34" customWidth="1"/>
    <col min="11277" max="11277" width="17.42578125" style="34" customWidth="1"/>
    <col min="11278" max="11278" width="15.42578125" style="34" customWidth="1"/>
    <col min="11279" max="11279" width="15.140625" style="34" customWidth="1"/>
    <col min="11280" max="11281" width="17.7109375" style="34" bestFit="1" customWidth="1"/>
    <col min="11282" max="11282" width="13.85546875" style="34" bestFit="1" customWidth="1"/>
    <col min="11283" max="11522" width="9.140625" style="34"/>
    <col min="11523" max="11523" width="1.42578125" style="34" customWidth="1"/>
    <col min="11524" max="11524" width="8.42578125" style="34" customWidth="1"/>
    <col min="11525" max="11525" width="33" style="34" customWidth="1"/>
    <col min="11526" max="11526" width="13.85546875" style="34" customWidth="1"/>
    <col min="11527" max="11527" width="12.7109375" style="34" customWidth="1"/>
    <col min="11528" max="11528" width="13.7109375" style="34" customWidth="1"/>
    <col min="11529" max="11529" width="9.5703125" style="34" customWidth="1"/>
    <col min="11530" max="11530" width="11.28515625" style="34" customWidth="1"/>
    <col min="11531" max="11531" width="10.5703125" style="34" customWidth="1"/>
    <col min="11532" max="11532" width="17.28515625" style="34" customWidth="1"/>
    <col min="11533" max="11533" width="17.42578125" style="34" customWidth="1"/>
    <col min="11534" max="11534" width="15.42578125" style="34" customWidth="1"/>
    <col min="11535" max="11535" width="15.140625" style="34" customWidth="1"/>
    <col min="11536" max="11537" width="17.7109375" style="34" bestFit="1" customWidth="1"/>
    <col min="11538" max="11538" width="13.85546875" style="34" bestFit="1" customWidth="1"/>
    <col min="11539" max="11778" width="9.140625" style="34"/>
    <col min="11779" max="11779" width="1.42578125" style="34" customWidth="1"/>
    <col min="11780" max="11780" width="8.42578125" style="34" customWidth="1"/>
    <col min="11781" max="11781" width="33" style="34" customWidth="1"/>
    <col min="11782" max="11782" width="13.85546875" style="34" customWidth="1"/>
    <col min="11783" max="11783" width="12.7109375" style="34" customWidth="1"/>
    <col min="11784" max="11784" width="13.7109375" style="34" customWidth="1"/>
    <col min="11785" max="11785" width="9.5703125" style="34" customWidth="1"/>
    <col min="11786" max="11786" width="11.28515625" style="34" customWidth="1"/>
    <col min="11787" max="11787" width="10.5703125" style="34" customWidth="1"/>
    <col min="11788" max="11788" width="17.28515625" style="34" customWidth="1"/>
    <col min="11789" max="11789" width="17.42578125" style="34" customWidth="1"/>
    <col min="11790" max="11790" width="15.42578125" style="34" customWidth="1"/>
    <col min="11791" max="11791" width="15.140625" style="34" customWidth="1"/>
    <col min="11792" max="11793" width="17.7109375" style="34" bestFit="1" customWidth="1"/>
    <col min="11794" max="11794" width="13.85546875" style="34" bestFit="1" customWidth="1"/>
    <col min="11795" max="12034" width="9.140625" style="34"/>
    <col min="12035" max="12035" width="1.42578125" style="34" customWidth="1"/>
    <col min="12036" max="12036" width="8.42578125" style="34" customWidth="1"/>
    <col min="12037" max="12037" width="33" style="34" customWidth="1"/>
    <col min="12038" max="12038" width="13.85546875" style="34" customWidth="1"/>
    <col min="12039" max="12039" width="12.7109375" style="34" customWidth="1"/>
    <col min="12040" max="12040" width="13.7109375" style="34" customWidth="1"/>
    <col min="12041" max="12041" width="9.5703125" style="34" customWidth="1"/>
    <col min="12042" max="12042" width="11.28515625" style="34" customWidth="1"/>
    <col min="12043" max="12043" width="10.5703125" style="34" customWidth="1"/>
    <col min="12044" max="12044" width="17.28515625" style="34" customWidth="1"/>
    <col min="12045" max="12045" width="17.42578125" style="34" customWidth="1"/>
    <col min="12046" max="12046" width="15.42578125" style="34" customWidth="1"/>
    <col min="12047" max="12047" width="15.140625" style="34" customWidth="1"/>
    <col min="12048" max="12049" width="17.7109375" style="34" bestFit="1" customWidth="1"/>
    <col min="12050" max="12050" width="13.85546875" style="34" bestFit="1" customWidth="1"/>
    <col min="12051" max="12290" width="9.140625" style="34"/>
    <col min="12291" max="12291" width="1.42578125" style="34" customWidth="1"/>
    <col min="12292" max="12292" width="8.42578125" style="34" customWidth="1"/>
    <col min="12293" max="12293" width="33" style="34" customWidth="1"/>
    <col min="12294" max="12294" width="13.85546875" style="34" customWidth="1"/>
    <col min="12295" max="12295" width="12.7109375" style="34" customWidth="1"/>
    <col min="12296" max="12296" width="13.7109375" style="34" customWidth="1"/>
    <col min="12297" max="12297" width="9.5703125" style="34" customWidth="1"/>
    <col min="12298" max="12298" width="11.28515625" style="34" customWidth="1"/>
    <col min="12299" max="12299" width="10.5703125" style="34" customWidth="1"/>
    <col min="12300" max="12300" width="17.28515625" style="34" customWidth="1"/>
    <col min="12301" max="12301" width="17.42578125" style="34" customWidth="1"/>
    <col min="12302" max="12302" width="15.42578125" style="34" customWidth="1"/>
    <col min="12303" max="12303" width="15.140625" style="34" customWidth="1"/>
    <col min="12304" max="12305" width="17.7109375" style="34" bestFit="1" customWidth="1"/>
    <col min="12306" max="12306" width="13.85546875" style="34" bestFit="1" customWidth="1"/>
    <col min="12307" max="12546" width="9.140625" style="34"/>
    <col min="12547" max="12547" width="1.42578125" style="34" customWidth="1"/>
    <col min="12548" max="12548" width="8.42578125" style="34" customWidth="1"/>
    <col min="12549" max="12549" width="33" style="34" customWidth="1"/>
    <col min="12550" max="12550" width="13.85546875" style="34" customWidth="1"/>
    <col min="12551" max="12551" width="12.7109375" style="34" customWidth="1"/>
    <col min="12552" max="12552" width="13.7109375" style="34" customWidth="1"/>
    <col min="12553" max="12553" width="9.5703125" style="34" customWidth="1"/>
    <col min="12554" max="12554" width="11.28515625" style="34" customWidth="1"/>
    <col min="12555" max="12555" width="10.5703125" style="34" customWidth="1"/>
    <col min="12556" max="12556" width="17.28515625" style="34" customWidth="1"/>
    <col min="12557" max="12557" width="17.42578125" style="34" customWidth="1"/>
    <col min="12558" max="12558" width="15.42578125" style="34" customWidth="1"/>
    <col min="12559" max="12559" width="15.140625" style="34" customWidth="1"/>
    <col min="12560" max="12561" width="17.7109375" style="34" bestFit="1" customWidth="1"/>
    <col min="12562" max="12562" width="13.85546875" style="34" bestFit="1" customWidth="1"/>
    <col min="12563" max="12802" width="9.140625" style="34"/>
    <col min="12803" max="12803" width="1.42578125" style="34" customWidth="1"/>
    <col min="12804" max="12804" width="8.42578125" style="34" customWidth="1"/>
    <col min="12805" max="12805" width="33" style="34" customWidth="1"/>
    <col min="12806" max="12806" width="13.85546875" style="34" customWidth="1"/>
    <col min="12807" max="12807" width="12.7109375" style="34" customWidth="1"/>
    <col min="12808" max="12808" width="13.7109375" style="34" customWidth="1"/>
    <col min="12809" max="12809" width="9.5703125" style="34" customWidth="1"/>
    <col min="12810" max="12810" width="11.28515625" style="34" customWidth="1"/>
    <col min="12811" max="12811" width="10.5703125" style="34" customWidth="1"/>
    <col min="12812" max="12812" width="17.28515625" style="34" customWidth="1"/>
    <col min="12813" max="12813" width="17.42578125" style="34" customWidth="1"/>
    <col min="12814" max="12814" width="15.42578125" style="34" customWidth="1"/>
    <col min="12815" max="12815" width="15.140625" style="34" customWidth="1"/>
    <col min="12816" max="12817" width="17.7109375" style="34" bestFit="1" customWidth="1"/>
    <col min="12818" max="12818" width="13.85546875" style="34" bestFit="1" customWidth="1"/>
    <col min="12819" max="13058" width="9.140625" style="34"/>
    <col min="13059" max="13059" width="1.42578125" style="34" customWidth="1"/>
    <col min="13060" max="13060" width="8.42578125" style="34" customWidth="1"/>
    <col min="13061" max="13061" width="33" style="34" customWidth="1"/>
    <col min="13062" max="13062" width="13.85546875" style="34" customWidth="1"/>
    <col min="13063" max="13063" width="12.7109375" style="34" customWidth="1"/>
    <col min="13064" max="13064" width="13.7109375" style="34" customWidth="1"/>
    <col min="13065" max="13065" width="9.5703125" style="34" customWidth="1"/>
    <col min="13066" max="13066" width="11.28515625" style="34" customWidth="1"/>
    <col min="13067" max="13067" width="10.5703125" style="34" customWidth="1"/>
    <col min="13068" max="13068" width="17.28515625" style="34" customWidth="1"/>
    <col min="13069" max="13069" width="17.42578125" style="34" customWidth="1"/>
    <col min="13070" max="13070" width="15.42578125" style="34" customWidth="1"/>
    <col min="13071" max="13071" width="15.140625" style="34" customWidth="1"/>
    <col min="13072" max="13073" width="17.7109375" style="34" bestFit="1" customWidth="1"/>
    <col min="13074" max="13074" width="13.85546875" style="34" bestFit="1" customWidth="1"/>
    <col min="13075" max="13314" width="9.140625" style="34"/>
    <col min="13315" max="13315" width="1.42578125" style="34" customWidth="1"/>
    <col min="13316" max="13316" width="8.42578125" style="34" customWidth="1"/>
    <col min="13317" max="13317" width="33" style="34" customWidth="1"/>
    <col min="13318" max="13318" width="13.85546875" style="34" customWidth="1"/>
    <col min="13319" max="13319" width="12.7109375" style="34" customWidth="1"/>
    <col min="13320" max="13320" width="13.7109375" style="34" customWidth="1"/>
    <col min="13321" max="13321" width="9.5703125" style="34" customWidth="1"/>
    <col min="13322" max="13322" width="11.28515625" style="34" customWidth="1"/>
    <col min="13323" max="13323" width="10.5703125" style="34" customWidth="1"/>
    <col min="13324" max="13324" width="17.28515625" style="34" customWidth="1"/>
    <col min="13325" max="13325" width="17.42578125" style="34" customWidth="1"/>
    <col min="13326" max="13326" width="15.42578125" style="34" customWidth="1"/>
    <col min="13327" max="13327" width="15.140625" style="34" customWidth="1"/>
    <col min="13328" max="13329" width="17.7109375" style="34" bestFit="1" customWidth="1"/>
    <col min="13330" max="13330" width="13.85546875" style="34" bestFit="1" customWidth="1"/>
    <col min="13331" max="13570" width="9.140625" style="34"/>
    <col min="13571" max="13571" width="1.42578125" style="34" customWidth="1"/>
    <col min="13572" max="13572" width="8.42578125" style="34" customWidth="1"/>
    <col min="13573" max="13573" width="33" style="34" customWidth="1"/>
    <col min="13574" max="13574" width="13.85546875" style="34" customWidth="1"/>
    <col min="13575" max="13575" width="12.7109375" style="34" customWidth="1"/>
    <col min="13576" max="13576" width="13.7109375" style="34" customWidth="1"/>
    <col min="13577" max="13577" width="9.5703125" style="34" customWidth="1"/>
    <col min="13578" max="13578" width="11.28515625" style="34" customWidth="1"/>
    <col min="13579" max="13579" width="10.5703125" style="34" customWidth="1"/>
    <col min="13580" max="13580" width="17.28515625" style="34" customWidth="1"/>
    <col min="13581" max="13581" width="17.42578125" style="34" customWidth="1"/>
    <col min="13582" max="13582" width="15.42578125" style="34" customWidth="1"/>
    <col min="13583" max="13583" width="15.140625" style="34" customWidth="1"/>
    <col min="13584" max="13585" width="17.7109375" style="34" bestFit="1" customWidth="1"/>
    <col min="13586" max="13586" width="13.85546875" style="34" bestFit="1" customWidth="1"/>
    <col min="13587" max="13826" width="9.140625" style="34"/>
    <col min="13827" max="13827" width="1.42578125" style="34" customWidth="1"/>
    <col min="13828" max="13828" width="8.42578125" style="34" customWidth="1"/>
    <col min="13829" max="13829" width="33" style="34" customWidth="1"/>
    <col min="13830" max="13830" width="13.85546875" style="34" customWidth="1"/>
    <col min="13831" max="13831" width="12.7109375" style="34" customWidth="1"/>
    <col min="13832" max="13832" width="13.7109375" style="34" customWidth="1"/>
    <col min="13833" max="13833" width="9.5703125" style="34" customWidth="1"/>
    <col min="13834" max="13834" width="11.28515625" style="34" customWidth="1"/>
    <col min="13835" max="13835" width="10.5703125" style="34" customWidth="1"/>
    <col min="13836" max="13836" width="17.28515625" style="34" customWidth="1"/>
    <col min="13837" max="13837" width="17.42578125" style="34" customWidth="1"/>
    <col min="13838" max="13838" width="15.42578125" style="34" customWidth="1"/>
    <col min="13839" max="13839" width="15.140625" style="34" customWidth="1"/>
    <col min="13840" max="13841" width="17.7109375" style="34" bestFit="1" customWidth="1"/>
    <col min="13842" max="13842" width="13.85546875" style="34" bestFit="1" customWidth="1"/>
    <col min="13843" max="14082" width="9.140625" style="34"/>
    <col min="14083" max="14083" width="1.42578125" style="34" customWidth="1"/>
    <col min="14084" max="14084" width="8.42578125" style="34" customWidth="1"/>
    <col min="14085" max="14085" width="33" style="34" customWidth="1"/>
    <col min="14086" max="14086" width="13.85546875" style="34" customWidth="1"/>
    <col min="14087" max="14087" width="12.7109375" style="34" customWidth="1"/>
    <col min="14088" max="14088" width="13.7109375" style="34" customWidth="1"/>
    <col min="14089" max="14089" width="9.5703125" style="34" customWidth="1"/>
    <col min="14090" max="14090" width="11.28515625" style="34" customWidth="1"/>
    <col min="14091" max="14091" width="10.5703125" style="34" customWidth="1"/>
    <col min="14092" max="14092" width="17.28515625" style="34" customWidth="1"/>
    <col min="14093" max="14093" width="17.42578125" style="34" customWidth="1"/>
    <col min="14094" max="14094" width="15.42578125" style="34" customWidth="1"/>
    <col min="14095" max="14095" width="15.140625" style="34" customWidth="1"/>
    <col min="14096" max="14097" width="17.7109375" style="34" bestFit="1" customWidth="1"/>
    <col min="14098" max="14098" width="13.85546875" style="34" bestFit="1" customWidth="1"/>
    <col min="14099" max="14338" width="9.140625" style="34"/>
    <col min="14339" max="14339" width="1.42578125" style="34" customWidth="1"/>
    <col min="14340" max="14340" width="8.42578125" style="34" customWidth="1"/>
    <col min="14341" max="14341" width="33" style="34" customWidth="1"/>
    <col min="14342" max="14342" width="13.85546875" style="34" customWidth="1"/>
    <col min="14343" max="14343" width="12.7109375" style="34" customWidth="1"/>
    <col min="14344" max="14344" width="13.7109375" style="34" customWidth="1"/>
    <col min="14345" max="14345" width="9.5703125" style="34" customWidth="1"/>
    <col min="14346" max="14346" width="11.28515625" style="34" customWidth="1"/>
    <col min="14347" max="14347" width="10.5703125" style="34" customWidth="1"/>
    <col min="14348" max="14348" width="17.28515625" style="34" customWidth="1"/>
    <col min="14349" max="14349" width="17.42578125" style="34" customWidth="1"/>
    <col min="14350" max="14350" width="15.42578125" style="34" customWidth="1"/>
    <col min="14351" max="14351" width="15.140625" style="34" customWidth="1"/>
    <col min="14352" max="14353" width="17.7109375" style="34" bestFit="1" customWidth="1"/>
    <col min="14354" max="14354" width="13.85546875" style="34" bestFit="1" customWidth="1"/>
    <col min="14355" max="14594" width="9.140625" style="34"/>
    <col min="14595" max="14595" width="1.42578125" style="34" customWidth="1"/>
    <col min="14596" max="14596" width="8.42578125" style="34" customWidth="1"/>
    <col min="14597" max="14597" width="33" style="34" customWidth="1"/>
    <col min="14598" max="14598" width="13.85546875" style="34" customWidth="1"/>
    <col min="14599" max="14599" width="12.7109375" style="34" customWidth="1"/>
    <col min="14600" max="14600" width="13.7109375" style="34" customWidth="1"/>
    <col min="14601" max="14601" width="9.5703125" style="34" customWidth="1"/>
    <col min="14602" max="14602" width="11.28515625" style="34" customWidth="1"/>
    <col min="14603" max="14603" width="10.5703125" style="34" customWidth="1"/>
    <col min="14604" max="14604" width="17.28515625" style="34" customWidth="1"/>
    <col min="14605" max="14605" width="17.42578125" style="34" customWidth="1"/>
    <col min="14606" max="14606" width="15.42578125" style="34" customWidth="1"/>
    <col min="14607" max="14607" width="15.140625" style="34" customWidth="1"/>
    <col min="14608" max="14609" width="17.7109375" style="34" bestFit="1" customWidth="1"/>
    <col min="14610" max="14610" width="13.85546875" style="34" bestFit="1" customWidth="1"/>
    <col min="14611" max="14850" width="9.140625" style="34"/>
    <col min="14851" max="14851" width="1.42578125" style="34" customWidth="1"/>
    <col min="14852" max="14852" width="8.42578125" style="34" customWidth="1"/>
    <col min="14853" max="14853" width="33" style="34" customWidth="1"/>
    <col min="14854" max="14854" width="13.85546875" style="34" customWidth="1"/>
    <col min="14855" max="14855" width="12.7109375" style="34" customWidth="1"/>
    <col min="14856" max="14856" width="13.7109375" style="34" customWidth="1"/>
    <col min="14857" max="14857" width="9.5703125" style="34" customWidth="1"/>
    <col min="14858" max="14858" width="11.28515625" style="34" customWidth="1"/>
    <col min="14859" max="14859" width="10.5703125" style="34" customWidth="1"/>
    <col min="14860" max="14860" width="17.28515625" style="34" customWidth="1"/>
    <col min="14861" max="14861" width="17.42578125" style="34" customWidth="1"/>
    <col min="14862" max="14862" width="15.42578125" style="34" customWidth="1"/>
    <col min="14863" max="14863" width="15.140625" style="34" customWidth="1"/>
    <col min="14864" max="14865" width="17.7109375" style="34" bestFit="1" customWidth="1"/>
    <col min="14866" max="14866" width="13.85546875" style="34" bestFit="1" customWidth="1"/>
    <col min="14867" max="15106" width="9.140625" style="34"/>
    <col min="15107" max="15107" width="1.42578125" style="34" customWidth="1"/>
    <col min="15108" max="15108" width="8.42578125" style="34" customWidth="1"/>
    <col min="15109" max="15109" width="33" style="34" customWidth="1"/>
    <col min="15110" max="15110" width="13.85546875" style="34" customWidth="1"/>
    <col min="15111" max="15111" width="12.7109375" style="34" customWidth="1"/>
    <col min="15112" max="15112" width="13.7109375" style="34" customWidth="1"/>
    <col min="15113" max="15113" width="9.5703125" style="34" customWidth="1"/>
    <col min="15114" max="15114" width="11.28515625" style="34" customWidth="1"/>
    <col min="15115" max="15115" width="10.5703125" style="34" customWidth="1"/>
    <col min="15116" max="15116" width="17.28515625" style="34" customWidth="1"/>
    <col min="15117" max="15117" width="17.42578125" style="34" customWidth="1"/>
    <col min="15118" max="15118" width="15.42578125" style="34" customWidth="1"/>
    <col min="15119" max="15119" width="15.140625" style="34" customWidth="1"/>
    <col min="15120" max="15121" width="17.7109375" style="34" bestFit="1" customWidth="1"/>
    <col min="15122" max="15122" width="13.85546875" style="34" bestFit="1" customWidth="1"/>
    <col min="15123" max="15362" width="9.140625" style="34"/>
    <col min="15363" max="15363" width="1.42578125" style="34" customWidth="1"/>
    <col min="15364" max="15364" width="8.42578125" style="34" customWidth="1"/>
    <col min="15365" max="15365" width="33" style="34" customWidth="1"/>
    <col min="15366" max="15366" width="13.85546875" style="34" customWidth="1"/>
    <col min="15367" max="15367" width="12.7109375" style="34" customWidth="1"/>
    <col min="15368" max="15368" width="13.7109375" style="34" customWidth="1"/>
    <col min="15369" max="15369" width="9.5703125" style="34" customWidth="1"/>
    <col min="15370" max="15370" width="11.28515625" style="34" customWidth="1"/>
    <col min="15371" max="15371" width="10.5703125" style="34" customWidth="1"/>
    <col min="15372" max="15372" width="17.28515625" style="34" customWidth="1"/>
    <col min="15373" max="15373" width="17.42578125" style="34" customWidth="1"/>
    <col min="15374" max="15374" width="15.42578125" style="34" customWidth="1"/>
    <col min="15375" max="15375" width="15.140625" style="34" customWidth="1"/>
    <col min="15376" max="15377" width="17.7109375" style="34" bestFit="1" customWidth="1"/>
    <col min="15378" max="15378" width="13.85546875" style="34" bestFit="1" customWidth="1"/>
    <col min="15379" max="15618" width="9.140625" style="34"/>
    <col min="15619" max="15619" width="1.42578125" style="34" customWidth="1"/>
    <col min="15620" max="15620" width="8.42578125" style="34" customWidth="1"/>
    <col min="15621" max="15621" width="33" style="34" customWidth="1"/>
    <col min="15622" max="15622" width="13.85546875" style="34" customWidth="1"/>
    <col min="15623" max="15623" width="12.7109375" style="34" customWidth="1"/>
    <col min="15624" max="15624" width="13.7109375" style="34" customWidth="1"/>
    <col min="15625" max="15625" width="9.5703125" style="34" customWidth="1"/>
    <col min="15626" max="15626" width="11.28515625" style="34" customWidth="1"/>
    <col min="15627" max="15627" width="10.5703125" style="34" customWidth="1"/>
    <col min="15628" max="15628" width="17.28515625" style="34" customWidth="1"/>
    <col min="15629" max="15629" width="17.42578125" style="34" customWidth="1"/>
    <col min="15630" max="15630" width="15.42578125" style="34" customWidth="1"/>
    <col min="15631" max="15631" width="15.140625" style="34" customWidth="1"/>
    <col min="15632" max="15633" width="17.7109375" style="34" bestFit="1" customWidth="1"/>
    <col min="15634" max="15634" width="13.85546875" style="34" bestFit="1" customWidth="1"/>
    <col min="15635" max="15874" width="9.140625" style="34"/>
    <col min="15875" max="15875" width="1.42578125" style="34" customWidth="1"/>
    <col min="15876" max="15876" width="8.42578125" style="34" customWidth="1"/>
    <col min="15877" max="15877" width="33" style="34" customWidth="1"/>
    <col min="15878" max="15878" width="13.85546875" style="34" customWidth="1"/>
    <col min="15879" max="15879" width="12.7109375" style="34" customWidth="1"/>
    <col min="15880" max="15880" width="13.7109375" style="34" customWidth="1"/>
    <col min="15881" max="15881" width="9.5703125" style="34" customWidth="1"/>
    <col min="15882" max="15882" width="11.28515625" style="34" customWidth="1"/>
    <col min="15883" max="15883" width="10.5703125" style="34" customWidth="1"/>
    <col min="15884" max="15884" width="17.28515625" style="34" customWidth="1"/>
    <col min="15885" max="15885" width="17.42578125" style="34" customWidth="1"/>
    <col min="15886" max="15886" width="15.42578125" style="34" customWidth="1"/>
    <col min="15887" max="15887" width="15.140625" style="34" customWidth="1"/>
    <col min="15888" max="15889" width="17.7109375" style="34" bestFit="1" customWidth="1"/>
    <col min="15890" max="15890" width="13.85546875" style="34" bestFit="1" customWidth="1"/>
    <col min="15891" max="16130" width="9.140625" style="34"/>
    <col min="16131" max="16131" width="1.42578125" style="34" customWidth="1"/>
    <col min="16132" max="16132" width="8.42578125" style="34" customWidth="1"/>
    <col min="16133" max="16133" width="33" style="34" customWidth="1"/>
    <col min="16134" max="16134" width="13.85546875" style="34" customWidth="1"/>
    <col min="16135" max="16135" width="12.7109375" style="34" customWidth="1"/>
    <col min="16136" max="16136" width="13.7109375" style="34" customWidth="1"/>
    <col min="16137" max="16137" width="9.5703125" style="34" customWidth="1"/>
    <col min="16138" max="16138" width="11.28515625" style="34" customWidth="1"/>
    <col min="16139" max="16139" width="10.5703125" style="34" customWidth="1"/>
    <col min="16140" max="16140" width="17.28515625" style="34" customWidth="1"/>
    <col min="16141" max="16141" width="17.42578125" style="34" customWidth="1"/>
    <col min="16142" max="16142" width="15.42578125" style="34" customWidth="1"/>
    <col min="16143" max="16143" width="15.140625" style="34" customWidth="1"/>
    <col min="16144" max="16145" width="17.7109375" style="34" bestFit="1" customWidth="1"/>
    <col min="16146" max="16146" width="13.85546875" style="34" bestFit="1" customWidth="1"/>
    <col min="16147" max="16384" width="9.140625" style="34"/>
  </cols>
  <sheetData>
    <row r="1" spans="1:34" s="10" customFormat="1" ht="15">
      <c r="A1" s="10" t="s">
        <v>57</v>
      </c>
      <c r="B1" s="10">
        <v>8.3000000000000007</v>
      </c>
      <c r="AE1" s="61"/>
    </row>
    <row r="2" spans="1:34" s="10" customFormat="1" ht="15">
      <c r="A2" s="10" t="s">
        <v>58</v>
      </c>
      <c r="B2" s="32" t="s">
        <v>686</v>
      </c>
      <c r="C2" s="32"/>
      <c r="D2" s="32"/>
      <c r="E2" s="32"/>
      <c r="AE2" s="61"/>
    </row>
    <row r="3" spans="1:34" s="10" customFormat="1" ht="15">
      <c r="A3" s="10" t="s">
        <v>56</v>
      </c>
      <c r="B3" s="15" t="s">
        <v>61</v>
      </c>
      <c r="C3" s="15"/>
      <c r="D3" s="15"/>
      <c r="E3" s="15"/>
      <c r="AE3" s="61"/>
    </row>
    <row r="4" spans="1:34" s="10" customFormat="1" ht="15">
      <c r="A4" s="10" t="s">
        <v>59</v>
      </c>
      <c r="B4" s="78" t="s">
        <v>335</v>
      </c>
      <c r="C4" s="78"/>
      <c r="D4" s="78"/>
      <c r="E4" s="78"/>
      <c r="AE4" s="61"/>
    </row>
    <row r="5" spans="1:34" s="10" customFormat="1" ht="15">
      <c r="A5" s="10" t="s">
        <v>60</v>
      </c>
      <c r="B5" s="79" t="s">
        <v>80</v>
      </c>
      <c r="C5" s="79"/>
      <c r="D5" s="79"/>
      <c r="E5" s="79"/>
      <c r="AE5" s="61"/>
    </row>
    <row r="6" spans="1:34" ht="13.5" thickBot="1">
      <c r="AG6" s="46"/>
      <c r="AH6" s="46"/>
    </row>
    <row r="7" spans="1:34" s="36" customFormat="1" ht="23.25" customHeight="1" thickBot="1">
      <c r="A7" s="3025" t="s">
        <v>96</v>
      </c>
      <c r="B7" s="3025" t="s">
        <v>332</v>
      </c>
      <c r="C7" s="3025" t="s">
        <v>98</v>
      </c>
      <c r="D7" s="1633"/>
      <c r="E7" s="3014" t="s">
        <v>555</v>
      </c>
      <c r="F7" s="3025" t="s">
        <v>100</v>
      </c>
      <c r="G7" s="3025" t="s">
        <v>101</v>
      </c>
      <c r="H7" s="3018" t="s">
        <v>103</v>
      </c>
      <c r="I7" s="3018" t="s">
        <v>105</v>
      </c>
      <c r="J7" s="3018" t="s">
        <v>116</v>
      </c>
      <c r="K7" s="3018" t="s">
        <v>109</v>
      </c>
      <c r="L7" s="3016" t="s">
        <v>693</v>
      </c>
      <c r="M7" s="3010" t="s">
        <v>694</v>
      </c>
      <c r="N7" s="3016" t="s">
        <v>695</v>
      </c>
      <c r="O7" s="3027" t="s">
        <v>111</v>
      </c>
      <c r="P7" s="3016" t="s">
        <v>663</v>
      </c>
      <c r="Q7" s="3022" t="s">
        <v>696</v>
      </c>
      <c r="R7" s="3023"/>
      <c r="S7" s="3024"/>
      <c r="AG7" s="48"/>
      <c r="AH7" s="48"/>
    </row>
    <row r="8" spans="1:34" s="36" customFormat="1" ht="59.25" customHeight="1" thickBot="1">
      <c r="A8" s="3026"/>
      <c r="B8" s="3026"/>
      <c r="C8" s="3026"/>
      <c r="D8" s="1635" t="s">
        <v>1257</v>
      </c>
      <c r="E8" s="3015"/>
      <c r="F8" s="3026"/>
      <c r="G8" s="3026"/>
      <c r="H8" s="3019"/>
      <c r="I8" s="3019"/>
      <c r="J8" s="3019"/>
      <c r="K8" s="3019"/>
      <c r="L8" s="3017"/>
      <c r="M8" s="3011"/>
      <c r="N8" s="3017"/>
      <c r="O8" s="3028"/>
      <c r="P8" s="3017"/>
      <c r="Q8" s="1632" t="s">
        <v>697</v>
      </c>
      <c r="R8" s="1632" t="s">
        <v>698</v>
      </c>
      <c r="S8" s="49" t="s">
        <v>699</v>
      </c>
      <c r="AG8" s="48"/>
      <c r="AH8" s="48"/>
    </row>
    <row r="9" spans="1:34" s="189" customFormat="1" ht="15.75" customHeight="1">
      <c r="A9" s="1889"/>
      <c r="B9" s="1889"/>
      <c r="C9" s="188"/>
      <c r="D9" s="188"/>
      <c r="E9" s="1892"/>
      <c r="F9" s="1897"/>
      <c r="G9" s="1897"/>
      <c r="H9" s="188"/>
      <c r="I9" s="188"/>
      <c r="J9" s="188"/>
      <c r="K9" s="188"/>
      <c r="L9" s="1902"/>
      <c r="M9" s="1902"/>
      <c r="N9" s="1902"/>
      <c r="O9" s="1902"/>
      <c r="P9" s="1902"/>
      <c r="Q9" s="1902"/>
      <c r="R9" s="1902"/>
      <c r="S9" s="1902"/>
    </row>
    <row r="10" spans="1:34" s="53" customFormat="1">
      <c r="A10" s="34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</row>
    <row r="11" spans="1:34" s="53" customFormat="1">
      <c r="A11" s="34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</row>
    <row r="12" spans="1:34" s="53" customFormat="1">
      <c r="A12" s="34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</row>
    <row r="13" spans="1:34">
      <c r="AG13" s="46"/>
      <c r="AH13" s="46"/>
    </row>
    <row r="14" spans="1:34">
      <c r="AG14" s="46"/>
      <c r="AH14" s="46"/>
    </row>
    <row r="15" spans="1:34">
      <c r="AG15" s="46"/>
      <c r="AH15" s="46"/>
    </row>
    <row r="16" spans="1:34">
      <c r="AG16" s="46"/>
      <c r="AH16" s="46"/>
    </row>
    <row r="17" spans="33:34">
      <c r="AG17" s="46"/>
      <c r="AH17" s="46"/>
    </row>
    <row r="18" spans="33:34">
      <c r="AG18" s="46"/>
      <c r="AH18" s="46"/>
    </row>
    <row r="19" spans="33:34">
      <c r="AG19" s="46"/>
      <c r="AH19" s="46"/>
    </row>
    <row r="20" spans="33:34">
      <c r="AG20" s="46"/>
      <c r="AH20" s="46"/>
    </row>
    <row r="21" spans="33:34">
      <c r="AG21" s="46"/>
      <c r="AH21" s="46"/>
    </row>
    <row r="22" spans="33:34">
      <c r="AG22" s="46"/>
      <c r="AH22" s="46"/>
    </row>
    <row r="23" spans="33:34">
      <c r="AG23" s="46"/>
      <c r="AH23" s="46"/>
    </row>
    <row r="24" spans="33:34">
      <c r="AG24" s="46"/>
      <c r="AH24" s="46"/>
    </row>
    <row r="25" spans="33:34">
      <c r="AG25" s="46"/>
      <c r="AH25" s="46"/>
    </row>
    <row r="26" spans="33:34">
      <c r="AG26" s="46"/>
      <c r="AH26" s="46"/>
    </row>
    <row r="27" spans="33:34">
      <c r="AG27" s="46"/>
      <c r="AH27" s="46"/>
    </row>
    <row r="28" spans="33:34">
      <c r="AG28" s="46"/>
      <c r="AH28" s="46"/>
    </row>
    <row r="29" spans="33:34">
      <c r="AG29" s="46"/>
      <c r="AH29" s="46"/>
    </row>
    <row r="30" spans="33:34">
      <c r="AG30" s="46"/>
      <c r="AH30" s="46"/>
    </row>
    <row r="31" spans="33:34">
      <c r="AG31" s="46"/>
      <c r="AH31" s="46"/>
    </row>
    <row r="32" spans="33:34">
      <c r="AG32" s="46"/>
      <c r="AH32" s="46"/>
    </row>
    <row r="33" spans="33:34">
      <c r="AG33" s="46"/>
      <c r="AH33" s="46"/>
    </row>
    <row r="34" spans="33:34">
      <c r="AG34" s="46"/>
      <c r="AH34" s="46"/>
    </row>
    <row r="35" spans="33:34">
      <c r="AG35" s="46"/>
      <c r="AH35" s="46"/>
    </row>
    <row r="36" spans="33:34">
      <c r="AG36" s="46"/>
      <c r="AH36" s="46"/>
    </row>
    <row r="37" spans="33:34">
      <c r="AG37" s="46"/>
      <c r="AH37" s="46"/>
    </row>
    <row r="38" spans="33:34">
      <c r="AG38" s="46"/>
      <c r="AH38" s="46"/>
    </row>
    <row r="39" spans="33:34">
      <c r="AG39" s="46"/>
      <c r="AH39" s="46"/>
    </row>
    <row r="40" spans="33:34">
      <c r="AG40" s="46"/>
      <c r="AH40" s="46"/>
    </row>
    <row r="41" spans="33:34">
      <c r="AG41" s="46"/>
      <c r="AH41" s="46"/>
    </row>
    <row r="42" spans="33:34">
      <c r="AG42" s="46"/>
      <c r="AH42" s="46"/>
    </row>
    <row r="43" spans="33:34">
      <c r="AG43" s="46"/>
      <c r="AH43" s="46"/>
    </row>
    <row r="44" spans="33:34">
      <c r="AG44" s="46"/>
      <c r="AH44" s="46"/>
    </row>
    <row r="45" spans="33:34">
      <c r="AG45" s="46"/>
      <c r="AH45" s="46"/>
    </row>
    <row r="46" spans="33:34">
      <c r="AG46" s="46"/>
      <c r="AH46" s="46"/>
    </row>
    <row r="47" spans="33:34">
      <c r="AG47" s="46"/>
      <c r="AH47" s="46"/>
    </row>
    <row r="48" spans="33:34">
      <c r="AG48" s="46"/>
      <c r="AH48" s="46"/>
    </row>
    <row r="49" spans="33:34">
      <c r="AG49" s="46"/>
      <c r="AH49" s="46"/>
    </row>
    <row r="50" spans="33:34">
      <c r="AG50" s="46"/>
      <c r="AH50" s="46"/>
    </row>
    <row r="51" spans="33:34">
      <c r="AG51" s="46"/>
      <c r="AH51" s="46"/>
    </row>
    <row r="52" spans="33:34">
      <c r="AG52" s="46"/>
      <c r="AH52" s="46"/>
    </row>
    <row r="53" spans="33:34">
      <c r="AG53" s="46"/>
      <c r="AH53" s="46"/>
    </row>
    <row r="54" spans="33:34">
      <c r="AG54" s="46"/>
      <c r="AH54" s="46"/>
    </row>
    <row r="55" spans="33:34">
      <c r="AG55" s="46"/>
      <c r="AH55" s="46"/>
    </row>
    <row r="56" spans="33:34">
      <c r="AG56" s="46"/>
      <c r="AH56" s="46"/>
    </row>
    <row r="57" spans="33:34">
      <c r="AG57" s="46"/>
      <c r="AH57" s="46"/>
    </row>
    <row r="58" spans="33:34">
      <c r="AG58" s="46"/>
      <c r="AH58" s="46"/>
    </row>
    <row r="59" spans="33:34">
      <c r="AG59" s="46"/>
      <c r="AH59" s="46"/>
    </row>
    <row r="60" spans="33:34">
      <c r="AG60" s="46"/>
      <c r="AH60" s="46"/>
    </row>
    <row r="61" spans="33:34">
      <c r="AG61" s="46"/>
      <c r="AH61" s="46"/>
    </row>
    <row r="62" spans="33:34">
      <c r="AG62" s="46"/>
      <c r="AH62" s="46"/>
    </row>
    <row r="63" spans="33:34">
      <c r="AG63" s="46"/>
      <c r="AH63" s="46"/>
    </row>
    <row r="64" spans="33:34">
      <c r="AG64" s="46"/>
      <c r="AH64" s="46"/>
    </row>
    <row r="65" spans="33:34">
      <c r="AG65" s="46"/>
      <c r="AH65" s="46"/>
    </row>
    <row r="66" spans="33:34">
      <c r="AG66" s="46"/>
      <c r="AH66" s="46"/>
    </row>
    <row r="67" spans="33:34">
      <c r="AG67" s="46"/>
      <c r="AH67" s="46"/>
    </row>
    <row r="68" spans="33:34">
      <c r="AG68" s="46"/>
      <c r="AH68" s="46"/>
    </row>
    <row r="69" spans="33:34">
      <c r="AG69" s="46"/>
      <c r="AH69" s="46"/>
    </row>
    <row r="70" spans="33:34">
      <c r="AG70" s="46"/>
      <c r="AH70" s="46"/>
    </row>
    <row r="71" spans="33:34">
      <c r="AG71" s="46"/>
      <c r="AH71" s="46"/>
    </row>
    <row r="72" spans="33:34">
      <c r="AG72" s="46"/>
      <c r="AH72" s="46"/>
    </row>
    <row r="73" spans="33:34">
      <c r="AG73" s="46"/>
      <c r="AH73" s="46"/>
    </row>
    <row r="74" spans="33:34">
      <c r="AG74" s="46"/>
      <c r="AH74" s="46"/>
    </row>
    <row r="75" spans="33:34">
      <c r="AG75" s="46"/>
      <c r="AH75" s="46"/>
    </row>
    <row r="76" spans="33:34">
      <c r="AG76" s="46"/>
      <c r="AH76" s="46"/>
    </row>
    <row r="77" spans="33:34">
      <c r="AG77" s="46"/>
      <c r="AH77" s="46"/>
    </row>
    <row r="78" spans="33:34">
      <c r="AG78" s="46"/>
      <c r="AH78" s="46"/>
    </row>
    <row r="79" spans="33:34">
      <c r="AG79" s="46"/>
      <c r="AH79" s="46"/>
    </row>
    <row r="80" spans="33:34">
      <c r="AG80" s="46"/>
      <c r="AH80" s="46"/>
    </row>
    <row r="81" spans="33:34">
      <c r="AG81" s="46"/>
      <c r="AH81" s="46"/>
    </row>
    <row r="82" spans="33:34">
      <c r="AG82" s="46"/>
      <c r="AH82" s="46"/>
    </row>
    <row r="83" spans="33:34">
      <c r="AG83" s="46"/>
      <c r="AH83" s="46"/>
    </row>
    <row r="84" spans="33:34">
      <c r="AG84" s="46"/>
      <c r="AH84" s="46"/>
    </row>
    <row r="85" spans="33:34">
      <c r="AG85" s="46"/>
      <c r="AH85" s="46"/>
    </row>
    <row r="86" spans="33:34">
      <c r="AG86" s="46"/>
      <c r="AH86" s="46"/>
    </row>
    <row r="87" spans="33:34">
      <c r="AG87" s="46"/>
      <c r="AH87" s="46"/>
    </row>
    <row r="88" spans="33:34">
      <c r="AG88" s="46"/>
      <c r="AH88" s="46"/>
    </row>
    <row r="89" spans="33:34">
      <c r="AG89" s="46"/>
      <c r="AH89" s="46"/>
    </row>
    <row r="90" spans="33:34">
      <c r="AG90" s="46"/>
      <c r="AH90" s="46"/>
    </row>
    <row r="91" spans="33:34">
      <c r="AG91" s="46"/>
      <c r="AH91" s="46"/>
    </row>
    <row r="92" spans="33:34">
      <c r="AG92" s="46"/>
      <c r="AH92" s="46"/>
    </row>
    <row r="93" spans="33:34">
      <c r="AG93" s="46"/>
      <c r="AH93" s="46"/>
    </row>
    <row r="94" spans="33:34">
      <c r="AG94" s="46"/>
      <c r="AH94" s="46"/>
    </row>
    <row r="95" spans="33:34">
      <c r="AG95" s="46"/>
      <c r="AH95" s="46"/>
    </row>
    <row r="96" spans="33:34">
      <c r="AG96" s="46"/>
      <c r="AH96" s="46"/>
    </row>
    <row r="97" spans="33:34">
      <c r="AG97" s="46"/>
      <c r="AH97" s="46"/>
    </row>
    <row r="98" spans="33:34">
      <c r="AG98" s="46"/>
      <c r="AH98" s="46"/>
    </row>
    <row r="99" spans="33:34">
      <c r="AG99" s="46"/>
      <c r="AH99" s="46"/>
    </row>
    <row r="100" spans="33:34">
      <c r="AG100" s="46"/>
      <c r="AH100" s="46"/>
    </row>
    <row r="101" spans="33:34">
      <c r="AG101" s="46"/>
      <c r="AH101" s="46"/>
    </row>
    <row r="102" spans="33:34">
      <c r="AG102" s="46"/>
      <c r="AH102" s="46"/>
    </row>
    <row r="103" spans="33:34">
      <c r="AG103" s="46"/>
      <c r="AH103" s="46"/>
    </row>
    <row r="104" spans="33:34">
      <c r="AG104" s="46"/>
      <c r="AH104" s="46"/>
    </row>
    <row r="105" spans="33:34">
      <c r="AG105" s="46"/>
      <c r="AH105" s="46"/>
    </row>
    <row r="106" spans="33:34">
      <c r="AG106" s="46"/>
      <c r="AH106" s="46"/>
    </row>
    <row r="107" spans="33:34">
      <c r="AG107" s="46"/>
      <c r="AH107" s="46"/>
    </row>
    <row r="108" spans="33:34">
      <c r="AG108" s="46"/>
      <c r="AH108" s="46"/>
    </row>
    <row r="109" spans="33:34">
      <c r="AG109" s="46"/>
      <c r="AH109" s="46"/>
    </row>
    <row r="110" spans="33:34">
      <c r="AG110" s="46"/>
      <c r="AH110" s="46"/>
    </row>
    <row r="111" spans="33:34">
      <c r="AG111" s="46"/>
      <c r="AH111" s="46"/>
    </row>
    <row r="112" spans="33:34">
      <c r="AG112" s="46"/>
      <c r="AH112" s="46"/>
    </row>
    <row r="113" spans="33:34">
      <c r="AG113" s="46"/>
      <c r="AH113" s="46"/>
    </row>
    <row r="114" spans="33:34">
      <c r="AG114" s="46"/>
      <c r="AH114" s="46"/>
    </row>
    <row r="115" spans="33:34">
      <c r="AG115" s="46"/>
      <c r="AH115" s="46"/>
    </row>
    <row r="116" spans="33:34">
      <c r="AG116" s="46"/>
      <c r="AH116" s="46"/>
    </row>
    <row r="117" spans="33:34">
      <c r="AG117" s="46"/>
      <c r="AH117" s="46"/>
    </row>
    <row r="118" spans="33:34">
      <c r="AG118" s="46"/>
      <c r="AH118" s="46"/>
    </row>
    <row r="119" spans="33:34">
      <c r="AG119" s="46"/>
      <c r="AH119" s="46"/>
    </row>
    <row r="120" spans="33:34">
      <c r="AG120" s="46"/>
      <c r="AH120" s="46"/>
    </row>
    <row r="121" spans="33:34">
      <c r="AG121" s="46"/>
      <c r="AH121" s="46"/>
    </row>
    <row r="122" spans="33:34">
      <c r="AG122" s="46"/>
      <c r="AH122" s="46"/>
    </row>
    <row r="123" spans="33:34">
      <c r="AG123" s="46"/>
      <c r="AH123" s="46"/>
    </row>
    <row r="124" spans="33:34">
      <c r="AG124" s="46"/>
      <c r="AH124" s="46"/>
    </row>
    <row r="125" spans="33:34">
      <c r="AG125" s="46"/>
      <c r="AH125" s="46"/>
    </row>
    <row r="126" spans="33:34">
      <c r="AG126" s="46"/>
      <c r="AH126" s="46"/>
    </row>
    <row r="127" spans="33:34">
      <c r="AG127" s="46"/>
      <c r="AH127" s="46"/>
    </row>
    <row r="128" spans="33:34">
      <c r="AG128" s="46"/>
      <c r="AH128" s="46"/>
    </row>
    <row r="129" spans="33:34">
      <c r="AG129" s="46"/>
      <c r="AH129" s="46"/>
    </row>
    <row r="130" spans="33:34">
      <c r="AG130" s="46"/>
      <c r="AH130" s="46"/>
    </row>
    <row r="131" spans="33:34">
      <c r="AG131" s="46"/>
      <c r="AH131" s="46"/>
    </row>
    <row r="132" spans="33:34">
      <c r="AG132" s="46"/>
      <c r="AH132" s="46"/>
    </row>
    <row r="133" spans="33:34">
      <c r="AG133" s="46"/>
      <c r="AH133" s="46"/>
    </row>
    <row r="134" spans="33:34">
      <c r="AG134" s="46"/>
      <c r="AH134" s="46"/>
    </row>
    <row r="135" spans="33:34">
      <c r="AG135" s="46"/>
      <c r="AH135" s="46"/>
    </row>
    <row r="136" spans="33:34">
      <c r="AG136" s="46"/>
      <c r="AH136" s="46"/>
    </row>
    <row r="137" spans="33:34">
      <c r="AG137" s="46"/>
      <c r="AH137" s="46"/>
    </row>
    <row r="138" spans="33:34">
      <c r="AG138" s="46"/>
      <c r="AH138" s="46"/>
    </row>
    <row r="139" spans="33:34">
      <c r="AG139" s="46"/>
      <c r="AH139" s="46"/>
    </row>
    <row r="140" spans="33:34">
      <c r="AG140" s="46"/>
      <c r="AH140" s="46"/>
    </row>
    <row r="141" spans="33:34">
      <c r="AG141" s="46"/>
      <c r="AH141" s="46"/>
    </row>
    <row r="142" spans="33:34">
      <c r="AG142" s="46"/>
      <c r="AH142" s="46"/>
    </row>
    <row r="143" spans="33:34">
      <c r="AG143" s="46"/>
      <c r="AH143" s="46"/>
    </row>
    <row r="144" spans="33:34">
      <c r="AG144" s="46"/>
      <c r="AH144" s="46"/>
    </row>
    <row r="145" spans="33:34">
      <c r="AG145" s="46"/>
      <c r="AH145" s="46"/>
    </row>
    <row r="146" spans="33:34">
      <c r="AG146" s="46"/>
      <c r="AH146" s="46"/>
    </row>
    <row r="147" spans="33:34">
      <c r="AG147" s="46"/>
      <c r="AH147" s="46"/>
    </row>
    <row r="148" spans="33:34">
      <c r="AG148" s="46"/>
      <c r="AH148" s="46"/>
    </row>
    <row r="149" spans="33:34">
      <c r="AG149" s="46"/>
      <c r="AH149" s="46"/>
    </row>
    <row r="150" spans="33:34">
      <c r="AG150" s="46"/>
      <c r="AH150" s="46"/>
    </row>
    <row r="151" spans="33:34">
      <c r="AG151" s="46"/>
      <c r="AH151" s="46"/>
    </row>
    <row r="152" spans="33:34">
      <c r="AG152" s="46"/>
      <c r="AH152" s="46"/>
    </row>
    <row r="153" spans="33:34">
      <c r="AG153" s="46"/>
      <c r="AH153" s="46"/>
    </row>
    <row r="154" spans="33:34">
      <c r="AG154" s="46"/>
      <c r="AH154" s="46"/>
    </row>
    <row r="155" spans="33:34">
      <c r="AG155" s="46"/>
      <c r="AH155" s="46"/>
    </row>
    <row r="156" spans="33:34">
      <c r="AG156" s="46"/>
      <c r="AH156" s="46"/>
    </row>
    <row r="157" spans="33:34">
      <c r="AG157" s="46"/>
      <c r="AH157" s="46"/>
    </row>
    <row r="158" spans="33:34">
      <c r="AG158" s="46"/>
      <c r="AH158" s="46"/>
    </row>
    <row r="159" spans="33:34">
      <c r="AG159" s="46"/>
      <c r="AH159" s="46"/>
    </row>
    <row r="160" spans="33:34">
      <c r="AG160" s="46"/>
      <c r="AH160" s="46"/>
    </row>
    <row r="161" spans="33:34">
      <c r="AG161" s="46"/>
      <c r="AH161" s="46"/>
    </row>
    <row r="162" spans="33:34">
      <c r="AG162" s="46"/>
      <c r="AH162" s="46"/>
    </row>
    <row r="163" spans="33:34">
      <c r="AG163" s="46"/>
      <c r="AH163" s="46"/>
    </row>
    <row r="164" spans="33:34">
      <c r="AG164" s="46"/>
      <c r="AH164" s="46"/>
    </row>
    <row r="165" spans="33:34">
      <c r="AG165" s="46"/>
      <c r="AH165" s="46"/>
    </row>
    <row r="166" spans="33:34">
      <c r="AG166" s="46"/>
      <c r="AH166" s="46"/>
    </row>
    <row r="167" spans="33:34">
      <c r="AG167" s="46"/>
      <c r="AH167" s="46"/>
    </row>
    <row r="168" spans="33:34">
      <c r="AG168" s="46"/>
      <c r="AH168" s="46"/>
    </row>
    <row r="169" spans="33:34">
      <c r="AG169" s="46"/>
      <c r="AH169" s="46"/>
    </row>
    <row r="170" spans="33:34">
      <c r="AG170" s="46"/>
      <c r="AH170" s="46"/>
    </row>
    <row r="171" spans="33:34">
      <c r="AG171" s="46"/>
      <c r="AH171" s="46"/>
    </row>
    <row r="172" spans="33:34">
      <c r="AG172" s="46"/>
      <c r="AH172" s="46"/>
    </row>
    <row r="173" spans="33:34">
      <c r="AG173" s="46"/>
      <c r="AH173" s="46"/>
    </row>
    <row r="174" spans="33:34">
      <c r="AG174" s="46"/>
      <c r="AH174" s="46"/>
    </row>
    <row r="175" spans="33:34">
      <c r="AG175" s="46"/>
      <c r="AH175" s="46"/>
    </row>
    <row r="176" spans="33:34">
      <c r="AG176" s="46"/>
      <c r="AH176" s="46"/>
    </row>
    <row r="177" spans="33:34">
      <c r="AG177" s="46"/>
      <c r="AH177" s="46"/>
    </row>
    <row r="178" spans="33:34">
      <c r="AG178" s="46"/>
      <c r="AH178" s="46"/>
    </row>
    <row r="179" spans="33:34">
      <c r="AG179" s="46"/>
      <c r="AH179" s="46"/>
    </row>
    <row r="180" spans="33:34">
      <c r="AG180" s="46"/>
      <c r="AH180" s="46"/>
    </row>
    <row r="181" spans="33:34">
      <c r="AG181" s="46"/>
      <c r="AH181" s="46"/>
    </row>
    <row r="182" spans="33:34">
      <c r="AG182" s="46"/>
      <c r="AH182" s="46"/>
    </row>
    <row r="183" spans="33:34">
      <c r="AG183" s="46"/>
      <c r="AH183" s="46"/>
    </row>
    <row r="184" spans="33:34">
      <c r="AG184" s="46"/>
      <c r="AH184" s="46"/>
    </row>
    <row r="185" spans="33:34">
      <c r="AG185" s="46"/>
      <c r="AH185" s="46"/>
    </row>
    <row r="186" spans="33:34">
      <c r="AG186" s="46"/>
      <c r="AH186" s="46"/>
    </row>
    <row r="187" spans="33:34">
      <c r="AG187" s="46"/>
      <c r="AH187" s="46"/>
    </row>
    <row r="188" spans="33:34">
      <c r="AG188" s="46"/>
      <c r="AH188" s="46"/>
    </row>
    <row r="189" spans="33:34">
      <c r="AG189" s="46"/>
      <c r="AH189" s="46"/>
    </row>
    <row r="190" spans="33:34">
      <c r="AG190" s="46"/>
      <c r="AH190" s="46"/>
    </row>
    <row r="191" spans="33:34">
      <c r="AG191" s="46"/>
      <c r="AH191" s="46"/>
    </row>
    <row r="192" spans="33:34">
      <c r="AG192" s="46"/>
      <c r="AH192" s="46"/>
    </row>
    <row r="193" spans="33:34">
      <c r="AG193" s="46"/>
      <c r="AH193" s="46"/>
    </row>
    <row r="194" spans="33:34">
      <c r="AG194" s="46"/>
      <c r="AH194" s="46"/>
    </row>
    <row r="195" spans="33:34">
      <c r="AG195" s="46"/>
      <c r="AH195" s="46"/>
    </row>
    <row r="196" spans="33:34">
      <c r="AG196" s="46"/>
      <c r="AH196" s="46"/>
    </row>
    <row r="197" spans="33:34">
      <c r="AG197" s="46"/>
      <c r="AH197" s="46"/>
    </row>
    <row r="198" spans="33:34">
      <c r="AG198" s="46"/>
      <c r="AH198" s="46"/>
    </row>
    <row r="199" spans="33:34">
      <c r="AG199" s="46"/>
      <c r="AH199" s="46"/>
    </row>
    <row r="200" spans="33:34">
      <c r="AG200" s="46"/>
      <c r="AH200" s="46"/>
    </row>
    <row r="201" spans="33:34">
      <c r="AG201" s="46"/>
      <c r="AH201" s="46"/>
    </row>
    <row r="202" spans="33:34">
      <c r="AG202" s="46"/>
      <c r="AH202" s="46"/>
    </row>
    <row r="203" spans="33:34">
      <c r="AG203" s="46"/>
      <c r="AH203" s="46"/>
    </row>
    <row r="204" spans="33:34">
      <c r="AG204" s="46"/>
      <c r="AH204" s="46"/>
    </row>
    <row r="205" spans="33:34">
      <c r="AG205" s="46"/>
      <c r="AH205" s="46"/>
    </row>
    <row r="206" spans="33:34">
      <c r="AG206" s="46"/>
      <c r="AH206" s="46"/>
    </row>
    <row r="207" spans="33:34">
      <c r="AG207" s="46"/>
      <c r="AH207" s="46"/>
    </row>
    <row r="208" spans="33:34">
      <c r="AG208" s="46"/>
      <c r="AH208" s="46"/>
    </row>
    <row r="209" spans="33:34">
      <c r="AG209" s="46"/>
      <c r="AH209" s="46"/>
    </row>
    <row r="210" spans="33:34">
      <c r="AG210" s="46"/>
      <c r="AH210" s="46"/>
    </row>
    <row r="211" spans="33:34">
      <c r="AG211" s="46"/>
      <c r="AH211" s="46"/>
    </row>
    <row r="212" spans="33:34">
      <c r="AG212" s="46"/>
      <c r="AH212" s="46"/>
    </row>
    <row r="213" spans="33:34">
      <c r="AG213" s="46"/>
      <c r="AH213" s="46"/>
    </row>
    <row r="214" spans="33:34">
      <c r="AG214" s="46"/>
      <c r="AH214" s="46"/>
    </row>
    <row r="215" spans="33:34">
      <c r="AG215" s="46"/>
      <c r="AH215" s="46"/>
    </row>
    <row r="216" spans="33:34">
      <c r="AG216" s="46"/>
      <c r="AH216" s="46"/>
    </row>
    <row r="217" spans="33:34">
      <c r="AG217" s="46"/>
      <c r="AH217" s="46"/>
    </row>
    <row r="218" spans="33:34">
      <c r="AG218" s="46"/>
      <c r="AH218" s="46"/>
    </row>
    <row r="219" spans="33:34">
      <c r="AG219" s="46"/>
      <c r="AH219" s="46"/>
    </row>
    <row r="220" spans="33:34">
      <c r="AG220" s="46"/>
      <c r="AH220" s="46"/>
    </row>
    <row r="221" spans="33:34">
      <c r="AG221" s="46"/>
      <c r="AH221" s="46"/>
    </row>
    <row r="222" spans="33:34">
      <c r="AG222" s="46"/>
      <c r="AH222" s="46"/>
    </row>
    <row r="223" spans="33:34">
      <c r="AG223" s="46"/>
      <c r="AH223" s="46"/>
    </row>
    <row r="224" spans="33:34">
      <c r="AG224" s="46"/>
      <c r="AH224" s="46"/>
    </row>
    <row r="225" spans="33:34">
      <c r="AG225" s="46"/>
      <c r="AH225" s="46"/>
    </row>
    <row r="226" spans="33:34">
      <c r="AG226" s="46"/>
      <c r="AH226" s="46"/>
    </row>
    <row r="227" spans="33:34">
      <c r="AG227" s="46"/>
      <c r="AH227" s="46"/>
    </row>
    <row r="228" spans="33:34">
      <c r="AG228" s="46"/>
      <c r="AH228" s="46"/>
    </row>
    <row r="229" spans="33:34">
      <c r="AG229" s="46"/>
      <c r="AH229" s="46"/>
    </row>
    <row r="230" spans="33:34">
      <c r="AG230" s="46"/>
      <c r="AH230" s="46"/>
    </row>
    <row r="231" spans="33:34">
      <c r="AG231" s="46"/>
      <c r="AH231" s="46"/>
    </row>
    <row r="232" spans="33:34">
      <c r="AG232" s="46"/>
      <c r="AH232" s="46"/>
    </row>
    <row r="233" spans="33:34">
      <c r="AG233" s="46"/>
      <c r="AH233" s="46"/>
    </row>
    <row r="234" spans="33:34">
      <c r="AG234" s="46"/>
      <c r="AH234" s="46"/>
    </row>
    <row r="235" spans="33:34">
      <c r="AG235" s="46"/>
      <c r="AH235" s="46"/>
    </row>
    <row r="236" spans="33:34">
      <c r="AG236" s="46"/>
      <c r="AH236" s="46"/>
    </row>
  </sheetData>
  <mergeCells count="16">
    <mergeCell ref="N7:N8"/>
    <mergeCell ref="O7:O8"/>
    <mergeCell ref="P7:P8"/>
    <mergeCell ref="Q7:S7"/>
    <mergeCell ref="H7:H8"/>
    <mergeCell ref="I7:I8"/>
    <mergeCell ref="J7:J8"/>
    <mergeCell ref="K7:K8"/>
    <mergeCell ref="L7:L8"/>
    <mergeCell ref="M7:M8"/>
    <mergeCell ref="G7:G8"/>
    <mergeCell ref="A7:A8"/>
    <mergeCell ref="B7:B8"/>
    <mergeCell ref="C7:C8"/>
    <mergeCell ref="E7:E8"/>
    <mergeCell ref="F7:F8"/>
  </mergeCells>
  <dataValidations count="3">
    <dataValidation type="list" allowBlank="1" showInputMessage="1" showErrorMessage="1" sqref="K9">
      <formula1>"ALL,USD,AUD,CAD,EUR,CHF,JPY,DKK,NOK,SEK,GBP,TRY,BGN,CNY,HUF,RUB,HRK,CZK,MCD,XAU,"</formula1>
    </dataValidation>
    <dataValidation type="list" allowBlank="1" showInputMessage="1" showErrorMessage="1" sqref="C9">
      <formula1>"Tituj kapitali më pak se 10%,Tituj kapitali mbi 10%,Obligacione dhe dëftesa, Bono thesari,Tituj te mbrojtura nga aktive (ABS),Derivativë financiarë, REPO,Tituj në fonde investimesh,Borxhi i varur,-,"</formula1>
    </dataValidation>
    <dataValidation type="list" allowBlank="1" showInputMessage="1" showErrorMessage="1" sqref="D9">
      <formula1>"Deri në 1 vit,Mbi 1 vit deri në 2 vjet,Mbi 2 vjet,-,"</formula1>
    </dataValidation>
  </dataValidations>
  <pageMargins left="0.23" right="0.16" top="1" bottom="1" header="0.5" footer="0.5"/>
  <pageSetup paperSize="9" scale="6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'[27]Data types'!#REF!</xm:f>
          </x14:formula1>
          <xm:sqref>K10:K1048576</xm:sqref>
        </x14:dataValidation>
        <x14:dataValidation type="list" allowBlank="1" showInputMessage="1" showErrorMessage="1">
          <x14:formula1>
            <xm:f>'[27]Data types'!#REF!</xm:f>
          </x14:formula1>
          <xm:sqref>I10:I1048576</xm:sqref>
        </x14:dataValidation>
        <x14:dataValidation type="list" allowBlank="1" showInputMessage="1" showErrorMessage="1">
          <x14:formula1>
            <xm:f>'[27]Data types'!#REF!</xm:f>
          </x14:formula1>
          <xm:sqref>H10:H1048576 J10:J1048576</xm:sqref>
        </x14:dataValidation>
        <x14:dataValidation type="list" allowBlank="1" showInputMessage="1" showErrorMessage="1">
          <x14:formula1>
            <xm:f>'[27]Data types'!#REF!</xm:f>
          </x14:formula1>
          <xm:sqref>D10:D1048576</xm:sqref>
        </x14:dataValidation>
        <x14:dataValidation type="list" allowBlank="1" showInputMessage="1" showErrorMessage="1">
          <x14:formula1>
            <xm:f>'[27]Data types'!#REF!</xm:f>
          </x14:formula1>
          <xm:sqref>C10:C1048576</xm:sqref>
        </x14:dataValidation>
        <x14:dataValidation type="list" allowBlank="1" showInputMessage="1" showErrorMessage="1">
          <x14:formula1>
            <xm:f>'Data types'!$B$32:$B$47</xm:f>
          </x14:formula1>
          <xm:sqref>H9 J9</xm:sqref>
        </x14:dataValidation>
        <x14:dataValidation type="list" allowBlank="1" showInputMessage="1" showErrorMessage="1">
          <x14:formula1>
            <xm:f>'Data types'!$F$10:$F$260</xm:f>
          </x14:formula1>
          <xm:sqref>I9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32"/>
  <sheetViews>
    <sheetView topLeftCell="F1" zoomScale="85" zoomScaleNormal="85" workbookViewId="0">
      <selection activeCell="K9" sqref="K9"/>
    </sheetView>
  </sheetViews>
  <sheetFormatPr defaultRowHeight="12.75"/>
  <cols>
    <col min="1" max="1" width="19.85546875" style="34" customWidth="1"/>
    <col min="2" max="2" width="16.7109375" style="34" customWidth="1"/>
    <col min="3" max="3" width="25" style="34" customWidth="1"/>
    <col min="4" max="4" width="21.5703125" style="34" customWidth="1"/>
    <col min="5" max="6" width="10.42578125" style="34" customWidth="1"/>
    <col min="7" max="7" width="13.85546875" style="34" customWidth="1"/>
    <col min="8" max="8" width="15.42578125" style="34" customWidth="1"/>
    <col min="9" max="9" width="11.7109375" style="34" customWidth="1"/>
    <col min="10" max="10" width="14.7109375" style="34" customWidth="1"/>
    <col min="11" max="11" width="10.5703125" style="34" customWidth="1"/>
    <col min="12" max="12" width="12.5703125" style="34" customWidth="1"/>
    <col min="13" max="19" width="9" style="34" customWidth="1"/>
    <col min="20" max="30" width="9.140625" style="34"/>
    <col min="31" max="36" width="9.140625" style="34" customWidth="1"/>
    <col min="37" max="258" width="9.140625" style="34"/>
    <col min="259" max="259" width="1.42578125" style="34" customWidth="1"/>
    <col min="260" max="260" width="8.42578125" style="34" customWidth="1"/>
    <col min="261" max="261" width="33" style="34" customWidth="1"/>
    <col min="262" max="262" width="13.85546875" style="34" customWidth="1"/>
    <col min="263" max="263" width="12.7109375" style="34" customWidth="1"/>
    <col min="264" max="264" width="13.7109375" style="34" customWidth="1"/>
    <col min="265" max="265" width="9.5703125" style="34" customWidth="1"/>
    <col min="266" max="266" width="11.28515625" style="34" customWidth="1"/>
    <col min="267" max="267" width="10.5703125" style="34" customWidth="1"/>
    <col min="268" max="268" width="17.28515625" style="34" customWidth="1"/>
    <col min="269" max="269" width="17.42578125" style="34" customWidth="1"/>
    <col min="270" max="270" width="15.42578125" style="34" customWidth="1"/>
    <col min="271" max="271" width="15.140625" style="34" customWidth="1"/>
    <col min="272" max="273" width="17.7109375" style="34" bestFit="1" customWidth="1"/>
    <col min="274" max="274" width="13.85546875" style="34" bestFit="1" customWidth="1"/>
    <col min="275" max="514" width="9.140625" style="34"/>
    <col min="515" max="515" width="1.42578125" style="34" customWidth="1"/>
    <col min="516" max="516" width="8.42578125" style="34" customWidth="1"/>
    <col min="517" max="517" width="33" style="34" customWidth="1"/>
    <col min="518" max="518" width="13.85546875" style="34" customWidth="1"/>
    <col min="519" max="519" width="12.7109375" style="34" customWidth="1"/>
    <col min="520" max="520" width="13.7109375" style="34" customWidth="1"/>
    <col min="521" max="521" width="9.5703125" style="34" customWidth="1"/>
    <col min="522" max="522" width="11.28515625" style="34" customWidth="1"/>
    <col min="523" max="523" width="10.5703125" style="34" customWidth="1"/>
    <col min="524" max="524" width="17.28515625" style="34" customWidth="1"/>
    <col min="525" max="525" width="17.42578125" style="34" customWidth="1"/>
    <col min="526" max="526" width="15.42578125" style="34" customWidth="1"/>
    <col min="527" max="527" width="15.140625" style="34" customWidth="1"/>
    <col min="528" max="529" width="17.7109375" style="34" bestFit="1" customWidth="1"/>
    <col min="530" max="530" width="13.85546875" style="34" bestFit="1" customWidth="1"/>
    <col min="531" max="770" width="9.140625" style="34"/>
    <col min="771" max="771" width="1.42578125" style="34" customWidth="1"/>
    <col min="772" max="772" width="8.42578125" style="34" customWidth="1"/>
    <col min="773" max="773" width="33" style="34" customWidth="1"/>
    <col min="774" max="774" width="13.85546875" style="34" customWidth="1"/>
    <col min="775" max="775" width="12.7109375" style="34" customWidth="1"/>
    <col min="776" max="776" width="13.7109375" style="34" customWidth="1"/>
    <col min="777" max="777" width="9.5703125" style="34" customWidth="1"/>
    <col min="778" max="778" width="11.28515625" style="34" customWidth="1"/>
    <col min="779" max="779" width="10.5703125" style="34" customWidth="1"/>
    <col min="780" max="780" width="17.28515625" style="34" customWidth="1"/>
    <col min="781" max="781" width="17.42578125" style="34" customWidth="1"/>
    <col min="782" max="782" width="15.42578125" style="34" customWidth="1"/>
    <col min="783" max="783" width="15.140625" style="34" customWidth="1"/>
    <col min="784" max="785" width="17.7109375" style="34" bestFit="1" customWidth="1"/>
    <col min="786" max="786" width="13.85546875" style="34" bestFit="1" customWidth="1"/>
    <col min="787" max="1026" width="9.140625" style="34"/>
    <col min="1027" max="1027" width="1.42578125" style="34" customWidth="1"/>
    <col min="1028" max="1028" width="8.42578125" style="34" customWidth="1"/>
    <col min="1029" max="1029" width="33" style="34" customWidth="1"/>
    <col min="1030" max="1030" width="13.85546875" style="34" customWidth="1"/>
    <col min="1031" max="1031" width="12.7109375" style="34" customWidth="1"/>
    <col min="1032" max="1032" width="13.7109375" style="34" customWidth="1"/>
    <col min="1033" max="1033" width="9.5703125" style="34" customWidth="1"/>
    <col min="1034" max="1034" width="11.28515625" style="34" customWidth="1"/>
    <col min="1035" max="1035" width="10.5703125" style="34" customWidth="1"/>
    <col min="1036" max="1036" width="17.28515625" style="34" customWidth="1"/>
    <col min="1037" max="1037" width="17.42578125" style="34" customWidth="1"/>
    <col min="1038" max="1038" width="15.42578125" style="34" customWidth="1"/>
    <col min="1039" max="1039" width="15.140625" style="34" customWidth="1"/>
    <col min="1040" max="1041" width="17.7109375" style="34" bestFit="1" customWidth="1"/>
    <col min="1042" max="1042" width="13.85546875" style="34" bestFit="1" customWidth="1"/>
    <col min="1043" max="1282" width="9.140625" style="34"/>
    <col min="1283" max="1283" width="1.42578125" style="34" customWidth="1"/>
    <col min="1284" max="1284" width="8.42578125" style="34" customWidth="1"/>
    <col min="1285" max="1285" width="33" style="34" customWidth="1"/>
    <col min="1286" max="1286" width="13.85546875" style="34" customWidth="1"/>
    <col min="1287" max="1287" width="12.7109375" style="34" customWidth="1"/>
    <col min="1288" max="1288" width="13.7109375" style="34" customWidth="1"/>
    <col min="1289" max="1289" width="9.5703125" style="34" customWidth="1"/>
    <col min="1290" max="1290" width="11.28515625" style="34" customWidth="1"/>
    <col min="1291" max="1291" width="10.5703125" style="34" customWidth="1"/>
    <col min="1292" max="1292" width="17.28515625" style="34" customWidth="1"/>
    <col min="1293" max="1293" width="17.42578125" style="34" customWidth="1"/>
    <col min="1294" max="1294" width="15.42578125" style="34" customWidth="1"/>
    <col min="1295" max="1295" width="15.140625" style="34" customWidth="1"/>
    <col min="1296" max="1297" width="17.7109375" style="34" bestFit="1" customWidth="1"/>
    <col min="1298" max="1298" width="13.85546875" style="34" bestFit="1" customWidth="1"/>
    <col min="1299" max="1538" width="9.140625" style="34"/>
    <col min="1539" max="1539" width="1.42578125" style="34" customWidth="1"/>
    <col min="1540" max="1540" width="8.42578125" style="34" customWidth="1"/>
    <col min="1541" max="1541" width="33" style="34" customWidth="1"/>
    <col min="1542" max="1542" width="13.85546875" style="34" customWidth="1"/>
    <col min="1543" max="1543" width="12.7109375" style="34" customWidth="1"/>
    <col min="1544" max="1544" width="13.7109375" style="34" customWidth="1"/>
    <col min="1545" max="1545" width="9.5703125" style="34" customWidth="1"/>
    <col min="1546" max="1546" width="11.28515625" style="34" customWidth="1"/>
    <col min="1547" max="1547" width="10.5703125" style="34" customWidth="1"/>
    <col min="1548" max="1548" width="17.28515625" style="34" customWidth="1"/>
    <col min="1549" max="1549" width="17.42578125" style="34" customWidth="1"/>
    <col min="1550" max="1550" width="15.42578125" style="34" customWidth="1"/>
    <col min="1551" max="1551" width="15.140625" style="34" customWidth="1"/>
    <col min="1552" max="1553" width="17.7109375" style="34" bestFit="1" customWidth="1"/>
    <col min="1554" max="1554" width="13.85546875" style="34" bestFit="1" customWidth="1"/>
    <col min="1555" max="1794" width="9.140625" style="34"/>
    <col min="1795" max="1795" width="1.42578125" style="34" customWidth="1"/>
    <col min="1796" max="1796" width="8.42578125" style="34" customWidth="1"/>
    <col min="1797" max="1797" width="33" style="34" customWidth="1"/>
    <col min="1798" max="1798" width="13.85546875" style="34" customWidth="1"/>
    <col min="1799" max="1799" width="12.7109375" style="34" customWidth="1"/>
    <col min="1800" max="1800" width="13.7109375" style="34" customWidth="1"/>
    <col min="1801" max="1801" width="9.5703125" style="34" customWidth="1"/>
    <col min="1802" max="1802" width="11.28515625" style="34" customWidth="1"/>
    <col min="1803" max="1803" width="10.5703125" style="34" customWidth="1"/>
    <col min="1804" max="1804" width="17.28515625" style="34" customWidth="1"/>
    <col min="1805" max="1805" width="17.42578125" style="34" customWidth="1"/>
    <col min="1806" max="1806" width="15.42578125" style="34" customWidth="1"/>
    <col min="1807" max="1807" width="15.140625" style="34" customWidth="1"/>
    <col min="1808" max="1809" width="17.7109375" style="34" bestFit="1" customWidth="1"/>
    <col min="1810" max="1810" width="13.85546875" style="34" bestFit="1" customWidth="1"/>
    <col min="1811" max="2050" width="9.140625" style="34"/>
    <col min="2051" max="2051" width="1.42578125" style="34" customWidth="1"/>
    <col min="2052" max="2052" width="8.42578125" style="34" customWidth="1"/>
    <col min="2053" max="2053" width="33" style="34" customWidth="1"/>
    <col min="2054" max="2054" width="13.85546875" style="34" customWidth="1"/>
    <col min="2055" max="2055" width="12.7109375" style="34" customWidth="1"/>
    <col min="2056" max="2056" width="13.7109375" style="34" customWidth="1"/>
    <col min="2057" max="2057" width="9.5703125" style="34" customWidth="1"/>
    <col min="2058" max="2058" width="11.28515625" style="34" customWidth="1"/>
    <col min="2059" max="2059" width="10.5703125" style="34" customWidth="1"/>
    <col min="2060" max="2060" width="17.28515625" style="34" customWidth="1"/>
    <col min="2061" max="2061" width="17.42578125" style="34" customWidth="1"/>
    <col min="2062" max="2062" width="15.42578125" style="34" customWidth="1"/>
    <col min="2063" max="2063" width="15.140625" style="34" customWidth="1"/>
    <col min="2064" max="2065" width="17.7109375" style="34" bestFit="1" customWidth="1"/>
    <col min="2066" max="2066" width="13.85546875" style="34" bestFit="1" customWidth="1"/>
    <col min="2067" max="2306" width="9.140625" style="34"/>
    <col min="2307" max="2307" width="1.42578125" style="34" customWidth="1"/>
    <col min="2308" max="2308" width="8.42578125" style="34" customWidth="1"/>
    <col min="2309" max="2309" width="33" style="34" customWidth="1"/>
    <col min="2310" max="2310" width="13.85546875" style="34" customWidth="1"/>
    <col min="2311" max="2311" width="12.7109375" style="34" customWidth="1"/>
    <col min="2312" max="2312" width="13.7109375" style="34" customWidth="1"/>
    <col min="2313" max="2313" width="9.5703125" style="34" customWidth="1"/>
    <col min="2314" max="2314" width="11.28515625" style="34" customWidth="1"/>
    <col min="2315" max="2315" width="10.5703125" style="34" customWidth="1"/>
    <col min="2316" max="2316" width="17.28515625" style="34" customWidth="1"/>
    <col min="2317" max="2317" width="17.42578125" style="34" customWidth="1"/>
    <col min="2318" max="2318" width="15.42578125" style="34" customWidth="1"/>
    <col min="2319" max="2319" width="15.140625" style="34" customWidth="1"/>
    <col min="2320" max="2321" width="17.7109375" style="34" bestFit="1" customWidth="1"/>
    <col min="2322" max="2322" width="13.85546875" style="34" bestFit="1" customWidth="1"/>
    <col min="2323" max="2562" width="9.140625" style="34"/>
    <col min="2563" max="2563" width="1.42578125" style="34" customWidth="1"/>
    <col min="2564" max="2564" width="8.42578125" style="34" customWidth="1"/>
    <col min="2565" max="2565" width="33" style="34" customWidth="1"/>
    <col min="2566" max="2566" width="13.85546875" style="34" customWidth="1"/>
    <col min="2567" max="2567" width="12.7109375" style="34" customWidth="1"/>
    <col min="2568" max="2568" width="13.7109375" style="34" customWidth="1"/>
    <col min="2569" max="2569" width="9.5703125" style="34" customWidth="1"/>
    <col min="2570" max="2570" width="11.28515625" style="34" customWidth="1"/>
    <col min="2571" max="2571" width="10.5703125" style="34" customWidth="1"/>
    <col min="2572" max="2572" width="17.28515625" style="34" customWidth="1"/>
    <col min="2573" max="2573" width="17.42578125" style="34" customWidth="1"/>
    <col min="2574" max="2574" width="15.42578125" style="34" customWidth="1"/>
    <col min="2575" max="2575" width="15.140625" style="34" customWidth="1"/>
    <col min="2576" max="2577" width="17.7109375" style="34" bestFit="1" customWidth="1"/>
    <col min="2578" max="2578" width="13.85546875" style="34" bestFit="1" customWidth="1"/>
    <col min="2579" max="2818" width="9.140625" style="34"/>
    <col min="2819" max="2819" width="1.42578125" style="34" customWidth="1"/>
    <col min="2820" max="2820" width="8.42578125" style="34" customWidth="1"/>
    <col min="2821" max="2821" width="33" style="34" customWidth="1"/>
    <col min="2822" max="2822" width="13.85546875" style="34" customWidth="1"/>
    <col min="2823" max="2823" width="12.7109375" style="34" customWidth="1"/>
    <col min="2824" max="2824" width="13.7109375" style="34" customWidth="1"/>
    <col min="2825" max="2825" width="9.5703125" style="34" customWidth="1"/>
    <col min="2826" max="2826" width="11.28515625" style="34" customWidth="1"/>
    <col min="2827" max="2827" width="10.5703125" style="34" customWidth="1"/>
    <col min="2828" max="2828" width="17.28515625" style="34" customWidth="1"/>
    <col min="2829" max="2829" width="17.42578125" style="34" customWidth="1"/>
    <col min="2830" max="2830" width="15.42578125" style="34" customWidth="1"/>
    <col min="2831" max="2831" width="15.140625" style="34" customWidth="1"/>
    <col min="2832" max="2833" width="17.7109375" style="34" bestFit="1" customWidth="1"/>
    <col min="2834" max="2834" width="13.85546875" style="34" bestFit="1" customWidth="1"/>
    <col min="2835" max="3074" width="9.140625" style="34"/>
    <col min="3075" max="3075" width="1.42578125" style="34" customWidth="1"/>
    <col min="3076" max="3076" width="8.42578125" style="34" customWidth="1"/>
    <col min="3077" max="3077" width="33" style="34" customWidth="1"/>
    <col min="3078" max="3078" width="13.85546875" style="34" customWidth="1"/>
    <col min="3079" max="3079" width="12.7109375" style="34" customWidth="1"/>
    <col min="3080" max="3080" width="13.7109375" style="34" customWidth="1"/>
    <col min="3081" max="3081" width="9.5703125" style="34" customWidth="1"/>
    <col min="3082" max="3082" width="11.28515625" style="34" customWidth="1"/>
    <col min="3083" max="3083" width="10.5703125" style="34" customWidth="1"/>
    <col min="3084" max="3084" width="17.28515625" style="34" customWidth="1"/>
    <col min="3085" max="3085" width="17.42578125" style="34" customWidth="1"/>
    <col min="3086" max="3086" width="15.42578125" style="34" customWidth="1"/>
    <col min="3087" max="3087" width="15.140625" style="34" customWidth="1"/>
    <col min="3088" max="3089" width="17.7109375" style="34" bestFit="1" customWidth="1"/>
    <col min="3090" max="3090" width="13.85546875" style="34" bestFit="1" customWidth="1"/>
    <col min="3091" max="3330" width="9.140625" style="34"/>
    <col min="3331" max="3331" width="1.42578125" style="34" customWidth="1"/>
    <col min="3332" max="3332" width="8.42578125" style="34" customWidth="1"/>
    <col min="3333" max="3333" width="33" style="34" customWidth="1"/>
    <col min="3334" max="3334" width="13.85546875" style="34" customWidth="1"/>
    <col min="3335" max="3335" width="12.7109375" style="34" customWidth="1"/>
    <col min="3336" max="3336" width="13.7109375" style="34" customWidth="1"/>
    <col min="3337" max="3337" width="9.5703125" style="34" customWidth="1"/>
    <col min="3338" max="3338" width="11.28515625" style="34" customWidth="1"/>
    <col min="3339" max="3339" width="10.5703125" style="34" customWidth="1"/>
    <col min="3340" max="3340" width="17.28515625" style="34" customWidth="1"/>
    <col min="3341" max="3341" width="17.42578125" style="34" customWidth="1"/>
    <col min="3342" max="3342" width="15.42578125" style="34" customWidth="1"/>
    <col min="3343" max="3343" width="15.140625" style="34" customWidth="1"/>
    <col min="3344" max="3345" width="17.7109375" style="34" bestFit="1" customWidth="1"/>
    <col min="3346" max="3346" width="13.85546875" style="34" bestFit="1" customWidth="1"/>
    <col min="3347" max="3586" width="9.140625" style="34"/>
    <col min="3587" max="3587" width="1.42578125" style="34" customWidth="1"/>
    <col min="3588" max="3588" width="8.42578125" style="34" customWidth="1"/>
    <col min="3589" max="3589" width="33" style="34" customWidth="1"/>
    <col min="3590" max="3590" width="13.85546875" style="34" customWidth="1"/>
    <col min="3591" max="3591" width="12.7109375" style="34" customWidth="1"/>
    <col min="3592" max="3592" width="13.7109375" style="34" customWidth="1"/>
    <col min="3593" max="3593" width="9.5703125" style="34" customWidth="1"/>
    <col min="3594" max="3594" width="11.28515625" style="34" customWidth="1"/>
    <col min="3595" max="3595" width="10.5703125" style="34" customWidth="1"/>
    <col min="3596" max="3596" width="17.28515625" style="34" customWidth="1"/>
    <col min="3597" max="3597" width="17.42578125" style="34" customWidth="1"/>
    <col min="3598" max="3598" width="15.42578125" style="34" customWidth="1"/>
    <col min="3599" max="3599" width="15.140625" style="34" customWidth="1"/>
    <col min="3600" max="3601" width="17.7109375" style="34" bestFit="1" customWidth="1"/>
    <col min="3602" max="3602" width="13.85546875" style="34" bestFit="1" customWidth="1"/>
    <col min="3603" max="3842" width="9.140625" style="34"/>
    <col min="3843" max="3843" width="1.42578125" style="34" customWidth="1"/>
    <col min="3844" max="3844" width="8.42578125" style="34" customWidth="1"/>
    <col min="3845" max="3845" width="33" style="34" customWidth="1"/>
    <col min="3846" max="3846" width="13.85546875" style="34" customWidth="1"/>
    <col min="3847" max="3847" width="12.7109375" style="34" customWidth="1"/>
    <col min="3848" max="3848" width="13.7109375" style="34" customWidth="1"/>
    <col min="3849" max="3849" width="9.5703125" style="34" customWidth="1"/>
    <col min="3850" max="3850" width="11.28515625" style="34" customWidth="1"/>
    <col min="3851" max="3851" width="10.5703125" style="34" customWidth="1"/>
    <col min="3852" max="3852" width="17.28515625" style="34" customWidth="1"/>
    <col min="3853" max="3853" width="17.42578125" style="34" customWidth="1"/>
    <col min="3854" max="3854" width="15.42578125" style="34" customWidth="1"/>
    <col min="3855" max="3855" width="15.140625" style="34" customWidth="1"/>
    <col min="3856" max="3857" width="17.7109375" style="34" bestFit="1" customWidth="1"/>
    <col min="3858" max="3858" width="13.85546875" style="34" bestFit="1" customWidth="1"/>
    <col min="3859" max="4098" width="9.140625" style="34"/>
    <col min="4099" max="4099" width="1.42578125" style="34" customWidth="1"/>
    <col min="4100" max="4100" width="8.42578125" style="34" customWidth="1"/>
    <col min="4101" max="4101" width="33" style="34" customWidth="1"/>
    <col min="4102" max="4102" width="13.85546875" style="34" customWidth="1"/>
    <col min="4103" max="4103" width="12.7109375" style="34" customWidth="1"/>
    <col min="4104" max="4104" width="13.7109375" style="34" customWidth="1"/>
    <col min="4105" max="4105" width="9.5703125" style="34" customWidth="1"/>
    <col min="4106" max="4106" width="11.28515625" style="34" customWidth="1"/>
    <col min="4107" max="4107" width="10.5703125" style="34" customWidth="1"/>
    <col min="4108" max="4108" width="17.28515625" style="34" customWidth="1"/>
    <col min="4109" max="4109" width="17.42578125" style="34" customWidth="1"/>
    <col min="4110" max="4110" width="15.42578125" style="34" customWidth="1"/>
    <col min="4111" max="4111" width="15.140625" style="34" customWidth="1"/>
    <col min="4112" max="4113" width="17.7109375" style="34" bestFit="1" customWidth="1"/>
    <col min="4114" max="4114" width="13.85546875" style="34" bestFit="1" customWidth="1"/>
    <col min="4115" max="4354" width="9.140625" style="34"/>
    <col min="4355" max="4355" width="1.42578125" style="34" customWidth="1"/>
    <col min="4356" max="4356" width="8.42578125" style="34" customWidth="1"/>
    <col min="4357" max="4357" width="33" style="34" customWidth="1"/>
    <col min="4358" max="4358" width="13.85546875" style="34" customWidth="1"/>
    <col min="4359" max="4359" width="12.7109375" style="34" customWidth="1"/>
    <col min="4360" max="4360" width="13.7109375" style="34" customWidth="1"/>
    <col min="4361" max="4361" width="9.5703125" style="34" customWidth="1"/>
    <col min="4362" max="4362" width="11.28515625" style="34" customWidth="1"/>
    <col min="4363" max="4363" width="10.5703125" style="34" customWidth="1"/>
    <col min="4364" max="4364" width="17.28515625" style="34" customWidth="1"/>
    <col min="4365" max="4365" width="17.42578125" style="34" customWidth="1"/>
    <col min="4366" max="4366" width="15.42578125" style="34" customWidth="1"/>
    <col min="4367" max="4367" width="15.140625" style="34" customWidth="1"/>
    <col min="4368" max="4369" width="17.7109375" style="34" bestFit="1" customWidth="1"/>
    <col min="4370" max="4370" width="13.85546875" style="34" bestFit="1" customWidth="1"/>
    <col min="4371" max="4610" width="9.140625" style="34"/>
    <col min="4611" max="4611" width="1.42578125" style="34" customWidth="1"/>
    <col min="4612" max="4612" width="8.42578125" style="34" customWidth="1"/>
    <col min="4613" max="4613" width="33" style="34" customWidth="1"/>
    <col min="4614" max="4614" width="13.85546875" style="34" customWidth="1"/>
    <col min="4615" max="4615" width="12.7109375" style="34" customWidth="1"/>
    <col min="4616" max="4616" width="13.7109375" style="34" customWidth="1"/>
    <col min="4617" max="4617" width="9.5703125" style="34" customWidth="1"/>
    <col min="4618" max="4618" width="11.28515625" style="34" customWidth="1"/>
    <col min="4619" max="4619" width="10.5703125" style="34" customWidth="1"/>
    <col min="4620" max="4620" width="17.28515625" style="34" customWidth="1"/>
    <col min="4621" max="4621" width="17.42578125" style="34" customWidth="1"/>
    <col min="4622" max="4622" width="15.42578125" style="34" customWidth="1"/>
    <col min="4623" max="4623" width="15.140625" style="34" customWidth="1"/>
    <col min="4624" max="4625" width="17.7109375" style="34" bestFit="1" customWidth="1"/>
    <col min="4626" max="4626" width="13.85546875" style="34" bestFit="1" customWidth="1"/>
    <col min="4627" max="4866" width="9.140625" style="34"/>
    <col min="4867" max="4867" width="1.42578125" style="34" customWidth="1"/>
    <col min="4868" max="4868" width="8.42578125" style="34" customWidth="1"/>
    <col min="4869" max="4869" width="33" style="34" customWidth="1"/>
    <col min="4870" max="4870" width="13.85546875" style="34" customWidth="1"/>
    <col min="4871" max="4871" width="12.7109375" style="34" customWidth="1"/>
    <col min="4872" max="4872" width="13.7109375" style="34" customWidth="1"/>
    <col min="4873" max="4873" width="9.5703125" style="34" customWidth="1"/>
    <col min="4874" max="4874" width="11.28515625" style="34" customWidth="1"/>
    <col min="4875" max="4875" width="10.5703125" style="34" customWidth="1"/>
    <col min="4876" max="4876" width="17.28515625" style="34" customWidth="1"/>
    <col min="4877" max="4877" width="17.42578125" style="34" customWidth="1"/>
    <col min="4878" max="4878" width="15.42578125" style="34" customWidth="1"/>
    <col min="4879" max="4879" width="15.140625" style="34" customWidth="1"/>
    <col min="4880" max="4881" width="17.7109375" style="34" bestFit="1" customWidth="1"/>
    <col min="4882" max="4882" width="13.85546875" style="34" bestFit="1" customWidth="1"/>
    <col min="4883" max="5122" width="9.140625" style="34"/>
    <col min="5123" max="5123" width="1.42578125" style="34" customWidth="1"/>
    <col min="5124" max="5124" width="8.42578125" style="34" customWidth="1"/>
    <col min="5125" max="5125" width="33" style="34" customWidth="1"/>
    <col min="5126" max="5126" width="13.85546875" style="34" customWidth="1"/>
    <col min="5127" max="5127" width="12.7109375" style="34" customWidth="1"/>
    <col min="5128" max="5128" width="13.7109375" style="34" customWidth="1"/>
    <col min="5129" max="5129" width="9.5703125" style="34" customWidth="1"/>
    <col min="5130" max="5130" width="11.28515625" style="34" customWidth="1"/>
    <col min="5131" max="5131" width="10.5703125" style="34" customWidth="1"/>
    <col min="5132" max="5132" width="17.28515625" style="34" customWidth="1"/>
    <col min="5133" max="5133" width="17.42578125" style="34" customWidth="1"/>
    <col min="5134" max="5134" width="15.42578125" style="34" customWidth="1"/>
    <col min="5135" max="5135" width="15.140625" style="34" customWidth="1"/>
    <col min="5136" max="5137" width="17.7109375" style="34" bestFit="1" customWidth="1"/>
    <col min="5138" max="5138" width="13.85546875" style="34" bestFit="1" customWidth="1"/>
    <col min="5139" max="5378" width="9.140625" style="34"/>
    <col min="5379" max="5379" width="1.42578125" style="34" customWidth="1"/>
    <col min="5380" max="5380" width="8.42578125" style="34" customWidth="1"/>
    <col min="5381" max="5381" width="33" style="34" customWidth="1"/>
    <col min="5382" max="5382" width="13.85546875" style="34" customWidth="1"/>
    <col min="5383" max="5383" width="12.7109375" style="34" customWidth="1"/>
    <col min="5384" max="5384" width="13.7109375" style="34" customWidth="1"/>
    <col min="5385" max="5385" width="9.5703125" style="34" customWidth="1"/>
    <col min="5386" max="5386" width="11.28515625" style="34" customWidth="1"/>
    <col min="5387" max="5387" width="10.5703125" style="34" customWidth="1"/>
    <col min="5388" max="5388" width="17.28515625" style="34" customWidth="1"/>
    <col min="5389" max="5389" width="17.42578125" style="34" customWidth="1"/>
    <col min="5390" max="5390" width="15.42578125" style="34" customWidth="1"/>
    <col min="5391" max="5391" width="15.140625" style="34" customWidth="1"/>
    <col min="5392" max="5393" width="17.7109375" style="34" bestFit="1" customWidth="1"/>
    <col min="5394" max="5394" width="13.85546875" style="34" bestFit="1" customWidth="1"/>
    <col min="5395" max="5634" width="9.140625" style="34"/>
    <col min="5635" max="5635" width="1.42578125" style="34" customWidth="1"/>
    <col min="5636" max="5636" width="8.42578125" style="34" customWidth="1"/>
    <col min="5637" max="5637" width="33" style="34" customWidth="1"/>
    <col min="5638" max="5638" width="13.85546875" style="34" customWidth="1"/>
    <col min="5639" max="5639" width="12.7109375" style="34" customWidth="1"/>
    <col min="5640" max="5640" width="13.7109375" style="34" customWidth="1"/>
    <col min="5641" max="5641" width="9.5703125" style="34" customWidth="1"/>
    <col min="5642" max="5642" width="11.28515625" style="34" customWidth="1"/>
    <col min="5643" max="5643" width="10.5703125" style="34" customWidth="1"/>
    <col min="5644" max="5644" width="17.28515625" style="34" customWidth="1"/>
    <col min="5645" max="5645" width="17.42578125" style="34" customWidth="1"/>
    <col min="5646" max="5646" width="15.42578125" style="34" customWidth="1"/>
    <col min="5647" max="5647" width="15.140625" style="34" customWidth="1"/>
    <col min="5648" max="5649" width="17.7109375" style="34" bestFit="1" customWidth="1"/>
    <col min="5650" max="5650" width="13.85546875" style="34" bestFit="1" customWidth="1"/>
    <col min="5651" max="5890" width="9.140625" style="34"/>
    <col min="5891" max="5891" width="1.42578125" style="34" customWidth="1"/>
    <col min="5892" max="5892" width="8.42578125" style="34" customWidth="1"/>
    <col min="5893" max="5893" width="33" style="34" customWidth="1"/>
    <col min="5894" max="5894" width="13.85546875" style="34" customWidth="1"/>
    <col min="5895" max="5895" width="12.7109375" style="34" customWidth="1"/>
    <col min="5896" max="5896" width="13.7109375" style="34" customWidth="1"/>
    <col min="5897" max="5897" width="9.5703125" style="34" customWidth="1"/>
    <col min="5898" max="5898" width="11.28515625" style="34" customWidth="1"/>
    <col min="5899" max="5899" width="10.5703125" style="34" customWidth="1"/>
    <col min="5900" max="5900" width="17.28515625" style="34" customWidth="1"/>
    <col min="5901" max="5901" width="17.42578125" style="34" customWidth="1"/>
    <col min="5902" max="5902" width="15.42578125" style="34" customWidth="1"/>
    <col min="5903" max="5903" width="15.140625" style="34" customWidth="1"/>
    <col min="5904" max="5905" width="17.7109375" style="34" bestFit="1" customWidth="1"/>
    <col min="5906" max="5906" width="13.85546875" style="34" bestFit="1" customWidth="1"/>
    <col min="5907" max="6146" width="9.140625" style="34"/>
    <col min="6147" max="6147" width="1.42578125" style="34" customWidth="1"/>
    <col min="6148" max="6148" width="8.42578125" style="34" customWidth="1"/>
    <col min="6149" max="6149" width="33" style="34" customWidth="1"/>
    <col min="6150" max="6150" width="13.85546875" style="34" customWidth="1"/>
    <col min="6151" max="6151" width="12.7109375" style="34" customWidth="1"/>
    <col min="6152" max="6152" width="13.7109375" style="34" customWidth="1"/>
    <col min="6153" max="6153" width="9.5703125" style="34" customWidth="1"/>
    <col min="6154" max="6154" width="11.28515625" style="34" customWidth="1"/>
    <col min="6155" max="6155" width="10.5703125" style="34" customWidth="1"/>
    <col min="6156" max="6156" width="17.28515625" style="34" customWidth="1"/>
    <col min="6157" max="6157" width="17.42578125" style="34" customWidth="1"/>
    <col min="6158" max="6158" width="15.42578125" style="34" customWidth="1"/>
    <col min="6159" max="6159" width="15.140625" style="34" customWidth="1"/>
    <col min="6160" max="6161" width="17.7109375" style="34" bestFit="1" customWidth="1"/>
    <col min="6162" max="6162" width="13.85546875" style="34" bestFit="1" customWidth="1"/>
    <col min="6163" max="6402" width="9.140625" style="34"/>
    <col min="6403" max="6403" width="1.42578125" style="34" customWidth="1"/>
    <col min="6404" max="6404" width="8.42578125" style="34" customWidth="1"/>
    <col min="6405" max="6405" width="33" style="34" customWidth="1"/>
    <col min="6406" max="6406" width="13.85546875" style="34" customWidth="1"/>
    <col min="6407" max="6407" width="12.7109375" style="34" customWidth="1"/>
    <col min="6408" max="6408" width="13.7109375" style="34" customWidth="1"/>
    <col min="6409" max="6409" width="9.5703125" style="34" customWidth="1"/>
    <col min="6410" max="6410" width="11.28515625" style="34" customWidth="1"/>
    <col min="6411" max="6411" width="10.5703125" style="34" customWidth="1"/>
    <col min="6412" max="6412" width="17.28515625" style="34" customWidth="1"/>
    <col min="6413" max="6413" width="17.42578125" style="34" customWidth="1"/>
    <col min="6414" max="6414" width="15.42578125" style="34" customWidth="1"/>
    <col min="6415" max="6415" width="15.140625" style="34" customWidth="1"/>
    <col min="6416" max="6417" width="17.7109375" style="34" bestFit="1" customWidth="1"/>
    <col min="6418" max="6418" width="13.85546875" style="34" bestFit="1" customWidth="1"/>
    <col min="6419" max="6658" width="9.140625" style="34"/>
    <col min="6659" max="6659" width="1.42578125" style="34" customWidth="1"/>
    <col min="6660" max="6660" width="8.42578125" style="34" customWidth="1"/>
    <col min="6661" max="6661" width="33" style="34" customWidth="1"/>
    <col min="6662" max="6662" width="13.85546875" style="34" customWidth="1"/>
    <col min="6663" max="6663" width="12.7109375" style="34" customWidth="1"/>
    <col min="6664" max="6664" width="13.7109375" style="34" customWidth="1"/>
    <col min="6665" max="6665" width="9.5703125" style="34" customWidth="1"/>
    <col min="6666" max="6666" width="11.28515625" style="34" customWidth="1"/>
    <col min="6667" max="6667" width="10.5703125" style="34" customWidth="1"/>
    <col min="6668" max="6668" width="17.28515625" style="34" customWidth="1"/>
    <col min="6669" max="6669" width="17.42578125" style="34" customWidth="1"/>
    <col min="6670" max="6670" width="15.42578125" style="34" customWidth="1"/>
    <col min="6671" max="6671" width="15.140625" style="34" customWidth="1"/>
    <col min="6672" max="6673" width="17.7109375" style="34" bestFit="1" customWidth="1"/>
    <col min="6674" max="6674" width="13.85546875" style="34" bestFit="1" customWidth="1"/>
    <col min="6675" max="6914" width="9.140625" style="34"/>
    <col min="6915" max="6915" width="1.42578125" style="34" customWidth="1"/>
    <col min="6916" max="6916" width="8.42578125" style="34" customWidth="1"/>
    <col min="6917" max="6917" width="33" style="34" customWidth="1"/>
    <col min="6918" max="6918" width="13.85546875" style="34" customWidth="1"/>
    <col min="6919" max="6919" width="12.7109375" style="34" customWidth="1"/>
    <col min="6920" max="6920" width="13.7109375" style="34" customWidth="1"/>
    <col min="6921" max="6921" width="9.5703125" style="34" customWidth="1"/>
    <col min="6922" max="6922" width="11.28515625" style="34" customWidth="1"/>
    <col min="6923" max="6923" width="10.5703125" style="34" customWidth="1"/>
    <col min="6924" max="6924" width="17.28515625" style="34" customWidth="1"/>
    <col min="6925" max="6925" width="17.42578125" style="34" customWidth="1"/>
    <col min="6926" max="6926" width="15.42578125" style="34" customWidth="1"/>
    <col min="6927" max="6927" width="15.140625" style="34" customWidth="1"/>
    <col min="6928" max="6929" width="17.7109375" style="34" bestFit="1" customWidth="1"/>
    <col min="6930" max="6930" width="13.85546875" style="34" bestFit="1" customWidth="1"/>
    <col min="6931" max="7170" width="9.140625" style="34"/>
    <col min="7171" max="7171" width="1.42578125" style="34" customWidth="1"/>
    <col min="7172" max="7172" width="8.42578125" style="34" customWidth="1"/>
    <col min="7173" max="7173" width="33" style="34" customWidth="1"/>
    <col min="7174" max="7174" width="13.85546875" style="34" customWidth="1"/>
    <col min="7175" max="7175" width="12.7109375" style="34" customWidth="1"/>
    <col min="7176" max="7176" width="13.7109375" style="34" customWidth="1"/>
    <col min="7177" max="7177" width="9.5703125" style="34" customWidth="1"/>
    <col min="7178" max="7178" width="11.28515625" style="34" customWidth="1"/>
    <col min="7179" max="7179" width="10.5703125" style="34" customWidth="1"/>
    <col min="7180" max="7180" width="17.28515625" style="34" customWidth="1"/>
    <col min="7181" max="7181" width="17.42578125" style="34" customWidth="1"/>
    <col min="7182" max="7182" width="15.42578125" style="34" customWidth="1"/>
    <col min="7183" max="7183" width="15.140625" style="34" customWidth="1"/>
    <col min="7184" max="7185" width="17.7109375" style="34" bestFit="1" customWidth="1"/>
    <col min="7186" max="7186" width="13.85546875" style="34" bestFit="1" customWidth="1"/>
    <col min="7187" max="7426" width="9.140625" style="34"/>
    <col min="7427" max="7427" width="1.42578125" style="34" customWidth="1"/>
    <col min="7428" max="7428" width="8.42578125" style="34" customWidth="1"/>
    <col min="7429" max="7429" width="33" style="34" customWidth="1"/>
    <col min="7430" max="7430" width="13.85546875" style="34" customWidth="1"/>
    <col min="7431" max="7431" width="12.7109375" style="34" customWidth="1"/>
    <col min="7432" max="7432" width="13.7109375" style="34" customWidth="1"/>
    <col min="7433" max="7433" width="9.5703125" style="34" customWidth="1"/>
    <col min="7434" max="7434" width="11.28515625" style="34" customWidth="1"/>
    <col min="7435" max="7435" width="10.5703125" style="34" customWidth="1"/>
    <col min="7436" max="7436" width="17.28515625" style="34" customWidth="1"/>
    <col min="7437" max="7437" width="17.42578125" style="34" customWidth="1"/>
    <col min="7438" max="7438" width="15.42578125" style="34" customWidth="1"/>
    <col min="7439" max="7439" width="15.140625" style="34" customWidth="1"/>
    <col min="7440" max="7441" width="17.7109375" style="34" bestFit="1" customWidth="1"/>
    <col min="7442" max="7442" width="13.85546875" style="34" bestFit="1" customWidth="1"/>
    <col min="7443" max="7682" width="9.140625" style="34"/>
    <col min="7683" max="7683" width="1.42578125" style="34" customWidth="1"/>
    <col min="7684" max="7684" width="8.42578125" style="34" customWidth="1"/>
    <col min="7685" max="7685" width="33" style="34" customWidth="1"/>
    <col min="7686" max="7686" width="13.85546875" style="34" customWidth="1"/>
    <col min="7687" max="7687" width="12.7109375" style="34" customWidth="1"/>
    <col min="7688" max="7688" width="13.7109375" style="34" customWidth="1"/>
    <col min="7689" max="7689" width="9.5703125" style="34" customWidth="1"/>
    <col min="7690" max="7690" width="11.28515625" style="34" customWidth="1"/>
    <col min="7691" max="7691" width="10.5703125" style="34" customWidth="1"/>
    <col min="7692" max="7692" width="17.28515625" style="34" customWidth="1"/>
    <col min="7693" max="7693" width="17.42578125" style="34" customWidth="1"/>
    <col min="7694" max="7694" width="15.42578125" style="34" customWidth="1"/>
    <col min="7695" max="7695" width="15.140625" style="34" customWidth="1"/>
    <col min="7696" max="7697" width="17.7109375" style="34" bestFit="1" customWidth="1"/>
    <col min="7698" max="7698" width="13.85546875" style="34" bestFit="1" customWidth="1"/>
    <col min="7699" max="7938" width="9.140625" style="34"/>
    <col min="7939" max="7939" width="1.42578125" style="34" customWidth="1"/>
    <col min="7940" max="7940" width="8.42578125" style="34" customWidth="1"/>
    <col min="7941" max="7941" width="33" style="34" customWidth="1"/>
    <col min="7942" max="7942" width="13.85546875" style="34" customWidth="1"/>
    <col min="7943" max="7943" width="12.7109375" style="34" customWidth="1"/>
    <col min="7944" max="7944" width="13.7109375" style="34" customWidth="1"/>
    <col min="7945" max="7945" width="9.5703125" style="34" customWidth="1"/>
    <col min="7946" max="7946" width="11.28515625" style="34" customWidth="1"/>
    <col min="7947" max="7947" width="10.5703125" style="34" customWidth="1"/>
    <col min="7948" max="7948" width="17.28515625" style="34" customWidth="1"/>
    <col min="7949" max="7949" width="17.42578125" style="34" customWidth="1"/>
    <col min="7950" max="7950" width="15.42578125" style="34" customWidth="1"/>
    <col min="7951" max="7951" width="15.140625" style="34" customWidth="1"/>
    <col min="7952" max="7953" width="17.7109375" style="34" bestFit="1" customWidth="1"/>
    <col min="7954" max="7954" width="13.85546875" style="34" bestFit="1" customWidth="1"/>
    <col min="7955" max="8194" width="9.140625" style="34"/>
    <col min="8195" max="8195" width="1.42578125" style="34" customWidth="1"/>
    <col min="8196" max="8196" width="8.42578125" style="34" customWidth="1"/>
    <col min="8197" max="8197" width="33" style="34" customWidth="1"/>
    <col min="8198" max="8198" width="13.85546875" style="34" customWidth="1"/>
    <col min="8199" max="8199" width="12.7109375" style="34" customWidth="1"/>
    <col min="8200" max="8200" width="13.7109375" style="34" customWidth="1"/>
    <col min="8201" max="8201" width="9.5703125" style="34" customWidth="1"/>
    <col min="8202" max="8202" width="11.28515625" style="34" customWidth="1"/>
    <col min="8203" max="8203" width="10.5703125" style="34" customWidth="1"/>
    <col min="8204" max="8204" width="17.28515625" style="34" customWidth="1"/>
    <col min="8205" max="8205" width="17.42578125" style="34" customWidth="1"/>
    <col min="8206" max="8206" width="15.42578125" style="34" customWidth="1"/>
    <col min="8207" max="8207" width="15.140625" style="34" customWidth="1"/>
    <col min="8208" max="8209" width="17.7109375" style="34" bestFit="1" customWidth="1"/>
    <col min="8210" max="8210" width="13.85546875" style="34" bestFit="1" customWidth="1"/>
    <col min="8211" max="8450" width="9.140625" style="34"/>
    <col min="8451" max="8451" width="1.42578125" style="34" customWidth="1"/>
    <col min="8452" max="8452" width="8.42578125" style="34" customWidth="1"/>
    <col min="8453" max="8453" width="33" style="34" customWidth="1"/>
    <col min="8454" max="8454" width="13.85546875" style="34" customWidth="1"/>
    <col min="8455" max="8455" width="12.7109375" style="34" customWidth="1"/>
    <col min="8456" max="8456" width="13.7109375" style="34" customWidth="1"/>
    <col min="8457" max="8457" width="9.5703125" style="34" customWidth="1"/>
    <col min="8458" max="8458" width="11.28515625" style="34" customWidth="1"/>
    <col min="8459" max="8459" width="10.5703125" style="34" customWidth="1"/>
    <col min="8460" max="8460" width="17.28515625" style="34" customWidth="1"/>
    <col min="8461" max="8461" width="17.42578125" style="34" customWidth="1"/>
    <col min="8462" max="8462" width="15.42578125" style="34" customWidth="1"/>
    <col min="8463" max="8463" width="15.140625" style="34" customWidth="1"/>
    <col min="8464" max="8465" width="17.7109375" style="34" bestFit="1" customWidth="1"/>
    <col min="8466" max="8466" width="13.85546875" style="34" bestFit="1" customWidth="1"/>
    <col min="8467" max="8706" width="9.140625" style="34"/>
    <col min="8707" max="8707" width="1.42578125" style="34" customWidth="1"/>
    <col min="8708" max="8708" width="8.42578125" style="34" customWidth="1"/>
    <col min="8709" max="8709" width="33" style="34" customWidth="1"/>
    <col min="8710" max="8710" width="13.85546875" style="34" customWidth="1"/>
    <col min="8711" max="8711" width="12.7109375" style="34" customWidth="1"/>
    <col min="8712" max="8712" width="13.7109375" style="34" customWidth="1"/>
    <col min="8713" max="8713" width="9.5703125" style="34" customWidth="1"/>
    <col min="8714" max="8714" width="11.28515625" style="34" customWidth="1"/>
    <col min="8715" max="8715" width="10.5703125" style="34" customWidth="1"/>
    <col min="8716" max="8716" width="17.28515625" style="34" customWidth="1"/>
    <col min="8717" max="8717" width="17.42578125" style="34" customWidth="1"/>
    <col min="8718" max="8718" width="15.42578125" style="34" customWidth="1"/>
    <col min="8719" max="8719" width="15.140625" style="34" customWidth="1"/>
    <col min="8720" max="8721" width="17.7109375" style="34" bestFit="1" customWidth="1"/>
    <col min="8722" max="8722" width="13.85546875" style="34" bestFit="1" customWidth="1"/>
    <col min="8723" max="8962" width="9.140625" style="34"/>
    <col min="8963" max="8963" width="1.42578125" style="34" customWidth="1"/>
    <col min="8964" max="8964" width="8.42578125" style="34" customWidth="1"/>
    <col min="8965" max="8965" width="33" style="34" customWidth="1"/>
    <col min="8966" max="8966" width="13.85546875" style="34" customWidth="1"/>
    <col min="8967" max="8967" width="12.7109375" style="34" customWidth="1"/>
    <col min="8968" max="8968" width="13.7109375" style="34" customWidth="1"/>
    <col min="8969" max="8969" width="9.5703125" style="34" customWidth="1"/>
    <col min="8970" max="8970" width="11.28515625" style="34" customWidth="1"/>
    <col min="8971" max="8971" width="10.5703125" style="34" customWidth="1"/>
    <col min="8972" max="8972" width="17.28515625" style="34" customWidth="1"/>
    <col min="8973" max="8973" width="17.42578125" style="34" customWidth="1"/>
    <col min="8974" max="8974" width="15.42578125" style="34" customWidth="1"/>
    <col min="8975" max="8975" width="15.140625" style="34" customWidth="1"/>
    <col min="8976" max="8977" width="17.7109375" style="34" bestFit="1" customWidth="1"/>
    <col min="8978" max="8978" width="13.85546875" style="34" bestFit="1" customWidth="1"/>
    <col min="8979" max="9218" width="9.140625" style="34"/>
    <col min="9219" max="9219" width="1.42578125" style="34" customWidth="1"/>
    <col min="9220" max="9220" width="8.42578125" style="34" customWidth="1"/>
    <col min="9221" max="9221" width="33" style="34" customWidth="1"/>
    <col min="9222" max="9222" width="13.85546875" style="34" customWidth="1"/>
    <col min="9223" max="9223" width="12.7109375" style="34" customWidth="1"/>
    <col min="9224" max="9224" width="13.7109375" style="34" customWidth="1"/>
    <col min="9225" max="9225" width="9.5703125" style="34" customWidth="1"/>
    <col min="9226" max="9226" width="11.28515625" style="34" customWidth="1"/>
    <col min="9227" max="9227" width="10.5703125" style="34" customWidth="1"/>
    <col min="9228" max="9228" width="17.28515625" style="34" customWidth="1"/>
    <col min="9229" max="9229" width="17.42578125" style="34" customWidth="1"/>
    <col min="9230" max="9230" width="15.42578125" style="34" customWidth="1"/>
    <col min="9231" max="9231" width="15.140625" style="34" customWidth="1"/>
    <col min="9232" max="9233" width="17.7109375" style="34" bestFit="1" customWidth="1"/>
    <col min="9234" max="9234" width="13.85546875" style="34" bestFit="1" customWidth="1"/>
    <col min="9235" max="9474" width="9.140625" style="34"/>
    <col min="9475" max="9475" width="1.42578125" style="34" customWidth="1"/>
    <col min="9476" max="9476" width="8.42578125" style="34" customWidth="1"/>
    <col min="9477" max="9477" width="33" style="34" customWidth="1"/>
    <col min="9478" max="9478" width="13.85546875" style="34" customWidth="1"/>
    <col min="9479" max="9479" width="12.7109375" style="34" customWidth="1"/>
    <col min="9480" max="9480" width="13.7109375" style="34" customWidth="1"/>
    <col min="9481" max="9481" width="9.5703125" style="34" customWidth="1"/>
    <col min="9482" max="9482" width="11.28515625" style="34" customWidth="1"/>
    <col min="9483" max="9483" width="10.5703125" style="34" customWidth="1"/>
    <col min="9484" max="9484" width="17.28515625" style="34" customWidth="1"/>
    <col min="9485" max="9485" width="17.42578125" style="34" customWidth="1"/>
    <col min="9486" max="9486" width="15.42578125" style="34" customWidth="1"/>
    <col min="9487" max="9487" width="15.140625" style="34" customWidth="1"/>
    <col min="9488" max="9489" width="17.7109375" style="34" bestFit="1" customWidth="1"/>
    <col min="9490" max="9490" width="13.85546875" style="34" bestFit="1" customWidth="1"/>
    <col min="9491" max="9730" width="9.140625" style="34"/>
    <col min="9731" max="9731" width="1.42578125" style="34" customWidth="1"/>
    <col min="9732" max="9732" width="8.42578125" style="34" customWidth="1"/>
    <col min="9733" max="9733" width="33" style="34" customWidth="1"/>
    <col min="9734" max="9734" width="13.85546875" style="34" customWidth="1"/>
    <col min="9735" max="9735" width="12.7109375" style="34" customWidth="1"/>
    <col min="9736" max="9736" width="13.7109375" style="34" customWidth="1"/>
    <col min="9737" max="9737" width="9.5703125" style="34" customWidth="1"/>
    <col min="9738" max="9738" width="11.28515625" style="34" customWidth="1"/>
    <col min="9739" max="9739" width="10.5703125" style="34" customWidth="1"/>
    <col min="9740" max="9740" width="17.28515625" style="34" customWidth="1"/>
    <col min="9741" max="9741" width="17.42578125" style="34" customWidth="1"/>
    <col min="9742" max="9742" width="15.42578125" style="34" customWidth="1"/>
    <col min="9743" max="9743" width="15.140625" style="34" customWidth="1"/>
    <col min="9744" max="9745" width="17.7109375" style="34" bestFit="1" customWidth="1"/>
    <col min="9746" max="9746" width="13.85546875" style="34" bestFit="1" customWidth="1"/>
    <col min="9747" max="9986" width="9.140625" style="34"/>
    <col min="9987" max="9987" width="1.42578125" style="34" customWidth="1"/>
    <col min="9988" max="9988" width="8.42578125" style="34" customWidth="1"/>
    <col min="9989" max="9989" width="33" style="34" customWidth="1"/>
    <col min="9990" max="9990" width="13.85546875" style="34" customWidth="1"/>
    <col min="9991" max="9991" width="12.7109375" style="34" customWidth="1"/>
    <col min="9992" max="9992" width="13.7109375" style="34" customWidth="1"/>
    <col min="9993" max="9993" width="9.5703125" style="34" customWidth="1"/>
    <col min="9994" max="9994" width="11.28515625" style="34" customWidth="1"/>
    <col min="9995" max="9995" width="10.5703125" style="34" customWidth="1"/>
    <col min="9996" max="9996" width="17.28515625" style="34" customWidth="1"/>
    <col min="9997" max="9997" width="17.42578125" style="34" customWidth="1"/>
    <col min="9998" max="9998" width="15.42578125" style="34" customWidth="1"/>
    <col min="9999" max="9999" width="15.140625" style="34" customWidth="1"/>
    <col min="10000" max="10001" width="17.7109375" style="34" bestFit="1" customWidth="1"/>
    <col min="10002" max="10002" width="13.85546875" style="34" bestFit="1" customWidth="1"/>
    <col min="10003" max="10242" width="9.140625" style="34"/>
    <col min="10243" max="10243" width="1.42578125" style="34" customWidth="1"/>
    <col min="10244" max="10244" width="8.42578125" style="34" customWidth="1"/>
    <col min="10245" max="10245" width="33" style="34" customWidth="1"/>
    <col min="10246" max="10246" width="13.85546875" style="34" customWidth="1"/>
    <col min="10247" max="10247" width="12.7109375" style="34" customWidth="1"/>
    <col min="10248" max="10248" width="13.7109375" style="34" customWidth="1"/>
    <col min="10249" max="10249" width="9.5703125" style="34" customWidth="1"/>
    <col min="10250" max="10250" width="11.28515625" style="34" customWidth="1"/>
    <col min="10251" max="10251" width="10.5703125" style="34" customWidth="1"/>
    <col min="10252" max="10252" width="17.28515625" style="34" customWidth="1"/>
    <col min="10253" max="10253" width="17.42578125" style="34" customWidth="1"/>
    <col min="10254" max="10254" width="15.42578125" style="34" customWidth="1"/>
    <col min="10255" max="10255" width="15.140625" style="34" customWidth="1"/>
    <col min="10256" max="10257" width="17.7109375" style="34" bestFit="1" customWidth="1"/>
    <col min="10258" max="10258" width="13.85546875" style="34" bestFit="1" customWidth="1"/>
    <col min="10259" max="10498" width="9.140625" style="34"/>
    <col min="10499" max="10499" width="1.42578125" style="34" customWidth="1"/>
    <col min="10500" max="10500" width="8.42578125" style="34" customWidth="1"/>
    <col min="10501" max="10501" width="33" style="34" customWidth="1"/>
    <col min="10502" max="10502" width="13.85546875" style="34" customWidth="1"/>
    <col min="10503" max="10503" width="12.7109375" style="34" customWidth="1"/>
    <col min="10504" max="10504" width="13.7109375" style="34" customWidth="1"/>
    <col min="10505" max="10505" width="9.5703125" style="34" customWidth="1"/>
    <col min="10506" max="10506" width="11.28515625" style="34" customWidth="1"/>
    <col min="10507" max="10507" width="10.5703125" style="34" customWidth="1"/>
    <col min="10508" max="10508" width="17.28515625" style="34" customWidth="1"/>
    <col min="10509" max="10509" width="17.42578125" style="34" customWidth="1"/>
    <col min="10510" max="10510" width="15.42578125" style="34" customWidth="1"/>
    <col min="10511" max="10511" width="15.140625" style="34" customWidth="1"/>
    <col min="10512" max="10513" width="17.7109375" style="34" bestFit="1" customWidth="1"/>
    <col min="10514" max="10514" width="13.85546875" style="34" bestFit="1" customWidth="1"/>
    <col min="10515" max="10754" width="9.140625" style="34"/>
    <col min="10755" max="10755" width="1.42578125" style="34" customWidth="1"/>
    <col min="10756" max="10756" width="8.42578125" style="34" customWidth="1"/>
    <col min="10757" max="10757" width="33" style="34" customWidth="1"/>
    <col min="10758" max="10758" width="13.85546875" style="34" customWidth="1"/>
    <col min="10759" max="10759" width="12.7109375" style="34" customWidth="1"/>
    <col min="10760" max="10760" width="13.7109375" style="34" customWidth="1"/>
    <col min="10761" max="10761" width="9.5703125" style="34" customWidth="1"/>
    <col min="10762" max="10762" width="11.28515625" style="34" customWidth="1"/>
    <col min="10763" max="10763" width="10.5703125" style="34" customWidth="1"/>
    <col min="10764" max="10764" width="17.28515625" style="34" customWidth="1"/>
    <col min="10765" max="10765" width="17.42578125" style="34" customWidth="1"/>
    <col min="10766" max="10766" width="15.42578125" style="34" customWidth="1"/>
    <col min="10767" max="10767" width="15.140625" style="34" customWidth="1"/>
    <col min="10768" max="10769" width="17.7109375" style="34" bestFit="1" customWidth="1"/>
    <col min="10770" max="10770" width="13.85546875" style="34" bestFit="1" customWidth="1"/>
    <col min="10771" max="11010" width="9.140625" style="34"/>
    <col min="11011" max="11011" width="1.42578125" style="34" customWidth="1"/>
    <col min="11012" max="11012" width="8.42578125" style="34" customWidth="1"/>
    <col min="11013" max="11013" width="33" style="34" customWidth="1"/>
    <col min="11014" max="11014" width="13.85546875" style="34" customWidth="1"/>
    <col min="11015" max="11015" width="12.7109375" style="34" customWidth="1"/>
    <col min="11016" max="11016" width="13.7109375" style="34" customWidth="1"/>
    <col min="11017" max="11017" width="9.5703125" style="34" customWidth="1"/>
    <col min="11018" max="11018" width="11.28515625" style="34" customWidth="1"/>
    <col min="11019" max="11019" width="10.5703125" style="34" customWidth="1"/>
    <col min="11020" max="11020" width="17.28515625" style="34" customWidth="1"/>
    <col min="11021" max="11021" width="17.42578125" style="34" customWidth="1"/>
    <col min="11022" max="11022" width="15.42578125" style="34" customWidth="1"/>
    <col min="11023" max="11023" width="15.140625" style="34" customWidth="1"/>
    <col min="11024" max="11025" width="17.7109375" style="34" bestFit="1" customWidth="1"/>
    <col min="11026" max="11026" width="13.85546875" style="34" bestFit="1" customWidth="1"/>
    <col min="11027" max="11266" width="9.140625" style="34"/>
    <col min="11267" max="11267" width="1.42578125" style="34" customWidth="1"/>
    <col min="11268" max="11268" width="8.42578125" style="34" customWidth="1"/>
    <col min="11269" max="11269" width="33" style="34" customWidth="1"/>
    <col min="11270" max="11270" width="13.85546875" style="34" customWidth="1"/>
    <col min="11271" max="11271" width="12.7109375" style="34" customWidth="1"/>
    <col min="11272" max="11272" width="13.7109375" style="34" customWidth="1"/>
    <col min="11273" max="11273" width="9.5703125" style="34" customWidth="1"/>
    <col min="11274" max="11274" width="11.28515625" style="34" customWidth="1"/>
    <col min="11275" max="11275" width="10.5703125" style="34" customWidth="1"/>
    <col min="11276" max="11276" width="17.28515625" style="34" customWidth="1"/>
    <col min="11277" max="11277" width="17.42578125" style="34" customWidth="1"/>
    <col min="11278" max="11278" width="15.42578125" style="34" customWidth="1"/>
    <col min="11279" max="11279" width="15.140625" style="34" customWidth="1"/>
    <col min="11280" max="11281" width="17.7109375" style="34" bestFit="1" customWidth="1"/>
    <col min="11282" max="11282" width="13.85546875" style="34" bestFit="1" customWidth="1"/>
    <col min="11283" max="11522" width="9.140625" style="34"/>
    <col min="11523" max="11523" width="1.42578125" style="34" customWidth="1"/>
    <col min="11524" max="11524" width="8.42578125" style="34" customWidth="1"/>
    <col min="11525" max="11525" width="33" style="34" customWidth="1"/>
    <col min="11526" max="11526" width="13.85546875" style="34" customWidth="1"/>
    <col min="11527" max="11527" width="12.7109375" style="34" customWidth="1"/>
    <col min="11528" max="11528" width="13.7109375" style="34" customWidth="1"/>
    <col min="11529" max="11529" width="9.5703125" style="34" customWidth="1"/>
    <col min="11530" max="11530" width="11.28515625" style="34" customWidth="1"/>
    <col min="11531" max="11531" width="10.5703125" style="34" customWidth="1"/>
    <col min="11532" max="11532" width="17.28515625" style="34" customWidth="1"/>
    <col min="11533" max="11533" width="17.42578125" style="34" customWidth="1"/>
    <col min="11534" max="11534" width="15.42578125" style="34" customWidth="1"/>
    <col min="11535" max="11535" width="15.140625" style="34" customWidth="1"/>
    <col min="11536" max="11537" width="17.7109375" style="34" bestFit="1" customWidth="1"/>
    <col min="11538" max="11538" width="13.85546875" style="34" bestFit="1" customWidth="1"/>
    <col min="11539" max="11778" width="9.140625" style="34"/>
    <col min="11779" max="11779" width="1.42578125" style="34" customWidth="1"/>
    <col min="11780" max="11780" width="8.42578125" style="34" customWidth="1"/>
    <col min="11781" max="11781" width="33" style="34" customWidth="1"/>
    <col min="11782" max="11782" width="13.85546875" style="34" customWidth="1"/>
    <col min="11783" max="11783" width="12.7109375" style="34" customWidth="1"/>
    <col min="11784" max="11784" width="13.7109375" style="34" customWidth="1"/>
    <col min="11785" max="11785" width="9.5703125" style="34" customWidth="1"/>
    <col min="11786" max="11786" width="11.28515625" style="34" customWidth="1"/>
    <col min="11787" max="11787" width="10.5703125" style="34" customWidth="1"/>
    <col min="11788" max="11788" width="17.28515625" style="34" customWidth="1"/>
    <col min="11789" max="11789" width="17.42578125" style="34" customWidth="1"/>
    <col min="11790" max="11790" width="15.42578125" style="34" customWidth="1"/>
    <col min="11791" max="11791" width="15.140625" style="34" customWidth="1"/>
    <col min="11792" max="11793" width="17.7109375" style="34" bestFit="1" customWidth="1"/>
    <col min="11794" max="11794" width="13.85546875" style="34" bestFit="1" customWidth="1"/>
    <col min="11795" max="12034" width="9.140625" style="34"/>
    <col min="12035" max="12035" width="1.42578125" style="34" customWidth="1"/>
    <col min="12036" max="12036" width="8.42578125" style="34" customWidth="1"/>
    <col min="12037" max="12037" width="33" style="34" customWidth="1"/>
    <col min="12038" max="12038" width="13.85546875" style="34" customWidth="1"/>
    <col min="12039" max="12039" width="12.7109375" style="34" customWidth="1"/>
    <col min="12040" max="12040" width="13.7109375" style="34" customWidth="1"/>
    <col min="12041" max="12041" width="9.5703125" style="34" customWidth="1"/>
    <col min="12042" max="12042" width="11.28515625" style="34" customWidth="1"/>
    <col min="12043" max="12043" width="10.5703125" style="34" customWidth="1"/>
    <col min="12044" max="12044" width="17.28515625" style="34" customWidth="1"/>
    <col min="12045" max="12045" width="17.42578125" style="34" customWidth="1"/>
    <col min="12046" max="12046" width="15.42578125" style="34" customWidth="1"/>
    <col min="12047" max="12047" width="15.140625" style="34" customWidth="1"/>
    <col min="12048" max="12049" width="17.7109375" style="34" bestFit="1" customWidth="1"/>
    <col min="12050" max="12050" width="13.85546875" style="34" bestFit="1" customWidth="1"/>
    <col min="12051" max="12290" width="9.140625" style="34"/>
    <col min="12291" max="12291" width="1.42578125" style="34" customWidth="1"/>
    <col min="12292" max="12292" width="8.42578125" style="34" customWidth="1"/>
    <col min="12293" max="12293" width="33" style="34" customWidth="1"/>
    <col min="12294" max="12294" width="13.85546875" style="34" customWidth="1"/>
    <col min="12295" max="12295" width="12.7109375" style="34" customWidth="1"/>
    <col min="12296" max="12296" width="13.7109375" style="34" customWidth="1"/>
    <col min="12297" max="12297" width="9.5703125" style="34" customWidth="1"/>
    <col min="12298" max="12298" width="11.28515625" style="34" customWidth="1"/>
    <col min="12299" max="12299" width="10.5703125" style="34" customWidth="1"/>
    <col min="12300" max="12300" width="17.28515625" style="34" customWidth="1"/>
    <col min="12301" max="12301" width="17.42578125" style="34" customWidth="1"/>
    <col min="12302" max="12302" width="15.42578125" style="34" customWidth="1"/>
    <col min="12303" max="12303" width="15.140625" style="34" customWidth="1"/>
    <col min="12304" max="12305" width="17.7109375" style="34" bestFit="1" customWidth="1"/>
    <col min="12306" max="12306" width="13.85546875" style="34" bestFit="1" customWidth="1"/>
    <col min="12307" max="12546" width="9.140625" style="34"/>
    <col min="12547" max="12547" width="1.42578125" style="34" customWidth="1"/>
    <col min="12548" max="12548" width="8.42578125" style="34" customWidth="1"/>
    <col min="12549" max="12549" width="33" style="34" customWidth="1"/>
    <col min="12550" max="12550" width="13.85546875" style="34" customWidth="1"/>
    <col min="12551" max="12551" width="12.7109375" style="34" customWidth="1"/>
    <col min="12552" max="12552" width="13.7109375" style="34" customWidth="1"/>
    <col min="12553" max="12553" width="9.5703125" style="34" customWidth="1"/>
    <col min="12554" max="12554" width="11.28515625" style="34" customWidth="1"/>
    <col min="12555" max="12555" width="10.5703125" style="34" customWidth="1"/>
    <col min="12556" max="12556" width="17.28515625" style="34" customWidth="1"/>
    <col min="12557" max="12557" width="17.42578125" style="34" customWidth="1"/>
    <col min="12558" max="12558" width="15.42578125" style="34" customWidth="1"/>
    <col min="12559" max="12559" width="15.140625" style="34" customWidth="1"/>
    <col min="12560" max="12561" width="17.7109375" style="34" bestFit="1" customWidth="1"/>
    <col min="12562" max="12562" width="13.85546875" style="34" bestFit="1" customWidth="1"/>
    <col min="12563" max="12802" width="9.140625" style="34"/>
    <col min="12803" max="12803" width="1.42578125" style="34" customWidth="1"/>
    <col min="12804" max="12804" width="8.42578125" style="34" customWidth="1"/>
    <col min="12805" max="12805" width="33" style="34" customWidth="1"/>
    <col min="12806" max="12806" width="13.85546875" style="34" customWidth="1"/>
    <col min="12807" max="12807" width="12.7109375" style="34" customWidth="1"/>
    <col min="12808" max="12808" width="13.7109375" style="34" customWidth="1"/>
    <col min="12809" max="12809" width="9.5703125" style="34" customWidth="1"/>
    <col min="12810" max="12810" width="11.28515625" style="34" customWidth="1"/>
    <col min="12811" max="12811" width="10.5703125" style="34" customWidth="1"/>
    <col min="12812" max="12812" width="17.28515625" style="34" customWidth="1"/>
    <col min="12813" max="12813" width="17.42578125" style="34" customWidth="1"/>
    <col min="12814" max="12814" width="15.42578125" style="34" customWidth="1"/>
    <col min="12815" max="12815" width="15.140625" style="34" customWidth="1"/>
    <col min="12816" max="12817" width="17.7109375" style="34" bestFit="1" customWidth="1"/>
    <col min="12818" max="12818" width="13.85546875" style="34" bestFit="1" customWidth="1"/>
    <col min="12819" max="13058" width="9.140625" style="34"/>
    <col min="13059" max="13059" width="1.42578125" style="34" customWidth="1"/>
    <col min="13060" max="13060" width="8.42578125" style="34" customWidth="1"/>
    <col min="13061" max="13061" width="33" style="34" customWidth="1"/>
    <col min="13062" max="13062" width="13.85546875" style="34" customWidth="1"/>
    <col min="13063" max="13063" width="12.7109375" style="34" customWidth="1"/>
    <col min="13064" max="13064" width="13.7109375" style="34" customWidth="1"/>
    <col min="13065" max="13065" width="9.5703125" style="34" customWidth="1"/>
    <col min="13066" max="13066" width="11.28515625" style="34" customWidth="1"/>
    <col min="13067" max="13067" width="10.5703125" style="34" customWidth="1"/>
    <col min="13068" max="13068" width="17.28515625" style="34" customWidth="1"/>
    <col min="13069" max="13069" width="17.42578125" style="34" customWidth="1"/>
    <col min="13070" max="13070" width="15.42578125" style="34" customWidth="1"/>
    <col min="13071" max="13071" width="15.140625" style="34" customWidth="1"/>
    <col min="13072" max="13073" width="17.7109375" style="34" bestFit="1" customWidth="1"/>
    <col min="13074" max="13074" width="13.85546875" style="34" bestFit="1" customWidth="1"/>
    <col min="13075" max="13314" width="9.140625" style="34"/>
    <col min="13315" max="13315" width="1.42578125" style="34" customWidth="1"/>
    <col min="13316" max="13316" width="8.42578125" style="34" customWidth="1"/>
    <col min="13317" max="13317" width="33" style="34" customWidth="1"/>
    <col min="13318" max="13318" width="13.85546875" style="34" customWidth="1"/>
    <col min="13319" max="13319" width="12.7109375" style="34" customWidth="1"/>
    <col min="13320" max="13320" width="13.7109375" style="34" customWidth="1"/>
    <col min="13321" max="13321" width="9.5703125" style="34" customWidth="1"/>
    <col min="13322" max="13322" width="11.28515625" style="34" customWidth="1"/>
    <col min="13323" max="13323" width="10.5703125" style="34" customWidth="1"/>
    <col min="13324" max="13324" width="17.28515625" style="34" customWidth="1"/>
    <col min="13325" max="13325" width="17.42578125" style="34" customWidth="1"/>
    <col min="13326" max="13326" width="15.42578125" style="34" customWidth="1"/>
    <col min="13327" max="13327" width="15.140625" style="34" customWidth="1"/>
    <col min="13328" max="13329" width="17.7109375" style="34" bestFit="1" customWidth="1"/>
    <col min="13330" max="13330" width="13.85546875" style="34" bestFit="1" customWidth="1"/>
    <col min="13331" max="13570" width="9.140625" style="34"/>
    <col min="13571" max="13571" width="1.42578125" style="34" customWidth="1"/>
    <col min="13572" max="13572" width="8.42578125" style="34" customWidth="1"/>
    <col min="13573" max="13573" width="33" style="34" customWidth="1"/>
    <col min="13574" max="13574" width="13.85546875" style="34" customWidth="1"/>
    <col min="13575" max="13575" width="12.7109375" style="34" customWidth="1"/>
    <col min="13576" max="13576" width="13.7109375" style="34" customWidth="1"/>
    <col min="13577" max="13577" width="9.5703125" style="34" customWidth="1"/>
    <col min="13578" max="13578" width="11.28515625" style="34" customWidth="1"/>
    <col min="13579" max="13579" width="10.5703125" style="34" customWidth="1"/>
    <col min="13580" max="13580" width="17.28515625" style="34" customWidth="1"/>
    <col min="13581" max="13581" width="17.42578125" style="34" customWidth="1"/>
    <col min="13582" max="13582" width="15.42578125" style="34" customWidth="1"/>
    <col min="13583" max="13583" width="15.140625" style="34" customWidth="1"/>
    <col min="13584" max="13585" width="17.7109375" style="34" bestFit="1" customWidth="1"/>
    <col min="13586" max="13586" width="13.85546875" style="34" bestFit="1" customWidth="1"/>
    <col min="13587" max="13826" width="9.140625" style="34"/>
    <col min="13827" max="13827" width="1.42578125" style="34" customWidth="1"/>
    <col min="13828" max="13828" width="8.42578125" style="34" customWidth="1"/>
    <col min="13829" max="13829" width="33" style="34" customWidth="1"/>
    <col min="13830" max="13830" width="13.85546875" style="34" customWidth="1"/>
    <col min="13831" max="13831" width="12.7109375" style="34" customWidth="1"/>
    <col min="13832" max="13832" width="13.7109375" style="34" customWidth="1"/>
    <col min="13833" max="13833" width="9.5703125" style="34" customWidth="1"/>
    <col min="13834" max="13834" width="11.28515625" style="34" customWidth="1"/>
    <col min="13835" max="13835" width="10.5703125" style="34" customWidth="1"/>
    <col min="13836" max="13836" width="17.28515625" style="34" customWidth="1"/>
    <col min="13837" max="13837" width="17.42578125" style="34" customWidth="1"/>
    <col min="13838" max="13838" width="15.42578125" style="34" customWidth="1"/>
    <col min="13839" max="13839" width="15.140625" style="34" customWidth="1"/>
    <col min="13840" max="13841" width="17.7109375" style="34" bestFit="1" customWidth="1"/>
    <col min="13842" max="13842" width="13.85546875" style="34" bestFit="1" customWidth="1"/>
    <col min="13843" max="14082" width="9.140625" style="34"/>
    <col min="14083" max="14083" width="1.42578125" style="34" customWidth="1"/>
    <col min="14084" max="14084" width="8.42578125" style="34" customWidth="1"/>
    <col min="14085" max="14085" width="33" style="34" customWidth="1"/>
    <col min="14086" max="14086" width="13.85546875" style="34" customWidth="1"/>
    <col min="14087" max="14087" width="12.7109375" style="34" customWidth="1"/>
    <col min="14088" max="14088" width="13.7109375" style="34" customWidth="1"/>
    <col min="14089" max="14089" width="9.5703125" style="34" customWidth="1"/>
    <col min="14090" max="14090" width="11.28515625" style="34" customWidth="1"/>
    <col min="14091" max="14091" width="10.5703125" style="34" customWidth="1"/>
    <col min="14092" max="14092" width="17.28515625" style="34" customWidth="1"/>
    <col min="14093" max="14093" width="17.42578125" style="34" customWidth="1"/>
    <col min="14094" max="14094" width="15.42578125" style="34" customWidth="1"/>
    <col min="14095" max="14095" width="15.140625" style="34" customWidth="1"/>
    <col min="14096" max="14097" width="17.7109375" style="34" bestFit="1" customWidth="1"/>
    <col min="14098" max="14098" width="13.85546875" style="34" bestFit="1" customWidth="1"/>
    <col min="14099" max="14338" width="9.140625" style="34"/>
    <col min="14339" max="14339" width="1.42578125" style="34" customWidth="1"/>
    <col min="14340" max="14340" width="8.42578125" style="34" customWidth="1"/>
    <col min="14341" max="14341" width="33" style="34" customWidth="1"/>
    <col min="14342" max="14342" width="13.85546875" style="34" customWidth="1"/>
    <col min="14343" max="14343" width="12.7109375" style="34" customWidth="1"/>
    <col min="14344" max="14344" width="13.7109375" style="34" customWidth="1"/>
    <col min="14345" max="14345" width="9.5703125" style="34" customWidth="1"/>
    <col min="14346" max="14346" width="11.28515625" style="34" customWidth="1"/>
    <col min="14347" max="14347" width="10.5703125" style="34" customWidth="1"/>
    <col min="14348" max="14348" width="17.28515625" style="34" customWidth="1"/>
    <col min="14349" max="14349" width="17.42578125" style="34" customWidth="1"/>
    <col min="14350" max="14350" width="15.42578125" style="34" customWidth="1"/>
    <col min="14351" max="14351" width="15.140625" style="34" customWidth="1"/>
    <col min="14352" max="14353" width="17.7109375" style="34" bestFit="1" customWidth="1"/>
    <col min="14354" max="14354" width="13.85546875" style="34" bestFit="1" customWidth="1"/>
    <col min="14355" max="14594" width="9.140625" style="34"/>
    <col min="14595" max="14595" width="1.42578125" style="34" customWidth="1"/>
    <col min="14596" max="14596" width="8.42578125" style="34" customWidth="1"/>
    <col min="14597" max="14597" width="33" style="34" customWidth="1"/>
    <col min="14598" max="14598" width="13.85546875" style="34" customWidth="1"/>
    <col min="14599" max="14599" width="12.7109375" style="34" customWidth="1"/>
    <col min="14600" max="14600" width="13.7109375" style="34" customWidth="1"/>
    <col min="14601" max="14601" width="9.5703125" style="34" customWidth="1"/>
    <col min="14602" max="14602" width="11.28515625" style="34" customWidth="1"/>
    <col min="14603" max="14603" width="10.5703125" style="34" customWidth="1"/>
    <col min="14604" max="14604" width="17.28515625" style="34" customWidth="1"/>
    <col min="14605" max="14605" width="17.42578125" style="34" customWidth="1"/>
    <col min="14606" max="14606" width="15.42578125" style="34" customWidth="1"/>
    <col min="14607" max="14607" width="15.140625" style="34" customWidth="1"/>
    <col min="14608" max="14609" width="17.7109375" style="34" bestFit="1" customWidth="1"/>
    <col min="14610" max="14610" width="13.85546875" style="34" bestFit="1" customWidth="1"/>
    <col min="14611" max="14850" width="9.140625" style="34"/>
    <col min="14851" max="14851" width="1.42578125" style="34" customWidth="1"/>
    <col min="14852" max="14852" width="8.42578125" style="34" customWidth="1"/>
    <col min="14853" max="14853" width="33" style="34" customWidth="1"/>
    <col min="14854" max="14854" width="13.85546875" style="34" customWidth="1"/>
    <col min="14855" max="14855" width="12.7109375" style="34" customWidth="1"/>
    <col min="14856" max="14856" width="13.7109375" style="34" customWidth="1"/>
    <col min="14857" max="14857" width="9.5703125" style="34" customWidth="1"/>
    <col min="14858" max="14858" width="11.28515625" style="34" customWidth="1"/>
    <col min="14859" max="14859" width="10.5703125" style="34" customWidth="1"/>
    <col min="14860" max="14860" width="17.28515625" style="34" customWidth="1"/>
    <col min="14861" max="14861" width="17.42578125" style="34" customWidth="1"/>
    <col min="14862" max="14862" width="15.42578125" style="34" customWidth="1"/>
    <col min="14863" max="14863" width="15.140625" style="34" customWidth="1"/>
    <col min="14864" max="14865" width="17.7109375" style="34" bestFit="1" customWidth="1"/>
    <col min="14866" max="14866" width="13.85546875" style="34" bestFit="1" customWidth="1"/>
    <col min="14867" max="15106" width="9.140625" style="34"/>
    <col min="15107" max="15107" width="1.42578125" style="34" customWidth="1"/>
    <col min="15108" max="15108" width="8.42578125" style="34" customWidth="1"/>
    <col min="15109" max="15109" width="33" style="34" customWidth="1"/>
    <col min="15110" max="15110" width="13.85546875" style="34" customWidth="1"/>
    <col min="15111" max="15111" width="12.7109375" style="34" customWidth="1"/>
    <col min="15112" max="15112" width="13.7109375" style="34" customWidth="1"/>
    <col min="15113" max="15113" width="9.5703125" style="34" customWidth="1"/>
    <col min="15114" max="15114" width="11.28515625" style="34" customWidth="1"/>
    <col min="15115" max="15115" width="10.5703125" style="34" customWidth="1"/>
    <col min="15116" max="15116" width="17.28515625" style="34" customWidth="1"/>
    <col min="15117" max="15117" width="17.42578125" style="34" customWidth="1"/>
    <col min="15118" max="15118" width="15.42578125" style="34" customWidth="1"/>
    <col min="15119" max="15119" width="15.140625" style="34" customWidth="1"/>
    <col min="15120" max="15121" width="17.7109375" style="34" bestFit="1" customWidth="1"/>
    <col min="15122" max="15122" width="13.85546875" style="34" bestFit="1" customWidth="1"/>
    <col min="15123" max="15362" width="9.140625" style="34"/>
    <col min="15363" max="15363" width="1.42578125" style="34" customWidth="1"/>
    <col min="15364" max="15364" width="8.42578125" style="34" customWidth="1"/>
    <col min="15365" max="15365" width="33" style="34" customWidth="1"/>
    <col min="15366" max="15366" width="13.85546875" style="34" customWidth="1"/>
    <col min="15367" max="15367" width="12.7109375" style="34" customWidth="1"/>
    <col min="15368" max="15368" width="13.7109375" style="34" customWidth="1"/>
    <col min="15369" max="15369" width="9.5703125" style="34" customWidth="1"/>
    <col min="15370" max="15370" width="11.28515625" style="34" customWidth="1"/>
    <col min="15371" max="15371" width="10.5703125" style="34" customWidth="1"/>
    <col min="15372" max="15372" width="17.28515625" style="34" customWidth="1"/>
    <col min="15373" max="15373" width="17.42578125" style="34" customWidth="1"/>
    <col min="15374" max="15374" width="15.42578125" style="34" customWidth="1"/>
    <col min="15375" max="15375" width="15.140625" style="34" customWidth="1"/>
    <col min="15376" max="15377" width="17.7109375" style="34" bestFit="1" customWidth="1"/>
    <col min="15378" max="15378" width="13.85546875" style="34" bestFit="1" customWidth="1"/>
    <col min="15379" max="15618" width="9.140625" style="34"/>
    <col min="15619" max="15619" width="1.42578125" style="34" customWidth="1"/>
    <col min="15620" max="15620" width="8.42578125" style="34" customWidth="1"/>
    <col min="15621" max="15621" width="33" style="34" customWidth="1"/>
    <col min="15622" max="15622" width="13.85546875" style="34" customWidth="1"/>
    <col min="15623" max="15623" width="12.7109375" style="34" customWidth="1"/>
    <col min="15624" max="15624" width="13.7109375" style="34" customWidth="1"/>
    <col min="15625" max="15625" width="9.5703125" style="34" customWidth="1"/>
    <col min="15626" max="15626" width="11.28515625" style="34" customWidth="1"/>
    <col min="15627" max="15627" width="10.5703125" style="34" customWidth="1"/>
    <col min="15628" max="15628" width="17.28515625" style="34" customWidth="1"/>
    <col min="15629" max="15629" width="17.42578125" style="34" customWidth="1"/>
    <col min="15630" max="15630" width="15.42578125" style="34" customWidth="1"/>
    <col min="15631" max="15631" width="15.140625" style="34" customWidth="1"/>
    <col min="15632" max="15633" width="17.7109375" style="34" bestFit="1" customWidth="1"/>
    <col min="15634" max="15634" width="13.85546875" style="34" bestFit="1" customWidth="1"/>
    <col min="15635" max="15874" width="9.140625" style="34"/>
    <col min="15875" max="15875" width="1.42578125" style="34" customWidth="1"/>
    <col min="15876" max="15876" width="8.42578125" style="34" customWidth="1"/>
    <col min="15877" max="15877" width="33" style="34" customWidth="1"/>
    <col min="15878" max="15878" width="13.85546875" style="34" customWidth="1"/>
    <col min="15879" max="15879" width="12.7109375" style="34" customWidth="1"/>
    <col min="15880" max="15880" width="13.7109375" style="34" customWidth="1"/>
    <col min="15881" max="15881" width="9.5703125" style="34" customWidth="1"/>
    <col min="15882" max="15882" width="11.28515625" style="34" customWidth="1"/>
    <col min="15883" max="15883" width="10.5703125" style="34" customWidth="1"/>
    <col min="15884" max="15884" width="17.28515625" style="34" customWidth="1"/>
    <col min="15885" max="15885" width="17.42578125" style="34" customWidth="1"/>
    <col min="15886" max="15886" width="15.42578125" style="34" customWidth="1"/>
    <col min="15887" max="15887" width="15.140625" style="34" customWidth="1"/>
    <col min="15888" max="15889" width="17.7109375" style="34" bestFit="1" customWidth="1"/>
    <col min="15890" max="15890" width="13.85546875" style="34" bestFit="1" customWidth="1"/>
    <col min="15891" max="16130" width="9.140625" style="34"/>
    <col min="16131" max="16131" width="1.42578125" style="34" customWidth="1"/>
    <col min="16132" max="16132" width="8.42578125" style="34" customWidth="1"/>
    <col min="16133" max="16133" width="33" style="34" customWidth="1"/>
    <col min="16134" max="16134" width="13.85546875" style="34" customWidth="1"/>
    <col min="16135" max="16135" width="12.7109375" style="34" customWidth="1"/>
    <col min="16136" max="16136" width="13.7109375" style="34" customWidth="1"/>
    <col min="16137" max="16137" width="9.5703125" style="34" customWidth="1"/>
    <col min="16138" max="16138" width="11.28515625" style="34" customWidth="1"/>
    <col min="16139" max="16139" width="10.5703125" style="34" customWidth="1"/>
    <col min="16140" max="16140" width="17.28515625" style="34" customWidth="1"/>
    <col min="16141" max="16141" width="17.42578125" style="34" customWidth="1"/>
    <col min="16142" max="16142" width="15.42578125" style="34" customWidth="1"/>
    <col min="16143" max="16143" width="15.140625" style="34" customWidth="1"/>
    <col min="16144" max="16145" width="17.7109375" style="34" bestFit="1" customWidth="1"/>
    <col min="16146" max="16146" width="13.85546875" style="34" bestFit="1" customWidth="1"/>
    <col min="16147" max="16384" width="9.140625" style="34"/>
  </cols>
  <sheetData>
    <row r="1" spans="1:33" s="10" customFormat="1" ht="15">
      <c r="A1" s="10" t="s">
        <v>57</v>
      </c>
      <c r="B1" s="10">
        <v>8.4</v>
      </c>
      <c r="AE1" s="61"/>
    </row>
    <row r="2" spans="1:33" s="10" customFormat="1" ht="15">
      <c r="A2" s="10" t="s">
        <v>58</v>
      </c>
      <c r="B2" s="25" t="s">
        <v>687</v>
      </c>
      <c r="C2" s="32"/>
      <c r="D2" s="32"/>
      <c r="E2" s="32"/>
      <c r="AE2" s="61"/>
    </row>
    <row r="3" spans="1:33" s="10" customFormat="1" ht="15">
      <c r="A3" s="10" t="s">
        <v>56</v>
      </c>
      <c r="B3" s="15" t="s">
        <v>61</v>
      </c>
      <c r="C3" s="15"/>
      <c r="D3" s="15"/>
      <c r="E3" s="15"/>
      <c r="AE3" s="61"/>
    </row>
    <row r="4" spans="1:33" s="10" customFormat="1" ht="15">
      <c r="A4" s="10" t="s">
        <v>59</v>
      </c>
      <c r="B4" s="78" t="s">
        <v>335</v>
      </c>
      <c r="C4" s="78"/>
      <c r="D4" s="78"/>
      <c r="E4" s="78"/>
      <c r="AE4" s="61"/>
    </row>
    <row r="5" spans="1:33" s="10" customFormat="1" ht="15">
      <c r="A5" s="10" t="s">
        <v>60</v>
      </c>
      <c r="B5" s="79" t="s">
        <v>80</v>
      </c>
      <c r="C5" s="79"/>
      <c r="D5" s="79"/>
      <c r="E5" s="79"/>
      <c r="AE5" s="61"/>
    </row>
    <row r="6" spans="1:33" ht="13.5" thickBot="1">
      <c r="AE6" s="46"/>
      <c r="AF6" s="46"/>
      <c r="AG6" s="46"/>
    </row>
    <row r="7" spans="1:33" s="36" customFormat="1" ht="16.5" customHeight="1" thickBot="1">
      <c r="A7" s="3025" t="s">
        <v>96</v>
      </c>
      <c r="B7" s="3025" t="s">
        <v>333</v>
      </c>
      <c r="C7" s="3025" t="s">
        <v>98</v>
      </c>
      <c r="D7" s="1633"/>
      <c r="E7" s="3014" t="s">
        <v>555</v>
      </c>
      <c r="F7" s="3025" t="s">
        <v>100</v>
      </c>
      <c r="G7" s="3025" t="s">
        <v>101</v>
      </c>
      <c r="H7" s="3018" t="s">
        <v>116</v>
      </c>
      <c r="I7" s="3018" t="s">
        <v>118</v>
      </c>
      <c r="J7" s="3018" t="s">
        <v>103</v>
      </c>
      <c r="K7" s="3018" t="s">
        <v>109</v>
      </c>
      <c r="L7" s="3016" t="s">
        <v>693</v>
      </c>
      <c r="M7" s="3010" t="s">
        <v>694</v>
      </c>
      <c r="N7" s="3016" t="s">
        <v>695</v>
      </c>
      <c r="O7" s="3027" t="s">
        <v>111</v>
      </c>
      <c r="P7" s="3016" t="s">
        <v>663</v>
      </c>
      <c r="Q7" s="3022" t="s">
        <v>696</v>
      </c>
      <c r="R7" s="3023"/>
      <c r="S7" s="3024"/>
      <c r="AE7" s="48"/>
      <c r="AF7" s="48"/>
      <c r="AG7" s="48"/>
    </row>
    <row r="8" spans="1:33" s="36" customFormat="1" ht="60" customHeight="1" thickBot="1">
      <c r="A8" s="3026"/>
      <c r="B8" s="3026"/>
      <c r="C8" s="3026"/>
      <c r="D8" s="1635" t="s">
        <v>1257</v>
      </c>
      <c r="E8" s="3015"/>
      <c r="F8" s="3026"/>
      <c r="G8" s="3026"/>
      <c r="H8" s="3019"/>
      <c r="I8" s="3019"/>
      <c r="J8" s="3019"/>
      <c r="K8" s="3019"/>
      <c r="L8" s="3017"/>
      <c r="M8" s="3011"/>
      <c r="N8" s="3017"/>
      <c r="O8" s="3028"/>
      <c r="P8" s="3017"/>
      <c r="Q8" s="1632" t="s">
        <v>697</v>
      </c>
      <c r="R8" s="1632" t="s">
        <v>698</v>
      </c>
      <c r="S8" s="49" t="s">
        <v>699</v>
      </c>
      <c r="AE8" s="48"/>
      <c r="AF8" s="48"/>
      <c r="AG8" s="48"/>
    </row>
    <row r="9" spans="1:33" s="191" customFormat="1" ht="17.25" customHeight="1">
      <c r="A9" s="1889"/>
      <c r="B9" s="1889"/>
      <c r="C9" s="1890"/>
      <c r="D9" s="1890"/>
      <c r="E9" s="1892"/>
      <c r="F9" s="1897"/>
      <c r="G9" s="1897"/>
      <c r="H9" s="1890"/>
      <c r="I9" s="190"/>
      <c r="J9" s="190"/>
      <c r="K9" s="1890"/>
      <c r="L9" s="1903"/>
      <c r="M9" s="1903"/>
      <c r="N9" s="1903"/>
      <c r="O9" s="1903"/>
      <c r="P9" s="1903"/>
      <c r="Q9" s="1903"/>
      <c r="R9" s="1903"/>
      <c r="S9" s="1903"/>
      <c r="AE9" s="51"/>
    </row>
    <row r="10" spans="1:33" s="181" customFormat="1" ht="11.25" customHeight="1">
      <c r="A10" s="180"/>
      <c r="B10" s="180"/>
      <c r="C10" s="179"/>
      <c r="D10" s="179"/>
      <c r="E10" s="180"/>
      <c r="F10" s="180"/>
      <c r="G10" s="180"/>
      <c r="H10" s="179"/>
      <c r="I10" s="179"/>
      <c r="J10" s="179"/>
      <c r="K10" s="179"/>
      <c r="L10" s="180"/>
      <c r="M10" s="180"/>
      <c r="N10" s="180"/>
      <c r="O10" s="180"/>
      <c r="P10" s="180"/>
      <c r="Q10" s="180"/>
      <c r="R10" s="180"/>
      <c r="S10" s="180"/>
      <c r="AE10" s="182"/>
    </row>
    <row r="11" spans="1:33" s="181" customFormat="1" ht="13.5" customHeight="1">
      <c r="A11" s="180"/>
      <c r="B11" s="180"/>
      <c r="C11" s="179"/>
      <c r="D11" s="179"/>
      <c r="E11" s="180"/>
      <c r="F11" s="180"/>
      <c r="G11" s="180"/>
      <c r="H11" s="179"/>
      <c r="I11" s="179"/>
      <c r="J11" s="179"/>
      <c r="K11" s="179"/>
      <c r="L11" s="180"/>
      <c r="M11" s="180"/>
      <c r="N11" s="180"/>
      <c r="O11" s="180"/>
      <c r="P11" s="180"/>
      <c r="Q11" s="180"/>
      <c r="R11" s="180"/>
      <c r="S11" s="180"/>
      <c r="AE11" s="182"/>
    </row>
    <row r="12" spans="1:33" s="181" customFormat="1" ht="13.5" customHeight="1">
      <c r="A12" s="180"/>
      <c r="B12" s="180"/>
      <c r="C12" s="179"/>
      <c r="D12" s="180"/>
      <c r="E12" s="180"/>
      <c r="F12" s="180"/>
      <c r="G12" s="180"/>
      <c r="H12" s="179"/>
      <c r="I12" s="179"/>
      <c r="J12" s="179"/>
      <c r="K12" s="179"/>
      <c r="L12" s="180"/>
      <c r="M12" s="180"/>
      <c r="N12" s="180"/>
      <c r="O12" s="180"/>
      <c r="P12" s="180"/>
      <c r="Q12" s="180"/>
      <c r="R12" s="180"/>
      <c r="S12" s="180"/>
      <c r="AE12" s="182"/>
    </row>
    <row r="13" spans="1:33" s="180" customFormat="1" ht="13.5" customHeight="1">
      <c r="C13" s="179"/>
      <c r="H13" s="179"/>
      <c r="I13" s="179"/>
      <c r="J13" s="179"/>
      <c r="K13" s="179"/>
      <c r="AE13" s="70"/>
      <c r="AF13" s="70"/>
      <c r="AG13" s="70"/>
    </row>
    <row r="14" spans="1:33" s="180" customFormat="1" ht="13.5" customHeight="1">
      <c r="C14" s="179"/>
      <c r="H14" s="179"/>
      <c r="I14" s="179"/>
      <c r="J14" s="179"/>
      <c r="K14" s="179"/>
      <c r="AE14" s="70"/>
      <c r="AF14" s="70"/>
      <c r="AG14" s="70"/>
    </row>
    <row r="15" spans="1:33" s="180" customFormat="1" ht="13.5" customHeight="1">
      <c r="C15" s="179"/>
      <c r="H15" s="179"/>
      <c r="I15" s="179"/>
      <c r="J15" s="179"/>
      <c r="AE15" s="70"/>
      <c r="AF15" s="70"/>
      <c r="AG15" s="70"/>
    </row>
    <row r="16" spans="1:33" s="180" customFormat="1">
      <c r="C16" s="179"/>
      <c r="H16" s="179"/>
      <c r="I16" s="179"/>
      <c r="J16" s="179"/>
      <c r="AE16" s="70"/>
      <c r="AF16" s="70"/>
      <c r="AG16" s="70"/>
    </row>
    <row r="17" spans="9:33" s="180" customFormat="1" ht="12.75" customHeight="1">
      <c r="I17" s="179"/>
      <c r="J17" s="179"/>
      <c r="AE17" s="70"/>
      <c r="AF17" s="70"/>
      <c r="AG17" s="70"/>
    </row>
    <row r="18" spans="9:33" s="180" customFormat="1">
      <c r="I18" s="179"/>
      <c r="J18" s="179"/>
      <c r="AE18" s="70"/>
      <c r="AF18" s="70"/>
      <c r="AG18" s="70"/>
    </row>
    <row r="19" spans="9:33" s="180" customFormat="1">
      <c r="I19" s="179"/>
      <c r="J19" s="179"/>
    </row>
    <row r="20" spans="9:33" s="180" customFormat="1">
      <c r="I20" s="179"/>
      <c r="J20" s="179"/>
    </row>
    <row r="21" spans="9:33">
      <c r="I21" s="179"/>
      <c r="J21" s="179"/>
      <c r="AE21" s="46"/>
      <c r="AF21" s="46"/>
      <c r="AG21" s="46"/>
    </row>
    <row r="22" spans="9:33">
      <c r="I22" s="179"/>
      <c r="J22" s="179"/>
      <c r="AE22" s="46"/>
      <c r="AF22" s="46"/>
      <c r="AG22" s="46"/>
    </row>
    <row r="23" spans="9:33">
      <c r="I23" s="179"/>
      <c r="J23" s="179"/>
      <c r="AE23" s="46"/>
      <c r="AF23" s="46"/>
      <c r="AG23" s="46"/>
    </row>
    <row r="24" spans="9:33">
      <c r="I24" s="179"/>
      <c r="J24" s="179"/>
      <c r="AE24" s="46"/>
      <c r="AF24" s="46"/>
      <c r="AG24" s="46"/>
    </row>
    <row r="25" spans="9:33">
      <c r="I25" s="179"/>
      <c r="J25" s="179"/>
      <c r="AE25" s="46"/>
      <c r="AF25" s="46"/>
      <c r="AG25" s="46"/>
    </row>
    <row r="26" spans="9:33">
      <c r="I26" s="179"/>
      <c r="J26" s="179"/>
      <c r="AE26" s="46"/>
      <c r="AF26" s="46"/>
      <c r="AG26" s="46"/>
    </row>
    <row r="27" spans="9:33">
      <c r="I27" s="179"/>
      <c r="J27" s="179"/>
      <c r="AE27" s="46"/>
      <c r="AF27" s="46"/>
      <c r="AG27" s="46"/>
    </row>
    <row r="28" spans="9:33">
      <c r="I28" s="179"/>
      <c r="J28" s="179"/>
      <c r="AE28" s="46"/>
      <c r="AF28" s="46"/>
      <c r="AG28" s="46"/>
    </row>
    <row r="29" spans="9:33">
      <c r="I29" s="179"/>
      <c r="J29" s="179"/>
      <c r="AE29" s="46"/>
      <c r="AF29" s="46"/>
      <c r="AG29" s="46"/>
    </row>
    <row r="30" spans="9:33">
      <c r="I30" s="179"/>
      <c r="J30" s="179"/>
      <c r="AE30" s="46"/>
      <c r="AF30" s="46"/>
      <c r="AG30" s="46"/>
    </row>
    <row r="31" spans="9:33">
      <c r="I31" s="179"/>
      <c r="J31" s="179"/>
      <c r="AE31" s="46"/>
      <c r="AF31" s="46"/>
      <c r="AG31" s="46"/>
    </row>
    <row r="32" spans="9:33">
      <c r="I32" s="179"/>
      <c r="J32" s="179"/>
      <c r="AE32" s="46"/>
      <c r="AF32" s="46"/>
      <c r="AG32" s="46"/>
    </row>
  </sheetData>
  <mergeCells count="16">
    <mergeCell ref="N7:N8"/>
    <mergeCell ref="O7:O8"/>
    <mergeCell ref="P7:P8"/>
    <mergeCell ref="Q7:S7"/>
    <mergeCell ref="H7:H8"/>
    <mergeCell ref="I7:I8"/>
    <mergeCell ref="J7:J8"/>
    <mergeCell ref="K7:K8"/>
    <mergeCell ref="L7:L8"/>
    <mergeCell ref="M7:M8"/>
    <mergeCell ref="G7:G8"/>
    <mergeCell ref="A7:A8"/>
    <mergeCell ref="B7:B8"/>
    <mergeCell ref="C7:C8"/>
    <mergeCell ref="E7:E8"/>
    <mergeCell ref="F7:F8"/>
  </mergeCells>
  <dataValidations count="3">
    <dataValidation type="list" allowBlank="1" showInputMessage="1" showErrorMessage="1" sqref="K9">
      <formula1>"ALL,USD,AUD,CAD,EUR,CHF,JPY,DKK,NOK,SEK,GBP,TRY,BGN,CNY,HUF,RUB,HRK,CZK,MCD,XAU,"</formula1>
    </dataValidation>
    <dataValidation type="list" allowBlank="1" showInputMessage="1" showErrorMessage="1" sqref="C9">
      <formula1>"Tituj kapitali më pak se 10%,Tituj kapitali mbi 10%,Obligacione dhe dëftesa, Bono thesari,Tituj te mbrojtura nga aktive (ABS),Derivativë financiarë, REPO,Tituj në fonde investimesh,Borxhi i varur,-,"</formula1>
    </dataValidation>
    <dataValidation type="list" allowBlank="1" showInputMessage="1" showErrorMessage="1" sqref="D9">
      <formula1>"Deri në 1 vit,Mbi 1 vit deri në 2 vjet,Mbi 2 vjet,-,"</formula1>
    </dataValidation>
  </dataValidations>
  <pageMargins left="0.23" right="0.16" top="1" bottom="1" header="0.5" footer="0.5"/>
  <pageSetup paperSize="9" scale="69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'[27]Data types'!#REF!</xm:f>
          </x14:formula1>
          <xm:sqref>K10:K1048576</xm:sqref>
        </x14:dataValidation>
        <x14:dataValidation type="list" allowBlank="1" showInputMessage="1" showErrorMessage="1">
          <x14:formula1>
            <xm:f>'[27]Data types'!#REF!</xm:f>
          </x14:formula1>
          <xm:sqref>I10:I1048576</xm:sqref>
        </x14:dataValidation>
        <x14:dataValidation type="list" allowBlank="1" showInputMessage="1" showErrorMessage="1">
          <x14:formula1>
            <xm:f>'[27]Data types'!#REF!</xm:f>
          </x14:formula1>
          <xm:sqref>H10:H1048576 J10:J1048576</xm:sqref>
        </x14:dataValidation>
        <x14:dataValidation type="list" allowBlank="1" showInputMessage="1" showErrorMessage="1">
          <x14:formula1>
            <xm:f>'[27]Data types'!#REF!</xm:f>
          </x14:formula1>
          <xm:sqref>D10:D1048576</xm:sqref>
        </x14:dataValidation>
        <x14:dataValidation type="list" allowBlank="1" showInputMessage="1" showErrorMessage="1">
          <x14:formula1>
            <xm:f>'[27]Data types'!#REF!</xm:f>
          </x14:formula1>
          <xm:sqref>C10:C1048576</xm:sqref>
        </x14:dataValidation>
        <x14:dataValidation type="list" allowBlank="1" showInputMessage="1" showErrorMessage="1">
          <x14:formula1>
            <xm:f>'Data types'!$B$32:$B$47</xm:f>
          </x14:formula1>
          <xm:sqref>H9 J9</xm:sqref>
        </x14:dataValidation>
        <x14:dataValidation type="list" allowBlank="1" showInputMessage="1" showErrorMessage="1">
          <x14:formula1>
            <xm:f>'Data types'!$F$10:$F$260</xm:f>
          </x14:formula1>
          <xm:sqref>I9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zoomScaleNormal="100" workbookViewId="0">
      <selection activeCell="J25" sqref="J25"/>
    </sheetView>
  </sheetViews>
  <sheetFormatPr defaultRowHeight="15"/>
  <cols>
    <col min="1" max="1" width="24.28515625" style="1906" bestFit="1" customWidth="1"/>
    <col min="2" max="2" width="10.28515625" style="1906" bestFit="1" customWidth="1"/>
    <col min="3" max="3" width="17.42578125" style="1906" customWidth="1"/>
    <col min="4" max="4" width="7.28515625" style="1906" bestFit="1" customWidth="1"/>
    <col min="5" max="5" width="10.28515625" style="1906" customWidth="1"/>
    <col min="6" max="6" width="11.28515625" style="1906" customWidth="1"/>
    <col min="7" max="7" width="10.7109375" style="1906" customWidth="1"/>
    <col min="8" max="8" width="14.42578125" style="1906" customWidth="1"/>
    <col min="9" max="9" width="21.28515625" style="1906" customWidth="1"/>
    <col min="10" max="10" width="21.7109375" style="1906" customWidth="1"/>
    <col min="11" max="16384" width="9.140625" style="1906"/>
  </cols>
  <sheetData>
    <row r="1" spans="1:10">
      <c r="A1" s="1904" t="s">
        <v>57</v>
      </c>
      <c r="B1" s="1905">
        <v>31.1</v>
      </c>
    </row>
    <row r="2" spans="1:10">
      <c r="A2" s="1906" t="s">
        <v>58</v>
      </c>
      <c r="B2" s="1906" t="s">
        <v>1289</v>
      </c>
    </row>
    <row r="3" spans="1:10">
      <c r="A3" s="1906" t="s">
        <v>56</v>
      </c>
      <c r="B3" s="1906" t="s">
        <v>61</v>
      </c>
    </row>
    <row r="4" spans="1:10">
      <c r="A4" s="1906" t="s">
        <v>59</v>
      </c>
      <c r="B4" s="1906" t="s">
        <v>62</v>
      </c>
    </row>
    <row r="5" spans="1:10">
      <c r="A5" s="1906" t="s">
        <v>60</v>
      </c>
      <c r="B5" s="1906" t="s">
        <v>80</v>
      </c>
    </row>
    <row r="7" spans="1:10" s="1904" customFormat="1" ht="30.75" customHeight="1">
      <c r="A7" s="1907" t="s">
        <v>1290</v>
      </c>
      <c r="B7" s="1907" t="s">
        <v>1291</v>
      </c>
      <c r="C7" s="1907" t="s">
        <v>1292</v>
      </c>
      <c r="D7" s="1907" t="s">
        <v>1293</v>
      </c>
      <c r="E7" s="1907" t="s">
        <v>1294</v>
      </c>
      <c r="F7" s="1907" t="s">
        <v>1295</v>
      </c>
      <c r="G7" s="1907" t="s">
        <v>109</v>
      </c>
      <c r="H7" s="1908" t="s">
        <v>1296</v>
      </c>
      <c r="I7" s="1908" t="s">
        <v>663</v>
      </c>
      <c r="J7" s="1908" t="s">
        <v>1297</v>
      </c>
    </row>
    <row r="8" spans="1:10">
      <c r="A8" s="1909"/>
      <c r="B8" s="1909"/>
      <c r="C8" s="1909"/>
      <c r="D8" s="1909"/>
      <c r="E8" s="1909"/>
      <c r="F8" s="1909"/>
      <c r="G8" s="1909"/>
      <c r="H8" s="1903"/>
      <c r="I8" s="1903"/>
      <c r="J8" s="1903"/>
    </row>
    <row r="9" spans="1:10" s="1910" customFormat="1">
      <c r="A9" s="183"/>
      <c r="B9" s="183"/>
      <c r="C9" s="183"/>
      <c r="D9" s="183"/>
      <c r="E9" s="183"/>
      <c r="F9" s="183"/>
      <c r="G9" s="183"/>
      <c r="H9" s="184"/>
      <c r="I9" s="184"/>
      <c r="J9" s="184"/>
    </row>
    <row r="10" spans="1:10" s="1910" customFormat="1">
      <c r="A10" s="183"/>
      <c r="B10" s="183"/>
      <c r="C10" s="183"/>
      <c r="D10" s="183"/>
      <c r="E10" s="183"/>
      <c r="F10" s="183"/>
      <c r="G10" s="183"/>
      <c r="H10" s="184"/>
      <c r="I10" s="184"/>
      <c r="J10" s="184"/>
    </row>
    <row r="11" spans="1:10" s="1910" customFormat="1" ht="19.5" customHeight="1">
      <c r="A11" s="183"/>
      <c r="B11" s="183"/>
      <c r="C11" s="183"/>
      <c r="D11" s="183"/>
      <c r="E11" s="183"/>
      <c r="F11" s="183"/>
      <c r="G11" s="183"/>
      <c r="H11" s="184"/>
      <c r="I11" s="184"/>
      <c r="J11" s="184"/>
    </row>
    <row r="12" spans="1:10" s="1910" customFormat="1" ht="19.5" customHeight="1">
      <c r="A12" s="183"/>
      <c r="B12" s="183"/>
      <c r="C12" s="183"/>
      <c r="D12" s="183"/>
      <c r="E12" s="183"/>
      <c r="F12" s="183"/>
      <c r="G12" s="183"/>
      <c r="H12" s="184"/>
      <c r="I12" s="184"/>
      <c r="J12" s="184"/>
    </row>
    <row r="13" spans="1:10" s="1910" customFormat="1" ht="19.5" customHeight="1">
      <c r="A13" s="183"/>
      <c r="B13" s="183"/>
      <c r="C13" s="183"/>
      <c r="D13" s="183"/>
      <c r="E13" s="183"/>
      <c r="F13" s="183"/>
      <c r="G13" s="183"/>
      <c r="H13" s="184"/>
      <c r="I13" s="184"/>
      <c r="J13" s="184"/>
    </row>
    <row r="14" spans="1:10" s="1910" customFormat="1" ht="16.5" customHeight="1">
      <c r="A14" s="183"/>
      <c r="B14" s="183"/>
      <c r="C14" s="183"/>
      <c r="D14" s="183"/>
      <c r="E14" s="183"/>
      <c r="F14" s="183"/>
      <c r="G14" s="183"/>
      <c r="H14" s="184"/>
      <c r="I14" s="184"/>
      <c r="J14" s="184"/>
    </row>
    <row r="15" spans="1:10" s="1910" customFormat="1" ht="18" customHeight="1">
      <c r="A15" s="183"/>
      <c r="B15" s="183"/>
      <c r="C15" s="183"/>
      <c r="D15" s="183"/>
      <c r="E15" s="183"/>
      <c r="F15" s="183"/>
      <c r="G15" s="183"/>
      <c r="H15" s="184"/>
      <c r="I15" s="184"/>
      <c r="J15" s="184"/>
    </row>
    <row r="16" spans="1:10" s="1910" customFormat="1">
      <c r="A16" s="183"/>
      <c r="B16" s="183"/>
      <c r="C16" s="183"/>
      <c r="D16" s="183"/>
      <c r="E16" s="183"/>
      <c r="F16" s="183"/>
      <c r="G16" s="183"/>
      <c r="H16" s="184"/>
      <c r="I16" s="184"/>
      <c r="J16" s="184"/>
    </row>
    <row r="17" spans="1:10" s="1910" customFormat="1">
      <c r="A17" s="183"/>
      <c r="B17" s="183"/>
      <c r="C17" s="183"/>
      <c r="D17" s="183"/>
      <c r="E17" s="183"/>
      <c r="F17" s="183"/>
      <c r="G17" s="183"/>
      <c r="H17" s="184"/>
      <c r="I17" s="184"/>
      <c r="J17" s="184"/>
    </row>
    <row r="18" spans="1:10" s="1910" customFormat="1">
      <c r="A18" s="183"/>
      <c r="B18" s="183"/>
      <c r="C18" s="183"/>
      <c r="D18" s="183"/>
      <c r="E18" s="183"/>
      <c r="F18" s="183"/>
      <c r="G18" s="183"/>
      <c r="H18" s="184"/>
      <c r="I18" s="184"/>
      <c r="J18" s="184"/>
    </row>
    <row r="19" spans="1:10" s="1910" customFormat="1">
      <c r="A19" s="183"/>
      <c r="B19" s="183"/>
      <c r="C19" s="183"/>
      <c r="D19" s="183"/>
      <c r="E19" s="183"/>
      <c r="F19" s="183"/>
      <c r="G19" s="183"/>
      <c r="H19" s="184"/>
      <c r="I19" s="184"/>
      <c r="J19" s="184"/>
    </row>
    <row r="20" spans="1:10" s="1910" customFormat="1">
      <c r="A20" s="183"/>
      <c r="B20" s="183"/>
      <c r="C20" s="183"/>
      <c r="D20" s="183"/>
      <c r="E20" s="183"/>
      <c r="F20" s="183"/>
      <c r="G20" s="183"/>
      <c r="H20" s="184"/>
      <c r="I20" s="184"/>
      <c r="J20" s="184"/>
    </row>
    <row r="21" spans="1:10" s="1910" customFormat="1">
      <c r="A21" s="183"/>
      <c r="B21" s="183"/>
      <c r="C21" s="183"/>
      <c r="D21" s="183"/>
      <c r="E21" s="183"/>
      <c r="F21" s="183"/>
      <c r="G21" s="183"/>
      <c r="H21" s="184"/>
      <c r="I21" s="184"/>
      <c r="J21" s="184"/>
    </row>
    <row r="22" spans="1:10" s="1910" customFormat="1" ht="18.75" customHeight="1">
      <c r="A22" s="183"/>
      <c r="B22" s="183"/>
      <c r="C22" s="183"/>
      <c r="D22" s="183"/>
      <c r="E22" s="183"/>
      <c r="F22" s="183"/>
      <c r="G22" s="183"/>
      <c r="H22" s="184"/>
      <c r="I22" s="184"/>
      <c r="J22" s="184"/>
    </row>
  </sheetData>
  <dataValidations count="4">
    <dataValidation type="list" allowBlank="1" showInputMessage="1" showErrorMessage="1" sqref="A8">
      <formula1>"Mjete,Detyrime,"</formula1>
    </dataValidation>
    <dataValidation type="list" allowBlank="1" showInputMessage="1" showErrorMessage="1" sqref="B8">
      <formula1>"Rezident,Jorezident,"</formula1>
    </dataValidation>
    <dataValidation type="list" allowBlank="1" showInputMessage="1" showErrorMessage="1" sqref="F8">
      <formula1>"Afat shkurtër,Afat gjatë,-,"</formula1>
    </dataValidation>
    <dataValidation type="list" allowBlank="1" showInputMessage="1" showErrorMessage="1" sqref="G8">
      <formula1>"ALL,USD,AUD,CAD,EUR,CHF,JPY,DKK,NOK,SEK,GBP,TRY,BGN,CNY,HUF,RUB,HRK,CZK,MCD,XAU,"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'[27]Data types'!#REF!</xm:f>
          </x14:formula1>
          <xm:sqref>G9:G1048576</xm:sqref>
        </x14:dataValidation>
        <x14:dataValidation type="list" allowBlank="1" showInputMessage="1" showErrorMessage="1">
          <x14:formula1>
            <xm:f>'[27]Data types'!#REF!</xm:f>
          </x14:formula1>
          <xm:sqref>E9:E1048576</xm:sqref>
        </x14:dataValidation>
        <x14:dataValidation type="list" allowBlank="1" showInputMessage="1" showErrorMessage="1">
          <x14:formula1>
            <xm:f>'[27]Data types'!#REF!</xm:f>
          </x14:formula1>
          <xm:sqref>D9:D1048576</xm:sqref>
        </x14:dataValidation>
        <x14:dataValidation type="list" allowBlank="1" showInputMessage="1" showErrorMessage="1">
          <x14:formula1>
            <xm:f>'[27]Data types'!#REF!</xm:f>
          </x14:formula1>
          <xm:sqref>F9:F1048576</xm:sqref>
        </x14:dataValidation>
        <x14:dataValidation type="list" allowBlank="1" showInputMessage="1" showErrorMessage="1">
          <x14:formula1>
            <xm:f>'[27]Data types'!#REF!</xm:f>
          </x14:formula1>
          <xm:sqref>C9:C1048576</xm:sqref>
        </x14:dataValidation>
        <x14:dataValidation type="list" allowBlank="1" showInputMessage="1" showErrorMessage="1">
          <x14:formula1>
            <xm:f>'[27]Data types'!#REF!</xm:f>
          </x14:formula1>
          <xm:sqref>B9:B1048576</xm:sqref>
        </x14:dataValidation>
        <x14:dataValidation type="list" allowBlank="1" showInputMessage="1" showErrorMessage="1">
          <x14:formula1>
            <xm:f>'[27]Data types'!#REF!</xm:f>
          </x14:formula1>
          <xm:sqref>A9:A1048576</xm:sqref>
        </x14:dataValidation>
        <x14:dataValidation type="list" allowBlank="1" showInputMessage="1" showErrorMessage="1">
          <x14:formula1>
            <xm:f>'Data types'!$D$9:$D$22</xm:f>
          </x14:formula1>
          <xm:sqref>C8</xm:sqref>
        </x14:dataValidation>
        <x14:dataValidation type="list" allowBlank="1" showInputMessage="1" showErrorMessage="1">
          <x14:formula1>
            <xm:f>'Data types'!$B$32:$B$47</xm:f>
          </x14:formula1>
          <xm:sqref>D8</xm:sqref>
        </x14:dataValidation>
        <x14:dataValidation type="list" allowBlank="1" showInputMessage="1" showErrorMessage="1">
          <x14:formula1>
            <xm:f>'Data types'!$F$10:$F$260</xm:f>
          </x14:formula1>
          <xm:sqref>E8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4"/>
  <sheetViews>
    <sheetView zoomScale="85" zoomScaleNormal="85" workbookViewId="0">
      <selection activeCell="C4" sqref="C4"/>
    </sheetView>
  </sheetViews>
  <sheetFormatPr defaultRowHeight="15"/>
  <cols>
    <col min="1" max="1" width="24.28515625" style="1613" bestFit="1" customWidth="1"/>
    <col min="2" max="2" width="61" style="33" customWidth="1"/>
    <col min="3" max="8" width="17.140625" style="33" customWidth="1"/>
    <col min="9" max="9" width="12" style="1613" customWidth="1"/>
    <col min="10" max="10" width="13.7109375" style="1613" customWidth="1"/>
    <col min="11" max="11" width="12.7109375" style="1613" bestFit="1" customWidth="1"/>
    <col min="12" max="12" width="10.28515625" style="1613" bestFit="1" customWidth="1"/>
    <col min="13" max="13" width="12.7109375" style="1613" bestFit="1" customWidth="1"/>
    <col min="14" max="16384" width="9.140625" style="1613"/>
  </cols>
  <sheetData>
    <row r="1" spans="1:8" s="2" customFormat="1">
      <c r="A1" s="33" t="s">
        <v>57</v>
      </c>
      <c r="B1" s="33" t="s">
        <v>1363</v>
      </c>
      <c r="D1" s="33"/>
      <c r="E1" s="33"/>
      <c r="F1" s="33"/>
      <c r="G1" s="33"/>
      <c r="H1" s="33"/>
    </row>
    <row r="2" spans="1:8">
      <c r="A2" s="33" t="s">
        <v>58</v>
      </c>
      <c r="B2" s="33" t="s">
        <v>1180</v>
      </c>
    </row>
    <row r="3" spans="1:8">
      <c r="A3" s="33" t="s">
        <v>56</v>
      </c>
      <c r="B3" s="33" t="s">
        <v>61</v>
      </c>
      <c r="D3" s="133"/>
    </row>
    <row r="4" spans="1:8">
      <c r="A4" s="33" t="s">
        <v>59</v>
      </c>
      <c r="B4" s="33" t="s">
        <v>62</v>
      </c>
      <c r="D4" s="133"/>
    </row>
    <row r="5" spans="1:8">
      <c r="A5" s="33" t="s">
        <v>60</v>
      </c>
      <c r="B5" s="33" t="s">
        <v>80</v>
      </c>
      <c r="D5" s="133"/>
    </row>
    <row r="7" spans="1:8">
      <c r="A7" s="1653"/>
      <c r="B7" s="1654"/>
      <c r="C7" s="1655" t="s">
        <v>1231</v>
      </c>
      <c r="D7" s="1656"/>
      <c r="E7" s="1657"/>
      <c r="F7" s="1656"/>
      <c r="G7" s="1657"/>
      <c r="H7" s="1658"/>
    </row>
    <row r="8" spans="1:8">
      <c r="A8" s="128"/>
      <c r="B8" s="122" t="s">
        <v>708</v>
      </c>
      <c r="C8" s="129" t="s">
        <v>1232</v>
      </c>
      <c r="D8" s="2929" t="s">
        <v>1228</v>
      </c>
      <c r="E8" s="2930"/>
      <c r="F8" s="2929" t="s">
        <v>1229</v>
      </c>
      <c r="G8" s="2930"/>
      <c r="H8" s="130" t="s">
        <v>995</v>
      </c>
    </row>
    <row r="9" spans="1:8" ht="23.25" customHeight="1">
      <c r="A9" s="127" t="s">
        <v>709</v>
      </c>
      <c r="B9" s="1659" t="s">
        <v>1230</v>
      </c>
      <c r="C9" s="131" t="s">
        <v>1233</v>
      </c>
      <c r="D9" s="1660" t="s">
        <v>348</v>
      </c>
      <c r="E9" s="1661" t="s">
        <v>336</v>
      </c>
      <c r="F9" s="1661" t="s">
        <v>348</v>
      </c>
      <c r="G9" s="1661" t="s">
        <v>336</v>
      </c>
      <c r="H9" s="132"/>
    </row>
    <row r="10" spans="1:8">
      <c r="A10" s="115">
        <v>1</v>
      </c>
      <c r="B10" s="1662" t="s">
        <v>710</v>
      </c>
      <c r="C10" s="113">
        <f>C82+C184</f>
        <v>0</v>
      </c>
      <c r="D10" s="113">
        <f>D11+D34+D85+D101+D118+D155+D171</f>
        <v>0</v>
      </c>
      <c r="E10" s="113">
        <f>E11+E34+E85+E101+E118+E155+E171</f>
        <v>0</v>
      </c>
      <c r="F10" s="113">
        <f>F11+F34+F85+F101+F118+F155+F171</f>
        <v>0</v>
      </c>
      <c r="G10" s="113">
        <f>G11+G34+G85+G101+G118+G155+G171</f>
        <v>0</v>
      </c>
      <c r="H10" s="111">
        <f>SUM(C10:G10)</f>
        <v>0</v>
      </c>
    </row>
    <row r="11" spans="1:8">
      <c r="A11" s="1663">
        <v>11</v>
      </c>
      <c r="B11" s="1664" t="s">
        <v>711</v>
      </c>
      <c r="C11" s="1665"/>
      <c r="D11" s="1666">
        <f>D12+D16</f>
        <v>0</v>
      </c>
      <c r="E11" s="1666">
        <f>E12+E16</f>
        <v>0</v>
      </c>
      <c r="F11" s="1666">
        <f>F12+F16</f>
        <v>0</v>
      </c>
      <c r="G11" s="1666">
        <f>G12+G16</f>
        <v>0</v>
      </c>
      <c r="H11" s="1667">
        <f>SUM(D11:G11)</f>
        <v>0</v>
      </c>
    </row>
    <row r="12" spans="1:8">
      <c r="A12" s="1668">
        <v>111</v>
      </c>
      <c r="B12" s="1669" t="s">
        <v>712</v>
      </c>
      <c r="C12" s="1665"/>
      <c r="D12" s="1666">
        <f>SUM(D13:D15)</f>
        <v>0</v>
      </c>
      <c r="E12" s="1666">
        <f>SUM(E13:E15)</f>
        <v>0</v>
      </c>
      <c r="F12" s="1666">
        <f>SUM(F13:F15)</f>
        <v>0</v>
      </c>
      <c r="G12" s="1666">
        <f>SUM(G13:G15)</f>
        <v>0</v>
      </c>
      <c r="H12" s="1667">
        <f t="shared" ref="H12:H33" si="0">SUM(D12:G12)</f>
        <v>0</v>
      </c>
    </row>
    <row r="13" spans="1:8">
      <c r="A13" s="1670" t="s">
        <v>713</v>
      </c>
      <c r="B13" s="1671" t="s">
        <v>714</v>
      </c>
      <c r="C13" s="1665"/>
      <c r="D13" s="1672"/>
      <c r="E13" s="1672"/>
      <c r="F13" s="1672"/>
      <c r="G13" s="1672"/>
      <c r="H13" s="1667">
        <f t="shared" si="0"/>
        <v>0</v>
      </c>
    </row>
    <row r="14" spans="1:8">
      <c r="A14" s="1670" t="s">
        <v>715</v>
      </c>
      <c r="B14" s="1671" t="s">
        <v>716</v>
      </c>
      <c r="C14" s="1665"/>
      <c r="D14" s="1672"/>
      <c r="E14" s="1672"/>
      <c r="F14" s="1672"/>
      <c r="G14" s="1672"/>
      <c r="H14" s="1667">
        <f t="shared" si="0"/>
        <v>0</v>
      </c>
    </row>
    <row r="15" spans="1:8">
      <c r="A15" s="1670">
        <v>1117</v>
      </c>
      <c r="B15" s="1671" t="s">
        <v>74</v>
      </c>
      <c r="C15" s="1665"/>
      <c r="D15" s="1672"/>
      <c r="E15" s="1672"/>
      <c r="F15" s="1672"/>
      <c r="G15" s="1672"/>
      <c r="H15" s="1667">
        <f t="shared" si="0"/>
        <v>0</v>
      </c>
    </row>
    <row r="16" spans="1:8">
      <c r="A16" s="1668">
        <v>112</v>
      </c>
      <c r="B16" s="1673" t="s">
        <v>75</v>
      </c>
      <c r="C16" s="1665"/>
      <c r="D16" s="1666">
        <f>D17+D20+D23+D29+D32+D33</f>
        <v>0</v>
      </c>
      <c r="E16" s="1666">
        <f>E17+E20+E23+E29+E32+E33</f>
        <v>0</v>
      </c>
      <c r="F16" s="1666">
        <f>F17+F20+F23+F29+F32+F33</f>
        <v>0</v>
      </c>
      <c r="G16" s="1666">
        <f>G17+G20+G23+G29+G32+G33</f>
        <v>0</v>
      </c>
      <c r="H16" s="1667">
        <f t="shared" si="0"/>
        <v>0</v>
      </c>
    </row>
    <row r="17" spans="1:8">
      <c r="A17" s="1670">
        <v>1121</v>
      </c>
      <c r="B17" s="1671" t="s">
        <v>717</v>
      </c>
      <c r="C17" s="1665"/>
      <c r="D17" s="1666">
        <f>SUM(D18:D19)</f>
        <v>0</v>
      </c>
      <c r="E17" s="1666">
        <f>SUM(E18:E19)</f>
        <v>0</v>
      </c>
      <c r="F17" s="1666">
        <f>SUM(F18:F19)</f>
        <v>0</v>
      </c>
      <c r="G17" s="1666">
        <f>SUM(G18:G19)</f>
        <v>0</v>
      </c>
      <c r="H17" s="1667">
        <f t="shared" si="0"/>
        <v>0</v>
      </c>
    </row>
    <row r="18" spans="1:8">
      <c r="A18" s="1670">
        <v>11211</v>
      </c>
      <c r="B18" s="1671" t="s">
        <v>718</v>
      </c>
      <c r="C18" s="1665"/>
      <c r="D18" s="1672"/>
      <c r="E18" s="1672"/>
      <c r="F18" s="1672"/>
      <c r="G18" s="1672"/>
      <c r="H18" s="1667">
        <f t="shared" si="0"/>
        <v>0</v>
      </c>
    </row>
    <row r="19" spans="1:8">
      <c r="A19" s="1670">
        <v>11219</v>
      </c>
      <c r="B19" s="1671" t="s">
        <v>719</v>
      </c>
      <c r="C19" s="1665"/>
      <c r="D19" s="1672"/>
      <c r="E19" s="1672"/>
      <c r="F19" s="1672"/>
      <c r="G19" s="1672"/>
      <c r="H19" s="1667">
        <f t="shared" si="0"/>
        <v>0</v>
      </c>
    </row>
    <row r="20" spans="1:8">
      <c r="A20" s="1670">
        <v>1122</v>
      </c>
      <c r="B20" s="1674" t="s">
        <v>720</v>
      </c>
      <c r="C20" s="1665"/>
      <c r="D20" s="1675">
        <f>SUM(D21:D22)</f>
        <v>0</v>
      </c>
      <c r="E20" s="1675">
        <f>SUM(E21:E22)</f>
        <v>0</v>
      </c>
      <c r="F20" s="1675">
        <f>SUM(F21:F22)</f>
        <v>0</v>
      </c>
      <c r="G20" s="1675">
        <f>SUM(G21:G22)</f>
        <v>0</v>
      </c>
      <c r="H20" s="1667">
        <f t="shared" si="0"/>
        <v>0</v>
      </c>
    </row>
    <row r="21" spans="1:8">
      <c r="A21" s="1670">
        <v>11221</v>
      </c>
      <c r="B21" s="116" t="s">
        <v>721</v>
      </c>
      <c r="C21" s="1665"/>
      <c r="D21" s="1672"/>
      <c r="E21" s="1672"/>
      <c r="F21" s="1672"/>
      <c r="G21" s="1672"/>
      <c r="H21" s="1667">
        <f t="shared" si="0"/>
        <v>0</v>
      </c>
    </row>
    <row r="22" spans="1:8">
      <c r="A22" s="1670">
        <v>11229</v>
      </c>
      <c r="B22" s="1671" t="s">
        <v>719</v>
      </c>
      <c r="C22" s="1665"/>
      <c r="D22" s="1672"/>
      <c r="E22" s="1672"/>
      <c r="F22" s="1672"/>
      <c r="G22" s="1672"/>
      <c r="H22" s="1667">
        <f t="shared" si="0"/>
        <v>0</v>
      </c>
    </row>
    <row r="23" spans="1:8">
      <c r="A23" s="1670">
        <v>1123</v>
      </c>
      <c r="B23" s="1671" t="s">
        <v>722</v>
      </c>
      <c r="C23" s="1665"/>
      <c r="D23" s="1666">
        <f>SUM(D24:D26)</f>
        <v>0</v>
      </c>
      <c r="E23" s="1666">
        <f>SUM(E24:E26)</f>
        <v>0</v>
      </c>
      <c r="F23" s="1666">
        <f>SUM(F24:F26)</f>
        <v>0</v>
      </c>
      <c r="G23" s="1666">
        <f>SUM(G24:G26)</f>
        <v>0</v>
      </c>
      <c r="H23" s="1667">
        <f t="shared" si="0"/>
        <v>0</v>
      </c>
    </row>
    <row r="24" spans="1:8">
      <c r="A24" s="1670">
        <v>11231</v>
      </c>
      <c r="B24" s="1671" t="s">
        <v>723</v>
      </c>
      <c r="C24" s="1665"/>
      <c r="D24" s="1672"/>
      <c r="E24" s="1672"/>
      <c r="F24" s="1672"/>
      <c r="G24" s="1672"/>
      <c r="H24" s="1667">
        <f t="shared" si="0"/>
        <v>0</v>
      </c>
    </row>
    <row r="25" spans="1:8">
      <c r="A25" s="1670">
        <v>11232</v>
      </c>
      <c r="B25" s="1671" t="s">
        <v>724</v>
      </c>
      <c r="C25" s="1665"/>
      <c r="D25" s="1672"/>
      <c r="E25" s="1672"/>
      <c r="F25" s="1672"/>
      <c r="G25" s="1672"/>
      <c r="H25" s="1667">
        <f t="shared" si="0"/>
        <v>0</v>
      </c>
    </row>
    <row r="26" spans="1:8">
      <c r="A26" s="1670">
        <v>11239</v>
      </c>
      <c r="B26" s="1671" t="s">
        <v>725</v>
      </c>
      <c r="C26" s="1665"/>
      <c r="D26" s="1666">
        <f>SUM(D27:D28)</f>
        <v>0</v>
      </c>
      <c r="E26" s="1666">
        <f>SUM(E27:E28)</f>
        <v>0</v>
      </c>
      <c r="F26" s="1666">
        <f>SUM(F27:F28)</f>
        <v>0</v>
      </c>
      <c r="G26" s="1666">
        <f>SUM(G27:G28)</f>
        <v>0</v>
      </c>
      <c r="H26" s="1667">
        <f t="shared" si="0"/>
        <v>0</v>
      </c>
    </row>
    <row r="27" spans="1:8">
      <c r="A27" s="1670">
        <v>112391</v>
      </c>
      <c r="B27" s="1671" t="s">
        <v>726</v>
      </c>
      <c r="C27" s="1665"/>
      <c r="D27" s="1672"/>
      <c r="E27" s="1672"/>
      <c r="F27" s="1672"/>
      <c r="G27" s="1672"/>
      <c r="H27" s="1667">
        <f t="shared" si="0"/>
        <v>0</v>
      </c>
    </row>
    <row r="28" spans="1:8">
      <c r="A28" s="1670">
        <v>112392</v>
      </c>
      <c r="B28" s="1671" t="s">
        <v>727</v>
      </c>
      <c r="C28" s="1665"/>
      <c r="D28" s="1672"/>
      <c r="E28" s="1672"/>
      <c r="F28" s="1672"/>
      <c r="G28" s="1672"/>
      <c r="H28" s="1667">
        <f t="shared" si="0"/>
        <v>0</v>
      </c>
    </row>
    <row r="29" spans="1:8">
      <c r="A29" s="1670">
        <v>1124</v>
      </c>
      <c r="B29" s="1671" t="s">
        <v>1214</v>
      </c>
      <c r="C29" s="1665"/>
      <c r="D29" s="1666">
        <f>SUM(D30:D31)</f>
        <v>0</v>
      </c>
      <c r="E29" s="1666">
        <f>SUM(E30:E31)</f>
        <v>0</v>
      </c>
      <c r="F29" s="1666">
        <f>SUM(F30:F31)</f>
        <v>0</v>
      </c>
      <c r="G29" s="1666">
        <f>SUM(G30:G31)</f>
        <v>0</v>
      </c>
      <c r="H29" s="1667">
        <f t="shared" si="0"/>
        <v>0</v>
      </c>
    </row>
    <row r="30" spans="1:8">
      <c r="A30" s="1670">
        <v>11241</v>
      </c>
      <c r="B30" s="1671" t="s">
        <v>728</v>
      </c>
      <c r="C30" s="1665"/>
      <c r="D30" s="1672"/>
      <c r="E30" s="1672"/>
      <c r="F30" s="1672"/>
      <c r="G30" s="1672"/>
      <c r="H30" s="1667">
        <f t="shared" si="0"/>
        <v>0</v>
      </c>
    </row>
    <row r="31" spans="1:8">
      <c r="A31" s="1670">
        <v>11249</v>
      </c>
      <c r="B31" s="1671" t="s">
        <v>725</v>
      </c>
      <c r="C31" s="1665"/>
      <c r="D31" s="1672"/>
      <c r="E31" s="1672"/>
      <c r="F31" s="1672"/>
      <c r="G31" s="1672"/>
      <c r="H31" s="1667">
        <f t="shared" si="0"/>
        <v>0</v>
      </c>
    </row>
    <row r="32" spans="1:8">
      <c r="A32" s="1670">
        <v>1127</v>
      </c>
      <c r="B32" s="1671" t="s">
        <v>1215</v>
      </c>
      <c r="C32" s="1665"/>
      <c r="D32" s="1672"/>
      <c r="E32" s="1672"/>
      <c r="F32" s="1672"/>
      <c r="G32" s="1672"/>
      <c r="H32" s="1667">
        <f t="shared" si="0"/>
        <v>0</v>
      </c>
    </row>
    <row r="33" spans="1:8">
      <c r="A33" s="1670">
        <v>1128</v>
      </c>
      <c r="B33" s="1671" t="s">
        <v>1216</v>
      </c>
      <c r="C33" s="1665"/>
      <c r="D33" s="1672"/>
      <c r="E33" s="1672"/>
      <c r="F33" s="1672"/>
      <c r="G33" s="1672"/>
      <c r="H33" s="1667">
        <f t="shared" si="0"/>
        <v>0</v>
      </c>
    </row>
    <row r="34" spans="1:8">
      <c r="A34" s="1663">
        <v>12</v>
      </c>
      <c r="B34" s="1664" t="s">
        <v>729</v>
      </c>
      <c r="C34" s="1666">
        <f>C82</f>
        <v>0</v>
      </c>
      <c r="D34" s="1666">
        <f>D35+D48</f>
        <v>0</v>
      </c>
      <c r="E34" s="1666">
        <f>E35+E48</f>
        <v>0</v>
      </c>
      <c r="F34" s="1666">
        <f>F35+F48</f>
        <v>0</v>
      </c>
      <c r="G34" s="1666">
        <f>G35+G48</f>
        <v>0</v>
      </c>
      <c r="H34" s="1667">
        <f t="shared" ref="H34" si="1">SUM(C34:G34)</f>
        <v>0</v>
      </c>
    </row>
    <row r="35" spans="1:8">
      <c r="A35" s="1668">
        <v>121</v>
      </c>
      <c r="B35" s="1673" t="s">
        <v>346</v>
      </c>
      <c r="C35" s="1665"/>
      <c r="D35" s="1666">
        <f>D36+D37+D41+D45</f>
        <v>0</v>
      </c>
      <c r="E35" s="1666">
        <f>E36+E37+E41+E45</f>
        <v>0</v>
      </c>
      <c r="F35" s="1666">
        <f>F36+F37+F41+F45</f>
        <v>0</v>
      </c>
      <c r="G35" s="1666">
        <f>G36+G37+G41+G45</f>
        <v>0</v>
      </c>
      <c r="H35" s="1667">
        <f>SUM(D35:G35)</f>
        <v>0</v>
      </c>
    </row>
    <row r="36" spans="1:8">
      <c r="A36" s="1670">
        <v>1211</v>
      </c>
      <c r="B36" s="1671" t="s">
        <v>660</v>
      </c>
      <c r="C36" s="1665"/>
      <c r="D36" s="1672"/>
      <c r="E36" s="1672"/>
      <c r="F36" s="1672"/>
      <c r="G36" s="1672"/>
      <c r="H36" s="1667">
        <f t="shared" ref="H36:H81" si="2">SUM(D36:G36)</f>
        <v>0</v>
      </c>
    </row>
    <row r="37" spans="1:8">
      <c r="A37" s="1670">
        <v>1212</v>
      </c>
      <c r="B37" s="1671" t="s">
        <v>661</v>
      </c>
      <c r="C37" s="1665"/>
      <c r="D37" s="1666">
        <f>SUM(D38:D40)</f>
        <v>0</v>
      </c>
      <c r="E37" s="1666">
        <f>SUM(E38:E40)</f>
        <v>0</v>
      </c>
      <c r="F37" s="1666">
        <f>SUM(F38:F40)</f>
        <v>0</v>
      </c>
      <c r="G37" s="1666">
        <f>SUM(G38:G40)</f>
        <v>0</v>
      </c>
      <c r="H37" s="1667">
        <f t="shared" si="2"/>
        <v>0</v>
      </c>
    </row>
    <row r="38" spans="1:8">
      <c r="A38" s="1670">
        <v>12121</v>
      </c>
      <c r="B38" s="1671" t="s">
        <v>730</v>
      </c>
      <c r="C38" s="1665"/>
      <c r="D38" s="1672"/>
      <c r="E38" s="1672"/>
      <c r="F38" s="1672"/>
      <c r="G38" s="1672"/>
      <c r="H38" s="1667">
        <f t="shared" si="2"/>
        <v>0</v>
      </c>
    </row>
    <row r="39" spans="1:8">
      <c r="A39" s="1670" t="s">
        <v>731</v>
      </c>
      <c r="B39" s="1676" t="s">
        <v>732</v>
      </c>
      <c r="C39" s="1665"/>
      <c r="D39" s="1672"/>
      <c r="E39" s="1672"/>
      <c r="F39" s="1672"/>
      <c r="G39" s="1672"/>
      <c r="H39" s="1667">
        <f t="shared" si="2"/>
        <v>0</v>
      </c>
    </row>
    <row r="40" spans="1:8">
      <c r="A40" s="1670" t="s">
        <v>733</v>
      </c>
      <c r="B40" s="1671" t="s">
        <v>734</v>
      </c>
      <c r="C40" s="1665"/>
      <c r="D40" s="1672"/>
      <c r="E40" s="1672"/>
      <c r="F40" s="1672"/>
      <c r="G40" s="1672"/>
      <c r="H40" s="1667">
        <f t="shared" si="2"/>
        <v>0</v>
      </c>
    </row>
    <row r="41" spans="1:8">
      <c r="A41" s="1670">
        <v>1213</v>
      </c>
      <c r="B41" s="1671" t="s">
        <v>662</v>
      </c>
      <c r="C41" s="1665"/>
      <c r="D41" s="1666">
        <f>SUM(D42:D44)</f>
        <v>0</v>
      </c>
      <c r="E41" s="1666">
        <f>SUM(E42:E44)</f>
        <v>0</v>
      </c>
      <c r="F41" s="1666">
        <f>SUM(F42:F44)</f>
        <v>0</v>
      </c>
      <c r="G41" s="1666">
        <f>SUM(G42:G44)</f>
        <v>0</v>
      </c>
      <c r="H41" s="1667">
        <f t="shared" si="2"/>
        <v>0</v>
      </c>
    </row>
    <row r="42" spans="1:8">
      <c r="A42" s="1670">
        <v>12131</v>
      </c>
      <c r="B42" s="1671" t="s">
        <v>730</v>
      </c>
      <c r="C42" s="1665"/>
      <c r="D42" s="1672"/>
      <c r="E42" s="1672"/>
      <c r="F42" s="1672"/>
      <c r="G42" s="1672"/>
      <c r="H42" s="1667">
        <f t="shared" si="2"/>
        <v>0</v>
      </c>
    </row>
    <row r="43" spans="1:8">
      <c r="A43" s="1670" t="s">
        <v>735</v>
      </c>
      <c r="B43" s="1676" t="s">
        <v>732</v>
      </c>
      <c r="C43" s="1665"/>
      <c r="D43" s="1672"/>
      <c r="E43" s="1672"/>
      <c r="F43" s="1672"/>
      <c r="G43" s="1672"/>
      <c r="H43" s="1667">
        <f t="shared" si="2"/>
        <v>0</v>
      </c>
    </row>
    <row r="44" spans="1:8">
      <c r="A44" s="1670" t="s">
        <v>736</v>
      </c>
      <c r="B44" s="1671" t="s">
        <v>734</v>
      </c>
      <c r="C44" s="1665"/>
      <c r="D44" s="1672"/>
      <c r="E44" s="1672"/>
      <c r="F44" s="1672"/>
      <c r="G44" s="1672"/>
      <c r="H44" s="1667">
        <f t="shared" si="2"/>
        <v>0</v>
      </c>
    </row>
    <row r="45" spans="1:8">
      <c r="A45" s="1670">
        <v>1214</v>
      </c>
      <c r="B45" s="1671" t="s">
        <v>737</v>
      </c>
      <c r="C45" s="1665"/>
      <c r="D45" s="1666">
        <f>SUM(D46:D47)</f>
        <v>0</v>
      </c>
      <c r="E45" s="1666">
        <f>SUM(E46:E47)</f>
        <v>0</v>
      </c>
      <c r="F45" s="1666">
        <f>SUM(F46:F47)</f>
        <v>0</v>
      </c>
      <c r="G45" s="1666">
        <f>SUM(G46:G47)</f>
        <v>0</v>
      </c>
      <c r="H45" s="1667">
        <f t="shared" si="2"/>
        <v>0</v>
      </c>
    </row>
    <row r="46" spans="1:8">
      <c r="A46" s="1670">
        <v>12141</v>
      </c>
      <c r="B46" s="1671" t="s">
        <v>738</v>
      </c>
      <c r="C46" s="1665"/>
      <c r="D46" s="1672"/>
      <c r="E46" s="1672"/>
      <c r="F46" s="1672"/>
      <c r="G46" s="1672"/>
      <c r="H46" s="1667">
        <f t="shared" si="2"/>
        <v>0</v>
      </c>
    </row>
    <row r="47" spans="1:8">
      <c r="A47" s="1670">
        <v>12149</v>
      </c>
      <c r="B47" s="1671" t="s">
        <v>719</v>
      </c>
      <c r="C47" s="1665"/>
      <c r="D47" s="1672"/>
      <c r="E47" s="1672"/>
      <c r="F47" s="1672"/>
      <c r="G47" s="1672"/>
      <c r="H47" s="1667">
        <f t="shared" si="2"/>
        <v>0</v>
      </c>
    </row>
    <row r="48" spans="1:8">
      <c r="A48" s="1668">
        <v>122</v>
      </c>
      <c r="B48" s="1673" t="s">
        <v>739</v>
      </c>
      <c r="C48" s="1665"/>
      <c r="D48" s="111">
        <f>D49+D59+D69+D79</f>
        <v>0</v>
      </c>
      <c r="E48" s="111">
        <f>E49+E59+E69+E79</f>
        <v>0</v>
      </c>
      <c r="F48" s="111">
        <f>F49+F59+F69+F79</f>
        <v>0</v>
      </c>
      <c r="G48" s="111">
        <f>G49+G59+G69+G79</f>
        <v>0</v>
      </c>
      <c r="H48" s="1667">
        <f t="shared" si="2"/>
        <v>0</v>
      </c>
    </row>
    <row r="49" spans="1:8">
      <c r="A49" s="1677">
        <v>1221</v>
      </c>
      <c r="B49" s="1678" t="s">
        <v>740</v>
      </c>
      <c r="C49" s="1665"/>
      <c r="D49" s="111">
        <f>D50+D51</f>
        <v>0</v>
      </c>
      <c r="E49" s="111">
        <f>E50+E51</f>
        <v>0</v>
      </c>
      <c r="F49" s="111">
        <f>F50+F51</f>
        <v>0</v>
      </c>
      <c r="G49" s="111">
        <f>G50+G51</f>
        <v>0</v>
      </c>
      <c r="H49" s="1667">
        <f t="shared" si="2"/>
        <v>0</v>
      </c>
    </row>
    <row r="50" spans="1:8">
      <c r="A50" s="1670">
        <v>12211</v>
      </c>
      <c r="B50" s="1679" t="s">
        <v>660</v>
      </c>
      <c r="C50" s="1665"/>
      <c r="D50" s="1672"/>
      <c r="E50" s="1672"/>
      <c r="F50" s="1672"/>
      <c r="G50" s="1672"/>
      <c r="H50" s="1667">
        <f t="shared" si="2"/>
        <v>0</v>
      </c>
    </row>
    <row r="51" spans="1:8">
      <c r="A51" s="1670">
        <v>12212</v>
      </c>
      <c r="B51" s="1679" t="s">
        <v>661</v>
      </c>
      <c r="C51" s="1665"/>
      <c r="D51" s="111">
        <f>SUM(D52:D54)</f>
        <v>0</v>
      </c>
      <c r="E51" s="111">
        <f>SUM(E52:E54)</f>
        <v>0</v>
      </c>
      <c r="F51" s="111">
        <f>SUM(F52:F54)</f>
        <v>0</v>
      </c>
      <c r="G51" s="111">
        <f>SUM(G52:G54)</f>
        <v>0</v>
      </c>
      <c r="H51" s="1667">
        <f t="shared" si="2"/>
        <v>0</v>
      </c>
    </row>
    <row r="52" spans="1:8">
      <c r="A52" s="1670">
        <v>122121</v>
      </c>
      <c r="B52" s="1679" t="s">
        <v>741</v>
      </c>
      <c r="C52" s="1665"/>
      <c r="D52" s="1672"/>
      <c r="E52" s="1672"/>
      <c r="F52" s="1672"/>
      <c r="G52" s="1672"/>
      <c r="H52" s="1667">
        <f t="shared" si="2"/>
        <v>0</v>
      </c>
    </row>
    <row r="53" spans="1:8">
      <c r="A53" s="1680" t="s">
        <v>742</v>
      </c>
      <c r="B53" s="117" t="s">
        <v>732</v>
      </c>
      <c r="C53" s="1665"/>
      <c r="D53" s="1672"/>
      <c r="E53" s="1672"/>
      <c r="F53" s="1672"/>
      <c r="G53" s="1672"/>
      <c r="H53" s="1667">
        <f t="shared" si="2"/>
        <v>0</v>
      </c>
    </row>
    <row r="54" spans="1:8">
      <c r="A54" s="1670" t="s">
        <v>743</v>
      </c>
      <c r="B54" s="1679" t="s">
        <v>734</v>
      </c>
      <c r="C54" s="1665"/>
      <c r="D54" s="1672"/>
      <c r="E54" s="1672"/>
      <c r="F54" s="1672"/>
      <c r="G54" s="1672"/>
      <c r="H54" s="1667">
        <f t="shared" si="2"/>
        <v>0</v>
      </c>
    </row>
    <row r="55" spans="1:8">
      <c r="A55" s="1670">
        <v>12213</v>
      </c>
      <c r="B55" s="1679" t="s">
        <v>662</v>
      </c>
      <c r="C55" s="1665"/>
      <c r="D55" s="111">
        <f>SUM(D56:D58)</f>
        <v>0</v>
      </c>
      <c r="E55" s="111">
        <f>SUM(E56:E58)</f>
        <v>0</v>
      </c>
      <c r="F55" s="111">
        <f>SUM(F56:F58)</f>
        <v>0</v>
      </c>
      <c r="G55" s="111">
        <f>SUM(G56:G58)</f>
        <v>0</v>
      </c>
      <c r="H55" s="1667">
        <f t="shared" si="2"/>
        <v>0</v>
      </c>
    </row>
    <row r="56" spans="1:8">
      <c r="A56" s="1670">
        <v>122131</v>
      </c>
      <c r="B56" s="1679" t="s">
        <v>741</v>
      </c>
      <c r="C56" s="1665"/>
      <c r="D56" s="1672"/>
      <c r="E56" s="1672"/>
      <c r="F56" s="1672"/>
      <c r="G56" s="1672"/>
      <c r="H56" s="1667">
        <f t="shared" si="2"/>
        <v>0</v>
      </c>
    </row>
    <row r="57" spans="1:8">
      <c r="A57" s="1670" t="s">
        <v>744</v>
      </c>
      <c r="B57" s="117" t="s">
        <v>732</v>
      </c>
      <c r="C57" s="1665"/>
      <c r="D57" s="1672"/>
      <c r="E57" s="1672"/>
      <c r="F57" s="1672"/>
      <c r="G57" s="1672"/>
      <c r="H57" s="1667">
        <f t="shared" si="2"/>
        <v>0</v>
      </c>
    </row>
    <row r="58" spans="1:8">
      <c r="A58" s="1670" t="s">
        <v>745</v>
      </c>
      <c r="B58" s="1679" t="s">
        <v>734</v>
      </c>
      <c r="C58" s="1665"/>
      <c r="D58" s="1672"/>
      <c r="E58" s="1672"/>
      <c r="F58" s="1672"/>
      <c r="G58" s="1672"/>
      <c r="H58" s="1667">
        <f t="shared" si="2"/>
        <v>0</v>
      </c>
    </row>
    <row r="59" spans="1:8">
      <c r="A59" s="1677">
        <v>1222</v>
      </c>
      <c r="B59" s="1678" t="s">
        <v>746</v>
      </c>
      <c r="C59" s="1665"/>
      <c r="D59" s="111">
        <f>D60+D61+D65</f>
        <v>0</v>
      </c>
      <c r="E59" s="111">
        <f>E60+E61+E65</f>
        <v>0</v>
      </c>
      <c r="F59" s="111">
        <f>F60+F61+F65</f>
        <v>0</v>
      </c>
      <c r="G59" s="111">
        <f>G60+G61+G65</f>
        <v>0</v>
      </c>
      <c r="H59" s="1667">
        <f t="shared" si="2"/>
        <v>0</v>
      </c>
    </row>
    <row r="60" spans="1:8">
      <c r="A60" s="1670">
        <v>12221</v>
      </c>
      <c r="B60" s="1679" t="s">
        <v>660</v>
      </c>
      <c r="C60" s="1665"/>
      <c r="D60" s="1672"/>
      <c r="E60" s="1672"/>
      <c r="F60" s="1672"/>
      <c r="G60" s="1672"/>
      <c r="H60" s="1667">
        <f t="shared" si="2"/>
        <v>0</v>
      </c>
    </row>
    <row r="61" spans="1:8">
      <c r="A61" s="1670">
        <v>12222</v>
      </c>
      <c r="B61" s="118" t="s">
        <v>661</v>
      </c>
      <c r="C61" s="1665"/>
      <c r="D61" s="111">
        <f>SUM(D62:D64)</f>
        <v>0</v>
      </c>
      <c r="E61" s="111">
        <f>SUM(E62:E64)</f>
        <v>0</v>
      </c>
      <c r="F61" s="111">
        <f>SUM(F62:F64)</f>
        <v>0</v>
      </c>
      <c r="G61" s="111">
        <f>SUM(G62:G64)</f>
        <v>0</v>
      </c>
      <c r="H61" s="1667">
        <f t="shared" si="2"/>
        <v>0</v>
      </c>
    </row>
    <row r="62" spans="1:8">
      <c r="A62" s="1670">
        <v>122221</v>
      </c>
      <c r="B62" s="1679" t="s">
        <v>741</v>
      </c>
      <c r="C62" s="1665"/>
      <c r="D62" s="1672"/>
      <c r="E62" s="1672"/>
      <c r="F62" s="1672"/>
      <c r="G62" s="1672"/>
      <c r="H62" s="1667">
        <f t="shared" si="2"/>
        <v>0</v>
      </c>
    </row>
    <row r="63" spans="1:8">
      <c r="A63" s="1670" t="s">
        <v>747</v>
      </c>
      <c r="B63" s="117" t="s">
        <v>732</v>
      </c>
      <c r="C63" s="1665"/>
      <c r="D63" s="1672"/>
      <c r="E63" s="1672"/>
      <c r="F63" s="1672"/>
      <c r="G63" s="1672"/>
      <c r="H63" s="1667">
        <f t="shared" si="2"/>
        <v>0</v>
      </c>
    </row>
    <row r="64" spans="1:8">
      <c r="A64" s="1670" t="s">
        <v>748</v>
      </c>
      <c r="B64" s="1679" t="s">
        <v>734</v>
      </c>
      <c r="C64" s="1665"/>
      <c r="D64" s="1672"/>
      <c r="E64" s="1672"/>
      <c r="F64" s="1672"/>
      <c r="G64" s="1672"/>
      <c r="H64" s="1667">
        <f t="shared" si="2"/>
        <v>0</v>
      </c>
    </row>
    <row r="65" spans="1:8">
      <c r="A65" s="1670">
        <v>12223</v>
      </c>
      <c r="B65" s="1679" t="s">
        <v>662</v>
      </c>
      <c r="C65" s="1665"/>
      <c r="D65" s="111">
        <f>SUM(D66:D68)</f>
        <v>0</v>
      </c>
      <c r="E65" s="111">
        <f>SUM(E66:E68)</f>
        <v>0</v>
      </c>
      <c r="F65" s="111">
        <f>SUM(F66:F68)</f>
        <v>0</v>
      </c>
      <c r="G65" s="111">
        <f>SUM(G66:G68)</f>
        <v>0</v>
      </c>
      <c r="H65" s="1667">
        <f t="shared" si="2"/>
        <v>0</v>
      </c>
    </row>
    <row r="66" spans="1:8">
      <c r="A66" s="1670">
        <v>122231</v>
      </c>
      <c r="B66" s="1679" t="s">
        <v>741</v>
      </c>
      <c r="C66" s="1665"/>
      <c r="D66" s="1672"/>
      <c r="E66" s="1672"/>
      <c r="F66" s="1672"/>
      <c r="G66" s="1672"/>
      <c r="H66" s="1667">
        <f t="shared" si="2"/>
        <v>0</v>
      </c>
    </row>
    <row r="67" spans="1:8">
      <c r="A67" s="1670" t="s">
        <v>749</v>
      </c>
      <c r="B67" s="117" t="s">
        <v>732</v>
      </c>
      <c r="C67" s="1665"/>
      <c r="D67" s="1672"/>
      <c r="E67" s="1672"/>
      <c r="F67" s="1672"/>
      <c r="G67" s="1672"/>
      <c r="H67" s="1667">
        <f t="shared" si="2"/>
        <v>0</v>
      </c>
    </row>
    <row r="68" spans="1:8">
      <c r="A68" s="1670" t="s">
        <v>750</v>
      </c>
      <c r="B68" s="1679" t="s">
        <v>734</v>
      </c>
      <c r="C68" s="1665"/>
      <c r="D68" s="1672"/>
      <c r="E68" s="1672"/>
      <c r="F68" s="1672"/>
      <c r="G68" s="1672"/>
      <c r="H68" s="1667">
        <f t="shared" si="2"/>
        <v>0</v>
      </c>
    </row>
    <row r="69" spans="1:8">
      <c r="A69" s="1677">
        <v>1223</v>
      </c>
      <c r="B69" s="1678" t="s">
        <v>751</v>
      </c>
      <c r="C69" s="1665"/>
      <c r="D69" s="111">
        <f>D70+D71+D75</f>
        <v>0</v>
      </c>
      <c r="E69" s="111">
        <f>E70+E71+E75</f>
        <v>0</v>
      </c>
      <c r="F69" s="111">
        <f>F70+F71+F75</f>
        <v>0</v>
      </c>
      <c r="G69" s="111">
        <f>G70+G71+G75</f>
        <v>0</v>
      </c>
      <c r="H69" s="1667">
        <f t="shared" si="2"/>
        <v>0</v>
      </c>
    </row>
    <row r="70" spans="1:8">
      <c r="A70" s="1670">
        <v>12231</v>
      </c>
      <c r="B70" s="1679" t="s">
        <v>660</v>
      </c>
      <c r="C70" s="1665"/>
      <c r="D70" s="1672"/>
      <c r="E70" s="1672"/>
      <c r="F70" s="1672"/>
      <c r="G70" s="1672"/>
      <c r="H70" s="1667">
        <f t="shared" si="2"/>
        <v>0</v>
      </c>
    </row>
    <row r="71" spans="1:8">
      <c r="A71" s="1670">
        <v>12232</v>
      </c>
      <c r="B71" s="1679" t="s">
        <v>661</v>
      </c>
      <c r="C71" s="1665"/>
      <c r="D71" s="111">
        <f>SUM(D72:D74)</f>
        <v>0</v>
      </c>
      <c r="E71" s="111">
        <f>SUM(E72:E74)</f>
        <v>0</v>
      </c>
      <c r="F71" s="111">
        <f>SUM(F72:F74)</f>
        <v>0</v>
      </c>
      <c r="G71" s="111">
        <f>SUM(G72:G74)</f>
        <v>0</v>
      </c>
      <c r="H71" s="1667">
        <f t="shared" si="2"/>
        <v>0</v>
      </c>
    </row>
    <row r="72" spans="1:8">
      <c r="A72" s="1670">
        <v>122321</v>
      </c>
      <c r="B72" s="1679" t="s">
        <v>741</v>
      </c>
      <c r="C72" s="1665"/>
      <c r="D72" s="1672"/>
      <c r="E72" s="1672"/>
      <c r="F72" s="1672"/>
      <c r="G72" s="1672"/>
      <c r="H72" s="1667">
        <f t="shared" si="2"/>
        <v>0</v>
      </c>
    </row>
    <row r="73" spans="1:8">
      <c r="A73" s="1670" t="s">
        <v>752</v>
      </c>
      <c r="B73" s="117" t="s">
        <v>732</v>
      </c>
      <c r="C73" s="1665"/>
      <c r="D73" s="1672"/>
      <c r="E73" s="1672"/>
      <c r="F73" s="1672"/>
      <c r="G73" s="1672"/>
      <c r="H73" s="1667">
        <f t="shared" si="2"/>
        <v>0</v>
      </c>
    </row>
    <row r="74" spans="1:8">
      <c r="A74" s="1670" t="s">
        <v>753</v>
      </c>
      <c r="B74" s="1679" t="s">
        <v>734</v>
      </c>
      <c r="C74" s="1665"/>
      <c r="D74" s="1672"/>
      <c r="E74" s="1672"/>
      <c r="F74" s="1672"/>
      <c r="G74" s="1672"/>
      <c r="H74" s="1667">
        <f t="shared" si="2"/>
        <v>0</v>
      </c>
    </row>
    <row r="75" spans="1:8">
      <c r="A75" s="1670">
        <v>12233</v>
      </c>
      <c r="B75" s="1679" t="s">
        <v>662</v>
      </c>
      <c r="C75" s="1665"/>
      <c r="D75" s="111">
        <f>SUM(D76:D78)</f>
        <v>0</v>
      </c>
      <c r="E75" s="111">
        <f>SUM(E76:E78)</f>
        <v>0</v>
      </c>
      <c r="F75" s="111">
        <f>SUM(F76:F78)</f>
        <v>0</v>
      </c>
      <c r="G75" s="111">
        <f>SUM(G76:G78)</f>
        <v>0</v>
      </c>
      <c r="H75" s="1667">
        <f t="shared" si="2"/>
        <v>0</v>
      </c>
    </row>
    <row r="76" spans="1:8">
      <c r="A76" s="1670">
        <v>122331</v>
      </c>
      <c r="B76" s="1679" t="s">
        <v>741</v>
      </c>
      <c r="C76" s="1665"/>
      <c r="D76" s="1672"/>
      <c r="E76" s="1672"/>
      <c r="F76" s="1672"/>
      <c r="G76" s="1672"/>
      <c r="H76" s="1667">
        <f t="shared" si="2"/>
        <v>0</v>
      </c>
    </row>
    <row r="77" spans="1:8">
      <c r="A77" s="1670" t="s">
        <v>754</v>
      </c>
      <c r="B77" s="117" t="s">
        <v>732</v>
      </c>
      <c r="C77" s="1665"/>
      <c r="D77" s="1672"/>
      <c r="E77" s="1672"/>
      <c r="F77" s="1672"/>
      <c r="G77" s="1672"/>
      <c r="H77" s="1667">
        <f t="shared" si="2"/>
        <v>0</v>
      </c>
    </row>
    <row r="78" spans="1:8">
      <c r="A78" s="1670" t="s">
        <v>755</v>
      </c>
      <c r="B78" s="1679" t="s">
        <v>734</v>
      </c>
      <c r="C78" s="1665"/>
      <c r="D78" s="1672"/>
      <c r="E78" s="1672"/>
      <c r="F78" s="1672"/>
      <c r="G78" s="1672"/>
      <c r="H78" s="1667">
        <f t="shared" si="2"/>
        <v>0</v>
      </c>
    </row>
    <row r="79" spans="1:8">
      <c r="A79" s="1681">
        <v>1224</v>
      </c>
      <c r="B79" s="1682" t="s">
        <v>756</v>
      </c>
      <c r="C79" s="1665"/>
      <c r="D79" s="111">
        <f>SUM(D80:D81)</f>
        <v>0</v>
      </c>
      <c r="E79" s="111">
        <f>SUM(E80:E81)</f>
        <v>0</v>
      </c>
      <c r="F79" s="111">
        <f>SUM(F80:F81)</f>
        <v>0</v>
      </c>
      <c r="G79" s="111">
        <f>SUM(G80:G81)</f>
        <v>0</v>
      </c>
      <c r="H79" s="1667">
        <f t="shared" si="2"/>
        <v>0</v>
      </c>
    </row>
    <row r="80" spans="1:8">
      <c r="A80" s="1670">
        <v>12241</v>
      </c>
      <c r="B80" s="1671" t="s">
        <v>757</v>
      </c>
      <c r="C80" s="1665"/>
      <c r="D80" s="1672"/>
      <c r="E80" s="1672"/>
      <c r="F80" s="1672"/>
      <c r="G80" s="1672"/>
      <c r="H80" s="1667">
        <f t="shared" si="2"/>
        <v>0</v>
      </c>
    </row>
    <row r="81" spans="1:8">
      <c r="A81" s="1670">
        <v>12249</v>
      </c>
      <c r="B81" s="1671" t="s">
        <v>725</v>
      </c>
      <c r="C81" s="1665"/>
      <c r="D81" s="1672"/>
      <c r="E81" s="1672"/>
      <c r="F81" s="1672"/>
      <c r="G81" s="1672"/>
      <c r="H81" s="1667">
        <f t="shared" si="2"/>
        <v>0</v>
      </c>
    </row>
    <row r="82" spans="1:8">
      <c r="A82" s="1683" t="s">
        <v>758</v>
      </c>
      <c r="B82" s="1673" t="s">
        <v>759</v>
      </c>
      <c r="C82" s="111">
        <f>SUM(C83:C84)</f>
        <v>0</v>
      </c>
      <c r="D82" s="1684"/>
      <c r="E82" s="1684"/>
      <c r="F82" s="1684"/>
      <c r="G82" s="1684"/>
      <c r="H82" s="1667">
        <f>C82</f>
        <v>0</v>
      </c>
    </row>
    <row r="83" spans="1:8">
      <c r="A83" s="1685" t="s">
        <v>760</v>
      </c>
      <c r="B83" s="1671" t="s">
        <v>761</v>
      </c>
      <c r="C83" s="1672"/>
      <c r="D83" s="1684"/>
      <c r="E83" s="1684"/>
      <c r="F83" s="1684"/>
      <c r="G83" s="1684"/>
      <c r="H83" s="1667">
        <f>C83</f>
        <v>0</v>
      </c>
    </row>
    <row r="84" spans="1:8">
      <c r="A84" s="1685" t="s">
        <v>762</v>
      </c>
      <c r="B84" s="1671" t="s">
        <v>763</v>
      </c>
      <c r="C84" s="1672"/>
      <c r="D84" s="1684"/>
      <c r="E84" s="1684"/>
      <c r="F84" s="1684"/>
      <c r="G84" s="1684"/>
      <c r="H84" s="1667">
        <f>C84</f>
        <v>0</v>
      </c>
    </row>
    <row r="85" spans="1:8">
      <c r="A85" s="1663">
        <v>13</v>
      </c>
      <c r="B85" s="1664" t="s">
        <v>764</v>
      </c>
      <c r="C85" s="1665"/>
      <c r="D85" s="111">
        <f>D86+D96</f>
        <v>0</v>
      </c>
      <c r="E85" s="111">
        <f>E93+E96</f>
        <v>0</v>
      </c>
      <c r="F85" s="111">
        <f>F86+F96</f>
        <v>0</v>
      </c>
      <c r="G85" s="111">
        <f>G93+G96</f>
        <v>0</v>
      </c>
      <c r="H85" s="1667">
        <f>SUM(D85:G85)</f>
        <v>0</v>
      </c>
    </row>
    <row r="86" spans="1:8">
      <c r="A86" s="1686">
        <v>131</v>
      </c>
      <c r="B86" s="1673" t="s">
        <v>765</v>
      </c>
      <c r="C86" s="1665"/>
      <c r="D86" s="111">
        <f>D87+D90</f>
        <v>0</v>
      </c>
      <c r="E86" s="1684"/>
      <c r="F86" s="111">
        <f>F87+F90</f>
        <v>0</v>
      </c>
      <c r="G86" s="1684"/>
      <c r="H86" s="1667">
        <f t="shared" ref="H86:H92" si="3">D86+F86</f>
        <v>0</v>
      </c>
    </row>
    <row r="87" spans="1:8">
      <c r="A87" s="1670">
        <v>1311</v>
      </c>
      <c r="B87" s="1671" t="s">
        <v>766</v>
      </c>
      <c r="C87" s="1665"/>
      <c r="D87" s="111">
        <f>SUM(D88:D89)</f>
        <v>0</v>
      </c>
      <c r="E87" s="1684"/>
      <c r="F87" s="111">
        <f>SUM(F88:F89)</f>
        <v>0</v>
      </c>
      <c r="G87" s="1684"/>
      <c r="H87" s="1667">
        <f t="shared" si="3"/>
        <v>0</v>
      </c>
    </row>
    <row r="88" spans="1:8">
      <c r="A88" s="1670">
        <v>13111</v>
      </c>
      <c r="B88" s="1671" t="s">
        <v>767</v>
      </c>
      <c r="C88" s="1665"/>
      <c r="D88" s="1672"/>
      <c r="E88" s="1684"/>
      <c r="F88" s="1672"/>
      <c r="G88" s="1684"/>
      <c r="H88" s="1667">
        <f t="shared" si="3"/>
        <v>0</v>
      </c>
    </row>
    <row r="89" spans="1:8">
      <c r="A89" s="1670">
        <v>13112</v>
      </c>
      <c r="B89" s="1671" t="s">
        <v>768</v>
      </c>
      <c r="C89" s="1665"/>
      <c r="D89" s="1672"/>
      <c r="E89" s="1684"/>
      <c r="F89" s="1672"/>
      <c r="G89" s="1684"/>
      <c r="H89" s="1667">
        <f t="shared" si="3"/>
        <v>0</v>
      </c>
    </row>
    <row r="90" spans="1:8">
      <c r="A90" s="1670">
        <v>1319</v>
      </c>
      <c r="B90" s="1671" t="s">
        <v>769</v>
      </c>
      <c r="C90" s="1665"/>
      <c r="D90" s="111">
        <f>SUM(D91:D92)</f>
        <v>0</v>
      </c>
      <c r="E90" s="1684"/>
      <c r="F90" s="111">
        <f>SUM(F91:F92)</f>
        <v>0</v>
      </c>
      <c r="G90" s="1684"/>
      <c r="H90" s="1667">
        <f t="shared" si="3"/>
        <v>0</v>
      </c>
    </row>
    <row r="91" spans="1:8">
      <c r="A91" s="1670">
        <v>13191</v>
      </c>
      <c r="B91" s="1671" t="s">
        <v>770</v>
      </c>
      <c r="C91" s="1665"/>
      <c r="D91" s="1672"/>
      <c r="E91" s="1684"/>
      <c r="F91" s="1672"/>
      <c r="G91" s="1684"/>
      <c r="H91" s="1667">
        <f t="shared" si="3"/>
        <v>0</v>
      </c>
    </row>
    <row r="92" spans="1:8">
      <c r="A92" s="1670">
        <v>13192</v>
      </c>
      <c r="B92" s="1671" t="s">
        <v>771</v>
      </c>
      <c r="C92" s="1665"/>
      <c r="D92" s="1672"/>
      <c r="E92" s="1684"/>
      <c r="F92" s="1672"/>
      <c r="G92" s="1684"/>
      <c r="H92" s="1667">
        <f t="shared" si="3"/>
        <v>0</v>
      </c>
    </row>
    <row r="93" spans="1:8">
      <c r="A93" s="1686">
        <v>132</v>
      </c>
      <c r="B93" s="1673" t="s">
        <v>772</v>
      </c>
      <c r="C93" s="1665"/>
      <c r="D93" s="1684"/>
      <c r="E93" s="111">
        <f>SUM(E94:E95)</f>
        <v>0</v>
      </c>
      <c r="F93" s="1684"/>
      <c r="G93" s="111">
        <f>SUM(G94:G95)</f>
        <v>0</v>
      </c>
      <c r="H93" s="1667">
        <f>E93+G93</f>
        <v>0</v>
      </c>
    </row>
    <row r="94" spans="1:8">
      <c r="A94" s="1670">
        <v>1321</v>
      </c>
      <c r="B94" s="1671" t="s">
        <v>772</v>
      </c>
      <c r="C94" s="1665"/>
      <c r="D94" s="1684"/>
      <c r="E94" s="1672"/>
      <c r="F94" s="1684"/>
      <c r="G94" s="1672"/>
      <c r="H94" s="1667">
        <f>E94+G94</f>
        <v>0</v>
      </c>
    </row>
    <row r="95" spans="1:8">
      <c r="A95" s="1670">
        <v>1329</v>
      </c>
      <c r="B95" s="1671" t="s">
        <v>773</v>
      </c>
      <c r="C95" s="1665"/>
      <c r="D95" s="1684"/>
      <c r="E95" s="1672"/>
      <c r="F95" s="1684"/>
      <c r="G95" s="1672"/>
      <c r="H95" s="1667">
        <f>E95+G95</f>
        <v>0</v>
      </c>
    </row>
    <row r="96" spans="1:8">
      <c r="A96" s="1686">
        <v>137</v>
      </c>
      <c r="B96" s="1687" t="s">
        <v>774</v>
      </c>
      <c r="C96" s="1665"/>
      <c r="D96" s="111">
        <f>D97</f>
        <v>0</v>
      </c>
      <c r="E96" s="111">
        <f>E100</f>
        <v>0</v>
      </c>
      <c r="F96" s="111">
        <f>F97</f>
        <v>0</v>
      </c>
      <c r="G96" s="111">
        <f>G100</f>
        <v>0</v>
      </c>
      <c r="H96" s="1667">
        <f>SUM(D96:G96)</f>
        <v>0</v>
      </c>
    </row>
    <row r="97" spans="1:9">
      <c r="A97" s="1670">
        <v>1371</v>
      </c>
      <c r="B97" s="1688" t="s">
        <v>775</v>
      </c>
      <c r="C97" s="1665"/>
      <c r="D97" s="111">
        <f>SUM(D98:D99)</f>
        <v>0</v>
      </c>
      <c r="E97" s="1684"/>
      <c r="F97" s="111">
        <f>SUM(F98:F99)</f>
        <v>0</v>
      </c>
      <c r="G97" s="1684"/>
      <c r="H97" s="1667">
        <f>D97+F97</f>
        <v>0</v>
      </c>
    </row>
    <row r="98" spans="1:9">
      <c r="A98" s="1670">
        <v>13711</v>
      </c>
      <c r="B98" s="1688" t="s">
        <v>776</v>
      </c>
      <c r="C98" s="1665"/>
      <c r="D98" s="1672"/>
      <c r="E98" s="1684"/>
      <c r="F98" s="1672"/>
      <c r="G98" s="1684"/>
      <c r="H98" s="1667">
        <f>D98+F98</f>
        <v>0</v>
      </c>
    </row>
    <row r="99" spans="1:9">
      <c r="A99" s="1670">
        <v>13712</v>
      </c>
      <c r="B99" s="1688" t="s">
        <v>777</v>
      </c>
      <c r="C99" s="1665"/>
      <c r="D99" s="1672"/>
      <c r="E99" s="1684"/>
      <c r="F99" s="1672"/>
      <c r="G99" s="1684"/>
      <c r="H99" s="1667">
        <f>D99+F99</f>
        <v>0</v>
      </c>
      <c r="I99" s="94"/>
    </row>
    <row r="100" spans="1:9">
      <c r="A100" s="1670">
        <v>1372</v>
      </c>
      <c r="B100" s="1688" t="s">
        <v>1217</v>
      </c>
      <c r="C100" s="1665"/>
      <c r="D100" s="1684"/>
      <c r="E100" s="1672"/>
      <c r="F100" s="1684"/>
      <c r="G100" s="1672"/>
      <c r="H100" s="1667">
        <f>E100+G100</f>
        <v>0</v>
      </c>
    </row>
    <row r="101" spans="1:9">
      <c r="A101" s="1663">
        <v>14</v>
      </c>
      <c r="B101" s="1664" t="s">
        <v>778</v>
      </c>
      <c r="C101" s="1665"/>
      <c r="D101" s="111">
        <f>D102</f>
        <v>0</v>
      </c>
      <c r="E101" s="111">
        <f>E114</f>
        <v>0</v>
      </c>
      <c r="F101" s="111">
        <f>F102</f>
        <v>0</v>
      </c>
      <c r="G101" s="111">
        <f>G114</f>
        <v>0</v>
      </c>
      <c r="H101" s="1667">
        <f>SUM(D101:G101)</f>
        <v>0</v>
      </c>
    </row>
    <row r="102" spans="1:9">
      <c r="A102" s="1686">
        <v>141</v>
      </c>
      <c r="B102" s="1673" t="s">
        <v>779</v>
      </c>
      <c r="C102" s="1665"/>
      <c r="D102" s="111">
        <f>D103+D106+D109</f>
        <v>0</v>
      </c>
      <c r="E102" s="1684"/>
      <c r="F102" s="111">
        <f>F103+F106+F109</f>
        <v>0</v>
      </c>
      <c r="G102" s="1684"/>
      <c r="H102" s="1667">
        <f>D102+F102</f>
        <v>0</v>
      </c>
    </row>
    <row r="103" spans="1:9">
      <c r="A103" s="1670">
        <v>1411</v>
      </c>
      <c r="B103" s="1671" t="s">
        <v>76</v>
      </c>
      <c r="C103" s="1665"/>
      <c r="D103" s="111">
        <f>SUM(D104:D105)</f>
        <v>0</v>
      </c>
      <c r="E103" s="1684"/>
      <c r="F103" s="111">
        <f>SUM(F104:F105)</f>
        <v>0</v>
      </c>
      <c r="G103" s="1684"/>
      <c r="H103" s="1667">
        <f>D103+F103</f>
        <v>0</v>
      </c>
    </row>
    <row r="104" spans="1:9">
      <c r="A104" s="1670">
        <v>14111</v>
      </c>
      <c r="B104" s="1671" t="s">
        <v>780</v>
      </c>
      <c r="C104" s="1665"/>
      <c r="D104" s="1672"/>
      <c r="E104" s="1684"/>
      <c r="F104" s="1672"/>
      <c r="G104" s="1684"/>
      <c r="H104" s="1667">
        <f>D104+F104</f>
        <v>0</v>
      </c>
    </row>
    <row r="105" spans="1:9">
      <c r="A105" s="1670">
        <v>14112</v>
      </c>
      <c r="B105" s="1671" t="s">
        <v>781</v>
      </c>
      <c r="C105" s="1665"/>
      <c r="D105" s="1672"/>
      <c r="E105" s="1684"/>
      <c r="F105" s="1672"/>
      <c r="G105" s="1684"/>
      <c r="H105" s="1667">
        <f>D105+F105</f>
        <v>0</v>
      </c>
    </row>
    <row r="106" spans="1:9">
      <c r="A106" s="1670">
        <v>1412</v>
      </c>
      <c r="B106" s="1671" t="s">
        <v>782</v>
      </c>
      <c r="C106" s="1665"/>
      <c r="D106" s="111">
        <f>SUM(D107:D108)</f>
        <v>0</v>
      </c>
      <c r="E106" s="1684"/>
      <c r="F106" s="111">
        <f>SUM(F107:F108)</f>
        <v>0</v>
      </c>
      <c r="G106" s="1684"/>
      <c r="H106" s="1667">
        <f>D106+F106</f>
        <v>0</v>
      </c>
    </row>
    <row r="107" spans="1:9">
      <c r="A107" s="1670">
        <v>14121</v>
      </c>
      <c r="B107" s="1671" t="s">
        <v>780</v>
      </c>
      <c r="C107" s="1665"/>
      <c r="D107" s="1672"/>
      <c r="E107" s="1684"/>
      <c r="F107" s="1672"/>
      <c r="G107" s="1684"/>
      <c r="H107" s="1667">
        <f t="shared" ref="H107:H113" si="4">D107+F107</f>
        <v>0</v>
      </c>
    </row>
    <row r="108" spans="1:9">
      <c r="A108" s="1689">
        <v>14122</v>
      </c>
      <c r="B108" s="1671" t="s">
        <v>783</v>
      </c>
      <c r="C108" s="1665"/>
      <c r="D108" s="1672"/>
      <c r="E108" s="1684"/>
      <c r="F108" s="1672"/>
      <c r="G108" s="1684"/>
      <c r="H108" s="1667">
        <f t="shared" si="4"/>
        <v>0</v>
      </c>
    </row>
    <row r="109" spans="1:9">
      <c r="A109" s="1689">
        <v>1419</v>
      </c>
      <c r="B109" s="1671" t="s">
        <v>77</v>
      </c>
      <c r="C109" s="1665"/>
      <c r="D109" s="111">
        <f>SUM(D110:D113)</f>
        <v>0</v>
      </c>
      <c r="E109" s="1684"/>
      <c r="F109" s="111">
        <f>SUM(F110:F113)</f>
        <v>0</v>
      </c>
      <c r="G109" s="1684"/>
      <c r="H109" s="1667">
        <f t="shared" si="4"/>
        <v>0</v>
      </c>
    </row>
    <row r="110" spans="1:9">
      <c r="A110" s="1689">
        <v>14191</v>
      </c>
      <c r="B110" s="1671" t="s">
        <v>784</v>
      </c>
      <c r="C110" s="1665"/>
      <c r="D110" s="1672"/>
      <c r="E110" s="1684"/>
      <c r="F110" s="1672"/>
      <c r="G110" s="1684"/>
      <c r="H110" s="1667">
        <f t="shared" si="4"/>
        <v>0</v>
      </c>
    </row>
    <row r="111" spans="1:9">
      <c r="A111" s="1689">
        <v>14192</v>
      </c>
      <c r="B111" s="1671" t="s">
        <v>785</v>
      </c>
      <c r="C111" s="1665"/>
      <c r="D111" s="1672"/>
      <c r="E111" s="1684"/>
      <c r="F111" s="1672"/>
      <c r="G111" s="1684"/>
      <c r="H111" s="1667">
        <f t="shared" si="4"/>
        <v>0</v>
      </c>
    </row>
    <row r="112" spans="1:9">
      <c r="A112" s="1689">
        <v>14193</v>
      </c>
      <c r="B112" s="1671" t="s">
        <v>786</v>
      </c>
      <c r="C112" s="1665"/>
      <c r="D112" s="1672"/>
      <c r="E112" s="1684"/>
      <c r="F112" s="1672"/>
      <c r="G112" s="1684"/>
      <c r="H112" s="1667">
        <f t="shared" si="4"/>
        <v>0</v>
      </c>
    </row>
    <row r="113" spans="1:8">
      <c r="A113" s="1689">
        <v>14194</v>
      </c>
      <c r="B113" s="1671" t="s">
        <v>787</v>
      </c>
      <c r="C113" s="1665"/>
      <c r="D113" s="1672"/>
      <c r="E113" s="1684"/>
      <c r="F113" s="1672"/>
      <c r="G113" s="1684"/>
      <c r="H113" s="1667">
        <f t="shared" si="4"/>
        <v>0</v>
      </c>
    </row>
    <row r="114" spans="1:8">
      <c r="A114" s="1690">
        <v>142</v>
      </c>
      <c r="B114" s="1673" t="s">
        <v>788</v>
      </c>
      <c r="C114" s="1665"/>
      <c r="D114" s="1684"/>
      <c r="E114" s="111">
        <f>SUM(E115:E117)</f>
        <v>0</v>
      </c>
      <c r="F114" s="1684"/>
      <c r="G114" s="111">
        <f>SUM(G115:G117)</f>
        <v>0</v>
      </c>
      <c r="H114" s="1667">
        <f>E114+G114</f>
        <v>0</v>
      </c>
    </row>
    <row r="115" spans="1:8">
      <c r="A115" s="1670">
        <v>1421</v>
      </c>
      <c r="B115" s="1671" t="s">
        <v>789</v>
      </c>
      <c r="C115" s="1665"/>
      <c r="D115" s="1684"/>
      <c r="E115" s="1672"/>
      <c r="F115" s="1684"/>
      <c r="G115" s="1672"/>
      <c r="H115" s="1667">
        <f>E115+G115</f>
        <v>0</v>
      </c>
    </row>
    <row r="116" spans="1:8">
      <c r="A116" s="1670">
        <v>1422</v>
      </c>
      <c r="B116" s="1671" t="s">
        <v>790</v>
      </c>
      <c r="C116" s="1665"/>
      <c r="D116" s="1684"/>
      <c r="E116" s="1672"/>
      <c r="F116" s="1684"/>
      <c r="G116" s="1672"/>
      <c r="H116" s="1667">
        <f t="shared" ref="H116:H117" si="5">E116+G116</f>
        <v>0</v>
      </c>
    </row>
    <row r="117" spans="1:8">
      <c r="A117" s="1670">
        <v>1429</v>
      </c>
      <c r="B117" s="1671" t="s">
        <v>791</v>
      </c>
      <c r="C117" s="1665"/>
      <c r="D117" s="1684"/>
      <c r="E117" s="1672"/>
      <c r="F117" s="1684"/>
      <c r="G117" s="1672"/>
      <c r="H117" s="1667">
        <f t="shared" si="5"/>
        <v>0</v>
      </c>
    </row>
    <row r="118" spans="1:8">
      <c r="A118" s="1663">
        <v>15</v>
      </c>
      <c r="B118" s="1664" t="s">
        <v>792</v>
      </c>
      <c r="C118" s="1665"/>
      <c r="D118" s="111">
        <f>D119+D141+D147</f>
        <v>0</v>
      </c>
      <c r="E118" s="111">
        <f>E136+E141+E147</f>
        <v>0</v>
      </c>
      <c r="F118" s="111">
        <f>F119+F141+F147</f>
        <v>0</v>
      </c>
      <c r="G118" s="111">
        <f>G136+G141+G147</f>
        <v>0</v>
      </c>
      <c r="H118" s="1667">
        <f>SUM(D118:G118)</f>
        <v>0</v>
      </c>
    </row>
    <row r="119" spans="1:8">
      <c r="A119" s="1686">
        <v>151</v>
      </c>
      <c r="B119" s="1673" t="s">
        <v>793</v>
      </c>
      <c r="C119" s="1665"/>
      <c r="D119" s="111">
        <f>D120+D123+D126+D129</f>
        <v>0</v>
      </c>
      <c r="E119" s="1684"/>
      <c r="F119" s="111">
        <f>F120+F123+F126+F129</f>
        <v>0</v>
      </c>
      <c r="G119" s="1684"/>
      <c r="H119" s="1667">
        <f t="shared" ref="H119:H135" si="6">D119+F119</f>
        <v>0</v>
      </c>
    </row>
    <row r="120" spans="1:8">
      <c r="A120" s="1670">
        <v>1511</v>
      </c>
      <c r="B120" s="1671" t="s">
        <v>794</v>
      </c>
      <c r="C120" s="1665"/>
      <c r="D120" s="111">
        <f>SUM(D121:D122)</f>
        <v>0</v>
      </c>
      <c r="E120" s="1684"/>
      <c r="F120" s="111">
        <f>SUM(F121:F122)</f>
        <v>0</v>
      </c>
      <c r="G120" s="1684"/>
      <c r="H120" s="1667">
        <f t="shared" si="6"/>
        <v>0</v>
      </c>
    </row>
    <row r="121" spans="1:8">
      <c r="A121" s="1670">
        <v>15111</v>
      </c>
      <c r="B121" s="1671" t="s">
        <v>795</v>
      </c>
      <c r="C121" s="1665"/>
      <c r="D121" s="1672"/>
      <c r="E121" s="1684"/>
      <c r="F121" s="1672"/>
      <c r="G121" s="1684"/>
      <c r="H121" s="1667">
        <f t="shared" si="6"/>
        <v>0</v>
      </c>
    </row>
    <row r="122" spans="1:8">
      <c r="A122" s="1670">
        <v>15112</v>
      </c>
      <c r="B122" s="1671" t="s">
        <v>796</v>
      </c>
      <c r="C122" s="1665"/>
      <c r="D122" s="1672"/>
      <c r="E122" s="1684"/>
      <c r="F122" s="1672"/>
      <c r="G122" s="1684"/>
      <c r="H122" s="1667">
        <f t="shared" si="6"/>
        <v>0</v>
      </c>
    </row>
    <row r="123" spans="1:8">
      <c r="A123" s="1670">
        <v>1512</v>
      </c>
      <c r="B123" s="1671" t="s">
        <v>797</v>
      </c>
      <c r="C123" s="1665"/>
      <c r="D123" s="111">
        <f>SUM(D124:D125)</f>
        <v>0</v>
      </c>
      <c r="E123" s="1684"/>
      <c r="F123" s="111">
        <f>SUM(F124:F125)</f>
        <v>0</v>
      </c>
      <c r="G123" s="1684"/>
      <c r="H123" s="1667">
        <f t="shared" si="6"/>
        <v>0</v>
      </c>
    </row>
    <row r="124" spans="1:8">
      <c r="A124" s="1670">
        <v>15121</v>
      </c>
      <c r="B124" s="1671" t="s">
        <v>795</v>
      </c>
      <c r="C124" s="1665"/>
      <c r="D124" s="1672"/>
      <c r="E124" s="1684"/>
      <c r="F124" s="1672"/>
      <c r="G124" s="1684"/>
      <c r="H124" s="1667">
        <f t="shared" si="6"/>
        <v>0</v>
      </c>
    </row>
    <row r="125" spans="1:8">
      <c r="A125" s="1670">
        <v>15122</v>
      </c>
      <c r="B125" s="1671" t="s">
        <v>796</v>
      </c>
      <c r="C125" s="1665"/>
      <c r="D125" s="1672"/>
      <c r="E125" s="1684"/>
      <c r="F125" s="1672"/>
      <c r="G125" s="1684"/>
      <c r="H125" s="1667">
        <f t="shared" si="6"/>
        <v>0</v>
      </c>
    </row>
    <row r="126" spans="1:8">
      <c r="A126" s="1670">
        <v>1513</v>
      </c>
      <c r="B126" s="1671" t="s">
        <v>798</v>
      </c>
      <c r="C126" s="1665"/>
      <c r="D126" s="111">
        <f>SUM(D127:D128)</f>
        <v>0</v>
      </c>
      <c r="E126" s="1684"/>
      <c r="F126" s="111">
        <f>SUM(F127:F128)</f>
        <v>0</v>
      </c>
      <c r="G126" s="1684"/>
      <c r="H126" s="1667">
        <f t="shared" si="6"/>
        <v>0</v>
      </c>
    </row>
    <row r="127" spans="1:8">
      <c r="A127" s="1670">
        <v>15131</v>
      </c>
      <c r="B127" s="1671" t="s">
        <v>795</v>
      </c>
      <c r="C127" s="1665"/>
      <c r="D127" s="1672"/>
      <c r="E127" s="1684"/>
      <c r="F127" s="1672"/>
      <c r="G127" s="1684"/>
      <c r="H127" s="1667">
        <f t="shared" si="6"/>
        <v>0</v>
      </c>
    </row>
    <row r="128" spans="1:8">
      <c r="A128" s="1670">
        <v>15132</v>
      </c>
      <c r="B128" s="1671" t="s">
        <v>796</v>
      </c>
      <c r="C128" s="1665"/>
      <c r="D128" s="1672"/>
      <c r="E128" s="1684"/>
      <c r="F128" s="1672"/>
      <c r="G128" s="1684"/>
      <c r="H128" s="1667">
        <f t="shared" si="6"/>
        <v>0</v>
      </c>
    </row>
    <row r="129" spans="1:8">
      <c r="A129" s="1670">
        <v>1519</v>
      </c>
      <c r="B129" s="1671" t="s">
        <v>77</v>
      </c>
      <c r="C129" s="1665"/>
      <c r="D129" s="111">
        <f>SUM(D130:D135)</f>
        <v>0</v>
      </c>
      <c r="E129" s="1684"/>
      <c r="F129" s="111">
        <f>SUM(F130:F135)</f>
        <v>0</v>
      </c>
      <c r="G129" s="1684"/>
      <c r="H129" s="1667">
        <f t="shared" si="6"/>
        <v>0</v>
      </c>
    </row>
    <row r="130" spans="1:8">
      <c r="A130" s="1670">
        <v>15191</v>
      </c>
      <c r="B130" s="1671" t="s">
        <v>799</v>
      </c>
      <c r="C130" s="1665"/>
      <c r="D130" s="1672"/>
      <c r="E130" s="1684"/>
      <c r="F130" s="1672"/>
      <c r="G130" s="1684"/>
      <c r="H130" s="1667">
        <f t="shared" si="6"/>
        <v>0</v>
      </c>
    </row>
    <row r="131" spans="1:8">
      <c r="A131" s="1670">
        <v>15192</v>
      </c>
      <c r="B131" s="1671" t="s">
        <v>800</v>
      </c>
      <c r="C131" s="1665"/>
      <c r="D131" s="1672"/>
      <c r="E131" s="1684"/>
      <c r="F131" s="1672"/>
      <c r="G131" s="1684"/>
      <c r="H131" s="1667">
        <f t="shared" si="6"/>
        <v>0</v>
      </c>
    </row>
    <row r="132" spans="1:8">
      <c r="A132" s="1670">
        <v>15193</v>
      </c>
      <c r="B132" s="1671" t="s">
        <v>801</v>
      </c>
      <c r="C132" s="1665"/>
      <c r="D132" s="1672"/>
      <c r="E132" s="1684"/>
      <c r="F132" s="1672"/>
      <c r="G132" s="1684"/>
      <c r="H132" s="1667">
        <f t="shared" si="6"/>
        <v>0</v>
      </c>
    </row>
    <row r="133" spans="1:8">
      <c r="A133" s="1670">
        <v>15194</v>
      </c>
      <c r="B133" s="1671" t="s">
        <v>802</v>
      </c>
      <c r="C133" s="1665"/>
      <c r="D133" s="1672"/>
      <c r="E133" s="1684"/>
      <c r="F133" s="1672"/>
      <c r="G133" s="1684"/>
      <c r="H133" s="1667">
        <f t="shared" si="6"/>
        <v>0</v>
      </c>
    </row>
    <row r="134" spans="1:8">
      <c r="A134" s="1670">
        <v>15195</v>
      </c>
      <c r="B134" s="1671" t="s">
        <v>803</v>
      </c>
      <c r="C134" s="1665"/>
      <c r="D134" s="1672"/>
      <c r="E134" s="1684"/>
      <c r="F134" s="1672"/>
      <c r="G134" s="1684"/>
      <c r="H134" s="1667">
        <f t="shared" si="6"/>
        <v>0</v>
      </c>
    </row>
    <row r="135" spans="1:8">
      <c r="A135" s="1670">
        <v>15196</v>
      </c>
      <c r="B135" s="1671" t="s">
        <v>804</v>
      </c>
      <c r="C135" s="1665"/>
      <c r="D135" s="1672"/>
      <c r="E135" s="1684"/>
      <c r="F135" s="1672"/>
      <c r="G135" s="1684"/>
      <c r="H135" s="1667">
        <f t="shared" si="6"/>
        <v>0</v>
      </c>
    </row>
    <row r="136" spans="1:8">
      <c r="A136" s="1686">
        <v>152</v>
      </c>
      <c r="B136" s="1673" t="s">
        <v>805</v>
      </c>
      <c r="C136" s="1665"/>
      <c r="D136" s="1684"/>
      <c r="E136" s="111">
        <f>SUM(E137:E140)</f>
        <v>0</v>
      </c>
      <c r="F136" s="1684"/>
      <c r="G136" s="111">
        <f>SUM(G137:G140)</f>
        <v>0</v>
      </c>
      <c r="H136" s="1667">
        <f>E136+G136</f>
        <v>0</v>
      </c>
    </row>
    <row r="137" spans="1:8">
      <c r="A137" s="1670">
        <v>1521</v>
      </c>
      <c r="B137" s="1671" t="s">
        <v>806</v>
      </c>
      <c r="C137" s="1665"/>
      <c r="D137" s="1684"/>
      <c r="E137" s="1672"/>
      <c r="F137" s="1684"/>
      <c r="G137" s="1672"/>
      <c r="H137" s="1667">
        <f>E137+G137</f>
        <v>0</v>
      </c>
    </row>
    <row r="138" spans="1:8">
      <c r="A138" s="1670">
        <v>1522</v>
      </c>
      <c r="B138" s="1671" t="s">
        <v>807</v>
      </c>
      <c r="C138" s="1665"/>
      <c r="D138" s="1684"/>
      <c r="E138" s="1672"/>
      <c r="F138" s="1684"/>
      <c r="G138" s="1672"/>
      <c r="H138" s="1667">
        <f t="shared" ref="H138:H140" si="7">E138+G138</f>
        <v>0</v>
      </c>
    </row>
    <row r="139" spans="1:8">
      <c r="A139" s="1670">
        <v>1523</v>
      </c>
      <c r="B139" s="1671" t="s">
        <v>808</v>
      </c>
      <c r="C139" s="1665"/>
      <c r="D139" s="1684"/>
      <c r="E139" s="1672"/>
      <c r="F139" s="1684"/>
      <c r="G139" s="1672"/>
      <c r="H139" s="1667">
        <f t="shared" si="7"/>
        <v>0</v>
      </c>
    </row>
    <row r="140" spans="1:8">
      <c r="A140" s="1689">
        <v>1529</v>
      </c>
      <c r="B140" s="1671" t="s">
        <v>809</v>
      </c>
      <c r="C140" s="1665"/>
      <c r="D140" s="1684"/>
      <c r="E140" s="1672"/>
      <c r="F140" s="1684"/>
      <c r="G140" s="1672"/>
      <c r="H140" s="1667">
        <f t="shared" si="7"/>
        <v>0</v>
      </c>
    </row>
    <row r="141" spans="1:8">
      <c r="A141" s="1690">
        <v>153</v>
      </c>
      <c r="B141" s="1673" t="s">
        <v>810</v>
      </c>
      <c r="C141" s="1665"/>
      <c r="D141" s="111">
        <f>SUM(D142:D144)</f>
        <v>0</v>
      </c>
      <c r="E141" s="111">
        <f>SUM(E142:E144)</f>
        <v>0</v>
      </c>
      <c r="F141" s="111">
        <f>SUM(F142:F144)</f>
        <v>0</v>
      </c>
      <c r="G141" s="111">
        <f>SUM(G142:G144)</f>
        <v>0</v>
      </c>
      <c r="H141" s="1667">
        <f>SUM(D141:G141)</f>
        <v>0</v>
      </c>
    </row>
    <row r="142" spans="1:8">
      <c r="A142" s="1670">
        <v>1531</v>
      </c>
      <c r="B142" s="1676" t="s">
        <v>811</v>
      </c>
      <c r="C142" s="1665"/>
      <c r="D142" s="1672"/>
      <c r="E142" s="1672"/>
      <c r="F142" s="1672"/>
      <c r="G142" s="1672"/>
      <c r="H142" s="1667">
        <f t="shared" ref="H142:H147" si="8">SUM(D142:G142)</f>
        <v>0</v>
      </c>
    </row>
    <row r="143" spans="1:8">
      <c r="A143" s="1670">
        <v>1532</v>
      </c>
      <c r="B143" s="1676" t="s">
        <v>812</v>
      </c>
      <c r="C143" s="1665"/>
      <c r="D143" s="1672"/>
      <c r="E143" s="1672"/>
      <c r="F143" s="1672"/>
      <c r="G143" s="1672"/>
      <c r="H143" s="1667">
        <f t="shared" si="8"/>
        <v>0</v>
      </c>
    </row>
    <row r="144" spans="1:8">
      <c r="A144" s="1670">
        <v>1539</v>
      </c>
      <c r="B144" s="1676" t="s">
        <v>769</v>
      </c>
      <c r="C144" s="1665"/>
      <c r="D144" s="111">
        <f>SUM(D145:D146)</f>
        <v>0</v>
      </c>
      <c r="E144" s="111">
        <f>SUM(E145:E146)</f>
        <v>0</v>
      </c>
      <c r="F144" s="111">
        <f>SUM(F145:F146)</f>
        <v>0</v>
      </c>
      <c r="G144" s="111">
        <f>SUM(G145:G146)</f>
        <v>0</v>
      </c>
      <c r="H144" s="1667">
        <f t="shared" si="8"/>
        <v>0</v>
      </c>
    </row>
    <row r="145" spans="1:8" ht="26.25">
      <c r="A145" s="1670">
        <v>15391</v>
      </c>
      <c r="B145" s="1691" t="s">
        <v>813</v>
      </c>
      <c r="C145" s="1665"/>
      <c r="D145" s="1672"/>
      <c r="E145" s="1672"/>
      <c r="F145" s="1672"/>
      <c r="G145" s="1672"/>
      <c r="H145" s="1667">
        <f t="shared" si="8"/>
        <v>0</v>
      </c>
    </row>
    <row r="146" spans="1:8" ht="26.25">
      <c r="A146" s="1670">
        <v>15392</v>
      </c>
      <c r="B146" s="1692" t="s">
        <v>814</v>
      </c>
      <c r="C146" s="1665"/>
      <c r="D146" s="1672"/>
      <c r="E146" s="1672"/>
      <c r="F146" s="1672"/>
      <c r="G146" s="1672"/>
      <c r="H146" s="1667">
        <f t="shared" si="8"/>
        <v>0</v>
      </c>
    </row>
    <row r="147" spans="1:8">
      <c r="A147" s="1686">
        <v>157</v>
      </c>
      <c r="B147" s="1673" t="s">
        <v>815</v>
      </c>
      <c r="C147" s="1665"/>
      <c r="D147" s="111">
        <f>D148+D152</f>
        <v>0</v>
      </c>
      <c r="E147" s="111">
        <f>E151+E152</f>
        <v>0</v>
      </c>
      <c r="F147" s="111">
        <f>F148+F152</f>
        <v>0</v>
      </c>
      <c r="G147" s="111">
        <f>G151+G152</f>
        <v>0</v>
      </c>
      <c r="H147" s="1667">
        <f t="shared" si="8"/>
        <v>0</v>
      </c>
    </row>
    <row r="148" spans="1:8">
      <c r="A148" s="1689">
        <v>1571</v>
      </c>
      <c r="B148" s="1671" t="s">
        <v>816</v>
      </c>
      <c r="C148" s="1665"/>
      <c r="D148" s="111">
        <f>SUM(D149:D150)</f>
        <v>0</v>
      </c>
      <c r="E148" s="1684"/>
      <c r="F148" s="111">
        <f>SUM(F149:F150)</f>
        <v>0</v>
      </c>
      <c r="G148" s="1684"/>
      <c r="H148" s="1667">
        <f>D148+F148</f>
        <v>0</v>
      </c>
    </row>
    <row r="149" spans="1:8">
      <c r="A149" s="1689">
        <v>15711</v>
      </c>
      <c r="B149" s="1671" t="s">
        <v>817</v>
      </c>
      <c r="C149" s="1665"/>
      <c r="D149" s="1672"/>
      <c r="E149" s="1684"/>
      <c r="F149" s="1672"/>
      <c r="G149" s="1684"/>
      <c r="H149" s="1667">
        <f>D149+F149</f>
        <v>0</v>
      </c>
    </row>
    <row r="150" spans="1:8">
      <c r="A150" s="1689">
        <v>15712</v>
      </c>
      <c r="B150" s="1688" t="s">
        <v>818</v>
      </c>
      <c r="C150" s="1665"/>
      <c r="D150" s="1672"/>
      <c r="E150" s="1684"/>
      <c r="F150" s="1672"/>
      <c r="G150" s="1684"/>
      <c r="H150" s="1667">
        <f>D150+F150</f>
        <v>0</v>
      </c>
    </row>
    <row r="151" spans="1:8">
      <c r="A151" s="1689">
        <v>1572</v>
      </c>
      <c r="B151" s="1671" t="s">
        <v>819</v>
      </c>
      <c r="C151" s="1665"/>
      <c r="D151" s="1684"/>
      <c r="E151" s="1672"/>
      <c r="F151" s="1684"/>
      <c r="G151" s="1672"/>
      <c r="H151" s="1667">
        <f>E151+G151</f>
        <v>0</v>
      </c>
    </row>
    <row r="152" spans="1:8">
      <c r="A152" s="1689">
        <v>1573</v>
      </c>
      <c r="B152" s="1688" t="s">
        <v>820</v>
      </c>
      <c r="C152" s="1665"/>
      <c r="D152" s="111">
        <f>SUM(D153:D154)</f>
        <v>0</v>
      </c>
      <c r="E152" s="111">
        <f>SUM(E153:E154)</f>
        <v>0</v>
      </c>
      <c r="F152" s="111">
        <f>SUM(F153:F154)</f>
        <v>0</v>
      </c>
      <c r="G152" s="111">
        <f>SUM(G153:G154)</f>
        <v>0</v>
      </c>
      <c r="H152" s="1667">
        <f>SUM(D152:G152)</f>
        <v>0</v>
      </c>
    </row>
    <row r="153" spans="1:8">
      <c r="A153" s="1689">
        <v>15731</v>
      </c>
      <c r="B153" s="1688" t="s">
        <v>821</v>
      </c>
      <c r="C153" s="1665"/>
      <c r="D153" s="1672"/>
      <c r="E153" s="1672"/>
      <c r="F153" s="1672"/>
      <c r="G153" s="1672"/>
      <c r="H153" s="1667">
        <f t="shared" ref="H153:H170" si="9">SUM(D153:G153)</f>
        <v>0</v>
      </c>
    </row>
    <row r="154" spans="1:8">
      <c r="A154" s="1689">
        <v>15732</v>
      </c>
      <c r="B154" s="1688" t="s">
        <v>822</v>
      </c>
      <c r="C154" s="1665"/>
      <c r="D154" s="1672"/>
      <c r="E154" s="1672"/>
      <c r="F154" s="1672"/>
      <c r="G154" s="1672"/>
      <c r="H154" s="1667">
        <f t="shared" si="9"/>
        <v>0</v>
      </c>
    </row>
    <row r="155" spans="1:8">
      <c r="A155" s="1693">
        <v>18</v>
      </c>
      <c r="B155" s="1664" t="s">
        <v>823</v>
      </c>
      <c r="C155" s="1665"/>
      <c r="D155" s="111">
        <f>D156+D159+D162+D168</f>
        <v>0</v>
      </c>
      <c r="E155" s="111">
        <f>E156+E159+E162+E168</f>
        <v>0</v>
      </c>
      <c r="F155" s="111">
        <f>F156+F159+F162+F168</f>
        <v>0</v>
      </c>
      <c r="G155" s="111">
        <f>G156+G159+G162+G168</f>
        <v>0</v>
      </c>
      <c r="H155" s="1667">
        <f t="shared" si="9"/>
        <v>0</v>
      </c>
    </row>
    <row r="156" spans="1:8">
      <c r="A156" s="1690">
        <v>182</v>
      </c>
      <c r="B156" s="1673" t="s">
        <v>824</v>
      </c>
      <c r="C156" s="1665"/>
      <c r="D156" s="111">
        <f>SUM(D157:D158)</f>
        <v>0</v>
      </c>
      <c r="E156" s="111">
        <f>SUM(E157:E158)</f>
        <v>0</v>
      </c>
      <c r="F156" s="111">
        <f>SUM(F157:F158)</f>
        <v>0</v>
      </c>
      <c r="G156" s="111">
        <f>SUM(G157:G158)</f>
        <v>0</v>
      </c>
      <c r="H156" s="1667">
        <f t="shared" si="9"/>
        <v>0</v>
      </c>
    </row>
    <row r="157" spans="1:8">
      <c r="A157" s="1689">
        <v>1821</v>
      </c>
      <c r="B157" s="1671" t="s">
        <v>825</v>
      </c>
      <c r="C157" s="1665"/>
      <c r="D157" s="1672"/>
      <c r="E157" s="1672"/>
      <c r="F157" s="1672"/>
      <c r="G157" s="1672"/>
      <c r="H157" s="1667">
        <f t="shared" si="9"/>
        <v>0</v>
      </c>
    </row>
    <row r="158" spans="1:8">
      <c r="A158" s="1689">
        <v>1822</v>
      </c>
      <c r="B158" s="1671" t="s">
        <v>809</v>
      </c>
      <c r="C158" s="1665"/>
      <c r="D158" s="1672"/>
      <c r="E158" s="1672"/>
      <c r="F158" s="1672"/>
      <c r="G158" s="1672"/>
      <c r="H158" s="1667">
        <f t="shared" si="9"/>
        <v>0</v>
      </c>
    </row>
    <row r="159" spans="1:8">
      <c r="A159" s="1690">
        <v>183</v>
      </c>
      <c r="B159" s="1673" t="s">
        <v>826</v>
      </c>
      <c r="C159" s="1665"/>
      <c r="D159" s="111">
        <f>SUM(D160:D161)</f>
        <v>0</v>
      </c>
      <c r="E159" s="111">
        <f>SUM(E160:E161)</f>
        <v>0</v>
      </c>
      <c r="F159" s="111">
        <f>SUM(F160:F161)</f>
        <v>0</v>
      </c>
      <c r="G159" s="111">
        <f>SUM(G160:G161)</f>
        <v>0</v>
      </c>
      <c r="H159" s="1667">
        <f t="shared" si="9"/>
        <v>0</v>
      </c>
    </row>
    <row r="160" spans="1:8">
      <c r="A160" s="1689">
        <v>1831</v>
      </c>
      <c r="B160" s="1671" t="s">
        <v>827</v>
      </c>
      <c r="C160" s="1665"/>
      <c r="D160" s="1672"/>
      <c r="E160" s="1672"/>
      <c r="F160" s="1672"/>
      <c r="G160" s="1672"/>
      <c r="H160" s="1667">
        <f t="shared" si="9"/>
        <v>0</v>
      </c>
    </row>
    <row r="161" spans="1:8">
      <c r="A161" s="1689">
        <v>1832</v>
      </c>
      <c r="B161" s="1671" t="s">
        <v>769</v>
      </c>
      <c r="C161" s="1665"/>
      <c r="D161" s="1672"/>
      <c r="E161" s="1672"/>
      <c r="F161" s="1672"/>
      <c r="G161" s="1672"/>
      <c r="H161" s="1667">
        <f t="shared" si="9"/>
        <v>0</v>
      </c>
    </row>
    <row r="162" spans="1:8">
      <c r="A162" s="1690">
        <v>186</v>
      </c>
      <c r="B162" s="1673" t="s">
        <v>828</v>
      </c>
      <c r="C162" s="1665"/>
      <c r="D162" s="111">
        <f>SUM(D163:D165)</f>
        <v>0</v>
      </c>
      <c r="E162" s="111">
        <f>SUM(E163:E165)</f>
        <v>0</v>
      </c>
      <c r="F162" s="111">
        <f>SUM(F163:F165)</f>
        <v>0</v>
      </c>
      <c r="G162" s="111">
        <f>SUM(G163:G165)</f>
        <v>0</v>
      </c>
      <c r="H162" s="1667">
        <f t="shared" si="9"/>
        <v>0</v>
      </c>
    </row>
    <row r="163" spans="1:8">
      <c r="A163" s="1689">
        <v>1861</v>
      </c>
      <c r="B163" s="1671" t="s">
        <v>829</v>
      </c>
      <c r="C163" s="1665"/>
      <c r="D163" s="1672"/>
      <c r="E163" s="1672"/>
      <c r="F163" s="1672"/>
      <c r="G163" s="1672"/>
      <c r="H163" s="1667">
        <f t="shared" si="9"/>
        <v>0</v>
      </c>
    </row>
    <row r="164" spans="1:8">
      <c r="A164" s="1689">
        <v>1862</v>
      </c>
      <c r="B164" s="1671" t="s">
        <v>830</v>
      </c>
      <c r="C164" s="1665"/>
      <c r="D164" s="1672"/>
      <c r="E164" s="1672"/>
      <c r="F164" s="1672"/>
      <c r="G164" s="1672"/>
      <c r="H164" s="1667">
        <f t="shared" si="9"/>
        <v>0</v>
      </c>
    </row>
    <row r="165" spans="1:8">
      <c r="A165" s="1689">
        <v>1869</v>
      </c>
      <c r="B165" s="1671" t="s">
        <v>831</v>
      </c>
      <c r="C165" s="1665"/>
      <c r="D165" s="111" t="s">
        <v>1213</v>
      </c>
      <c r="E165" s="111">
        <f>SUM(E166:E167)</f>
        <v>0</v>
      </c>
      <c r="F165" s="111">
        <f>SUM(F166:F167)</f>
        <v>0</v>
      </c>
      <c r="G165" s="111">
        <f>SUM(G166:G167)</f>
        <v>0</v>
      </c>
      <c r="H165" s="1667">
        <f t="shared" si="9"/>
        <v>0</v>
      </c>
    </row>
    <row r="166" spans="1:8">
      <c r="A166" s="1689">
        <v>18691</v>
      </c>
      <c r="B166" s="1671" t="s">
        <v>832</v>
      </c>
      <c r="C166" s="1665"/>
      <c r="D166" s="1672"/>
      <c r="E166" s="1672"/>
      <c r="F166" s="1672"/>
      <c r="G166" s="1672"/>
      <c r="H166" s="1667">
        <f t="shared" si="9"/>
        <v>0</v>
      </c>
    </row>
    <row r="167" spans="1:8">
      <c r="A167" s="1689">
        <v>18692</v>
      </c>
      <c r="B167" s="1671" t="s">
        <v>833</v>
      </c>
      <c r="C167" s="1665"/>
      <c r="D167" s="1672"/>
      <c r="E167" s="1672"/>
      <c r="F167" s="1672"/>
      <c r="G167" s="1672"/>
      <c r="H167" s="1667">
        <f t="shared" si="9"/>
        <v>0</v>
      </c>
    </row>
    <row r="168" spans="1:8">
      <c r="A168" s="1690">
        <v>187</v>
      </c>
      <c r="B168" s="1673" t="s">
        <v>834</v>
      </c>
      <c r="C168" s="1665"/>
      <c r="D168" s="111">
        <f>SUM(D169:D170)</f>
        <v>0</v>
      </c>
      <c r="E168" s="111">
        <f>SUM(E169:E170)</f>
        <v>0</v>
      </c>
      <c r="F168" s="111">
        <f>SUM(F169:F170)</f>
        <v>0</v>
      </c>
      <c r="G168" s="111">
        <f>SUM(G169:G170)</f>
        <v>0</v>
      </c>
      <c r="H168" s="1667">
        <f t="shared" si="9"/>
        <v>0</v>
      </c>
    </row>
    <row r="169" spans="1:8">
      <c r="A169" s="1689">
        <v>1871</v>
      </c>
      <c r="B169" s="1671" t="s">
        <v>835</v>
      </c>
      <c r="C169" s="1665"/>
      <c r="D169" s="1672"/>
      <c r="E169" s="1672"/>
      <c r="F169" s="1672"/>
      <c r="G169" s="1672"/>
      <c r="H169" s="1667">
        <f t="shared" si="9"/>
        <v>0</v>
      </c>
    </row>
    <row r="170" spans="1:8">
      <c r="A170" s="1689">
        <v>1872</v>
      </c>
      <c r="B170" s="1671" t="s">
        <v>836</v>
      </c>
      <c r="C170" s="1665"/>
      <c r="D170" s="1672"/>
      <c r="E170" s="1672"/>
      <c r="F170" s="1672"/>
      <c r="G170" s="1672"/>
      <c r="H170" s="1667">
        <f t="shared" si="9"/>
        <v>0</v>
      </c>
    </row>
    <row r="171" spans="1:8">
      <c r="A171" s="1693">
        <v>19</v>
      </c>
      <c r="B171" s="1664" t="s">
        <v>837</v>
      </c>
      <c r="C171" s="111">
        <f>C184</f>
        <v>0</v>
      </c>
      <c r="D171" s="111">
        <f>D172+D175+D178+D181</f>
        <v>0</v>
      </c>
      <c r="E171" s="111">
        <f>E172+E175+E178+E181</f>
        <v>0</v>
      </c>
      <c r="F171" s="111">
        <f>F172+F175+F178+F181</f>
        <v>0</v>
      </c>
      <c r="G171" s="111">
        <f>G172+G175+G178+G181</f>
        <v>0</v>
      </c>
      <c r="H171" s="1667">
        <f>SUM(C171:G171)</f>
        <v>0</v>
      </c>
    </row>
    <row r="172" spans="1:8">
      <c r="A172" s="1690">
        <v>191</v>
      </c>
      <c r="B172" s="1673" t="s">
        <v>838</v>
      </c>
      <c r="C172" s="1665"/>
      <c r="D172" s="111">
        <f>SUM(D173:D174)</f>
        <v>0</v>
      </c>
      <c r="E172" s="111">
        <f>SUM(E173:E174)</f>
        <v>0</v>
      </c>
      <c r="F172" s="111">
        <f>SUM(F173:F174)</f>
        <v>0</v>
      </c>
      <c r="G172" s="111">
        <f>SUM(G173:G174)</f>
        <v>0</v>
      </c>
      <c r="H172" s="1667">
        <f>SUM(D172:G172)</f>
        <v>0</v>
      </c>
    </row>
    <row r="173" spans="1:8">
      <c r="A173" s="1689">
        <v>1911</v>
      </c>
      <c r="B173" s="1671" t="s">
        <v>839</v>
      </c>
      <c r="C173" s="1665"/>
      <c r="D173" s="1672"/>
      <c r="E173" s="1672"/>
      <c r="F173" s="1672"/>
      <c r="G173" s="1672"/>
      <c r="H173" s="1667">
        <f t="shared" ref="H173:H183" si="10">SUM(D173:G173)</f>
        <v>0</v>
      </c>
    </row>
    <row r="174" spans="1:8">
      <c r="A174" s="1689">
        <v>1912</v>
      </c>
      <c r="B174" s="1671" t="s">
        <v>840</v>
      </c>
      <c r="C174" s="1665"/>
      <c r="D174" s="1672"/>
      <c r="E174" s="1672"/>
      <c r="F174" s="1672"/>
      <c r="G174" s="1672"/>
      <c r="H174" s="1667">
        <f t="shared" si="10"/>
        <v>0</v>
      </c>
    </row>
    <row r="175" spans="1:8">
      <c r="A175" s="1690">
        <v>192</v>
      </c>
      <c r="B175" s="1673" t="s">
        <v>841</v>
      </c>
      <c r="C175" s="1665"/>
      <c r="D175" s="111">
        <f>SUM(D176:D177)</f>
        <v>0</v>
      </c>
      <c r="E175" s="111">
        <f>SUM(E176:E177)</f>
        <v>0</v>
      </c>
      <c r="F175" s="111">
        <f>SUM(F176:F177)</f>
        <v>0</v>
      </c>
      <c r="G175" s="111">
        <f>SUM(G176:G177)</f>
        <v>0</v>
      </c>
      <c r="H175" s="1667">
        <f t="shared" si="10"/>
        <v>0</v>
      </c>
    </row>
    <row r="176" spans="1:8">
      <c r="A176" s="1689">
        <v>1921</v>
      </c>
      <c r="B176" s="1671" t="s">
        <v>842</v>
      </c>
      <c r="C176" s="1665"/>
      <c r="D176" s="1672"/>
      <c r="E176" s="1672"/>
      <c r="F176" s="1672"/>
      <c r="G176" s="1672"/>
      <c r="H176" s="1667">
        <f t="shared" si="10"/>
        <v>0</v>
      </c>
    </row>
    <row r="177" spans="1:13">
      <c r="A177" s="1689">
        <v>1922</v>
      </c>
      <c r="B177" s="1671" t="s">
        <v>843</v>
      </c>
      <c r="C177" s="1665"/>
      <c r="D177" s="1672"/>
      <c r="E177" s="1672"/>
      <c r="F177" s="1672"/>
      <c r="G177" s="1672"/>
      <c r="H177" s="1667">
        <f t="shared" si="10"/>
        <v>0</v>
      </c>
    </row>
    <row r="178" spans="1:13">
      <c r="A178" s="1690">
        <v>193</v>
      </c>
      <c r="B178" s="1673" t="s">
        <v>844</v>
      </c>
      <c r="C178" s="1665"/>
      <c r="D178" s="111">
        <f>SUM(D179:D180)</f>
        <v>0</v>
      </c>
      <c r="E178" s="111">
        <f>SUM(E179:E180)</f>
        <v>0</v>
      </c>
      <c r="F178" s="111">
        <f>SUM(F179:F180)</f>
        <v>0</v>
      </c>
      <c r="G178" s="111">
        <f>SUM(G179:G180)</f>
        <v>0</v>
      </c>
      <c r="H178" s="1667">
        <f t="shared" si="10"/>
        <v>0</v>
      </c>
    </row>
    <row r="179" spans="1:13">
      <c r="A179" s="1689">
        <v>1931</v>
      </c>
      <c r="B179" s="1671" t="s">
        <v>845</v>
      </c>
      <c r="C179" s="1665"/>
      <c r="D179" s="1672"/>
      <c r="E179" s="1672"/>
      <c r="F179" s="1672"/>
      <c r="G179" s="1672"/>
      <c r="H179" s="1667">
        <f t="shared" si="10"/>
        <v>0</v>
      </c>
    </row>
    <row r="180" spans="1:13">
      <c r="A180" s="1689">
        <v>1932</v>
      </c>
      <c r="B180" s="1671" t="s">
        <v>846</v>
      </c>
      <c r="C180" s="1665"/>
      <c r="D180" s="1672"/>
      <c r="E180" s="1672"/>
      <c r="F180" s="1672"/>
      <c r="G180" s="1672"/>
      <c r="H180" s="1667">
        <f t="shared" si="10"/>
        <v>0</v>
      </c>
    </row>
    <row r="181" spans="1:13">
      <c r="A181" s="1690">
        <v>197</v>
      </c>
      <c r="B181" s="1673" t="s">
        <v>847</v>
      </c>
      <c r="C181" s="1665"/>
      <c r="D181" s="111">
        <f>SUM(D182:D183)</f>
        <v>0</v>
      </c>
      <c r="E181" s="111">
        <f>SUM(E182:E183)</f>
        <v>0</v>
      </c>
      <c r="F181" s="111">
        <f>SUM(F182:F183)</f>
        <v>0</v>
      </c>
      <c r="G181" s="111">
        <f>SUM(G182:G183)</f>
        <v>0</v>
      </c>
      <c r="H181" s="1667">
        <f t="shared" si="10"/>
        <v>0</v>
      </c>
    </row>
    <row r="182" spans="1:13">
      <c r="A182" s="1689">
        <v>1971</v>
      </c>
      <c r="B182" s="1671" t="s">
        <v>848</v>
      </c>
      <c r="C182" s="1665"/>
      <c r="D182" s="1672"/>
      <c r="E182" s="1672"/>
      <c r="F182" s="1672"/>
      <c r="G182" s="1672"/>
      <c r="H182" s="1667">
        <f t="shared" si="10"/>
        <v>0</v>
      </c>
    </row>
    <row r="183" spans="1:13">
      <c r="A183" s="1689">
        <v>1972</v>
      </c>
      <c r="B183" s="1671" t="s">
        <v>849</v>
      </c>
      <c r="C183" s="1665"/>
      <c r="D183" s="1672"/>
      <c r="E183" s="1672"/>
      <c r="F183" s="1672"/>
      <c r="G183" s="1672"/>
      <c r="H183" s="1667">
        <f t="shared" si="10"/>
        <v>0</v>
      </c>
    </row>
    <row r="184" spans="1:13">
      <c r="A184" s="1694" t="s">
        <v>850</v>
      </c>
      <c r="B184" s="1673" t="s">
        <v>851</v>
      </c>
      <c r="C184" s="111">
        <f>SUM(C185:C186)</f>
        <v>0</v>
      </c>
      <c r="D184" s="1665"/>
      <c r="E184" s="1665"/>
      <c r="F184" s="1665"/>
      <c r="G184" s="1665"/>
      <c r="H184" s="1667">
        <f>C184</f>
        <v>0</v>
      </c>
    </row>
    <row r="185" spans="1:13">
      <c r="A185" s="1685" t="s">
        <v>852</v>
      </c>
      <c r="B185" s="1671" t="s">
        <v>853</v>
      </c>
      <c r="C185" s="1672"/>
      <c r="D185" s="1665"/>
      <c r="E185" s="1665"/>
      <c r="F185" s="1665"/>
      <c r="G185" s="1665"/>
      <c r="H185" s="1667">
        <f>C185</f>
        <v>0</v>
      </c>
    </row>
    <row r="186" spans="1:13">
      <c r="A186" s="1685" t="s">
        <v>854</v>
      </c>
      <c r="B186" s="1671" t="s">
        <v>855</v>
      </c>
      <c r="C186" s="1672"/>
      <c r="D186" s="1665"/>
      <c r="E186" s="1665"/>
      <c r="F186" s="1665"/>
      <c r="G186" s="1665"/>
      <c r="H186" s="1667">
        <f>C186</f>
        <v>0</v>
      </c>
    </row>
    <row r="187" spans="1:13">
      <c r="A187" s="1663">
        <v>2</v>
      </c>
      <c r="B187" s="1695" t="s">
        <v>856</v>
      </c>
      <c r="C187" s="111">
        <f>C371+C435+C499+C563+C650</f>
        <v>0</v>
      </c>
      <c r="D187" s="111">
        <f>D188+D249+D310+D371+D435+D499+D563+D600+D625+D650</f>
        <v>0</v>
      </c>
      <c r="E187" s="111">
        <f>E188+E249+E310+E371+E435+E499+E563+E600+E625+E650</f>
        <v>0</v>
      </c>
      <c r="F187" s="111">
        <f>F188+F249+F310+F371+F435+F499+F563+F600+F625+F650</f>
        <v>0</v>
      </c>
      <c r="G187" s="111">
        <f>G188+G249+G310+G371+G435+G499+G563+G600+G625+G650</f>
        <v>0</v>
      </c>
      <c r="H187" s="1667">
        <f t="shared" ref="H187" si="11">SUM(C187:G187)</f>
        <v>0</v>
      </c>
    </row>
    <row r="188" spans="1:13">
      <c r="A188" s="1693">
        <v>20</v>
      </c>
      <c r="B188" s="1664" t="s">
        <v>857</v>
      </c>
      <c r="C188" s="1665"/>
      <c r="D188" s="111">
        <f>D189+D201+D213+D225+D237</f>
        <v>0</v>
      </c>
      <c r="E188" s="111">
        <f>E189+E201+E213+E225+E237</f>
        <v>0</v>
      </c>
      <c r="F188" s="111">
        <f>F189+F201+F213+F225+F237</f>
        <v>0</v>
      </c>
      <c r="G188" s="111">
        <f>G189+G201+G213+G225+G237</f>
        <v>0</v>
      </c>
      <c r="H188" s="1667">
        <f>SUM(D188:G188)</f>
        <v>0</v>
      </c>
    </row>
    <row r="189" spans="1:13">
      <c r="A189" s="1690">
        <v>201</v>
      </c>
      <c r="B189" s="1673" t="s">
        <v>858</v>
      </c>
      <c r="C189" s="1665"/>
      <c r="D189" s="111">
        <f>SUM(D190:D195)</f>
        <v>0</v>
      </c>
      <c r="E189" s="111">
        <f>SUM(E190:E195)</f>
        <v>0</v>
      </c>
      <c r="F189" s="111">
        <f>SUM(F190:F195)</f>
        <v>0</v>
      </c>
      <c r="G189" s="111">
        <f>SUM(G190:G195)</f>
        <v>0</v>
      </c>
      <c r="H189" s="1667">
        <f t="shared" ref="H189:H252" si="12">SUM(D189:G189)</f>
        <v>0</v>
      </c>
    </row>
    <row r="190" spans="1:13">
      <c r="A190" s="1689">
        <v>2011</v>
      </c>
      <c r="B190" s="1671" t="s">
        <v>859</v>
      </c>
      <c r="C190" s="1665"/>
      <c r="D190" s="1672"/>
      <c r="E190" s="1672"/>
      <c r="F190" s="1672"/>
      <c r="G190" s="1672"/>
      <c r="H190" s="1667">
        <f t="shared" si="12"/>
        <v>0</v>
      </c>
      <c r="J190" s="94"/>
      <c r="K190" s="94"/>
      <c r="L190" s="94"/>
      <c r="M190" s="94"/>
    </row>
    <row r="191" spans="1:13">
      <c r="A191" s="1689">
        <v>2012</v>
      </c>
      <c r="B191" s="1671" t="s">
        <v>860</v>
      </c>
      <c r="C191" s="1665"/>
      <c r="D191" s="1672"/>
      <c r="E191" s="1672"/>
      <c r="F191" s="1672"/>
      <c r="G191" s="1672"/>
      <c r="H191" s="1667">
        <f t="shared" si="12"/>
        <v>0</v>
      </c>
    </row>
    <row r="192" spans="1:13">
      <c r="A192" s="1689">
        <v>2013</v>
      </c>
      <c r="B192" s="1671" t="s">
        <v>861</v>
      </c>
      <c r="C192" s="1665"/>
      <c r="D192" s="1672"/>
      <c r="E192" s="1672"/>
      <c r="F192" s="1672"/>
      <c r="G192" s="1672"/>
      <c r="H192" s="1667">
        <f t="shared" si="12"/>
        <v>0</v>
      </c>
    </row>
    <row r="193" spans="1:13">
      <c r="A193" s="1689">
        <v>2014</v>
      </c>
      <c r="B193" s="1671" t="s">
        <v>862</v>
      </c>
      <c r="C193" s="1665"/>
      <c r="D193" s="1672"/>
      <c r="E193" s="1672"/>
      <c r="F193" s="1672"/>
      <c r="G193" s="1672"/>
      <c r="H193" s="1667">
        <f t="shared" si="12"/>
        <v>0</v>
      </c>
    </row>
    <row r="194" spans="1:13">
      <c r="A194" s="1689">
        <v>2017</v>
      </c>
      <c r="B194" s="1671" t="s">
        <v>863</v>
      </c>
      <c r="C194" s="1665"/>
      <c r="D194" s="1672"/>
      <c r="E194" s="1672"/>
      <c r="F194" s="1672"/>
      <c r="G194" s="1672"/>
      <c r="H194" s="1667">
        <f t="shared" si="12"/>
        <v>0</v>
      </c>
      <c r="J194" s="94"/>
      <c r="K194" s="94"/>
      <c r="M194" s="94"/>
    </row>
    <row r="195" spans="1:13">
      <c r="A195" s="1689">
        <v>2019</v>
      </c>
      <c r="B195" s="1671" t="s">
        <v>864</v>
      </c>
      <c r="C195" s="1665"/>
      <c r="D195" s="111">
        <f>SUM(D196:D200)</f>
        <v>0</v>
      </c>
      <c r="E195" s="111">
        <f>SUM(E196:E200)</f>
        <v>0</v>
      </c>
      <c r="F195" s="111">
        <f>SUM(F196:F200)</f>
        <v>0</v>
      </c>
      <c r="G195" s="111">
        <f>SUM(G196:G200)</f>
        <v>0</v>
      </c>
      <c r="H195" s="1667">
        <f t="shared" si="12"/>
        <v>0</v>
      </c>
    </row>
    <row r="196" spans="1:13">
      <c r="A196" s="1689">
        <v>20191</v>
      </c>
      <c r="B196" s="1671" t="s">
        <v>865</v>
      </c>
      <c r="C196" s="1665"/>
      <c r="D196" s="1672"/>
      <c r="E196" s="1672"/>
      <c r="F196" s="1672"/>
      <c r="G196" s="1672"/>
      <c r="H196" s="1667">
        <f t="shared" si="12"/>
        <v>0</v>
      </c>
      <c r="J196" s="94"/>
    </row>
    <row r="197" spans="1:13">
      <c r="A197" s="1689">
        <v>20192</v>
      </c>
      <c r="B197" s="1671" t="s">
        <v>866</v>
      </c>
      <c r="C197" s="1665"/>
      <c r="D197" s="1672"/>
      <c r="E197" s="1672"/>
      <c r="F197" s="1672"/>
      <c r="G197" s="1672"/>
      <c r="H197" s="1667">
        <f t="shared" si="12"/>
        <v>0</v>
      </c>
    </row>
    <row r="198" spans="1:13">
      <c r="A198" s="1689">
        <v>20193</v>
      </c>
      <c r="B198" s="1671" t="s">
        <v>867</v>
      </c>
      <c r="C198" s="1665"/>
      <c r="D198" s="1672"/>
      <c r="E198" s="1672"/>
      <c r="F198" s="1672"/>
      <c r="G198" s="1672"/>
      <c r="H198" s="1667">
        <f t="shared" si="12"/>
        <v>0</v>
      </c>
    </row>
    <row r="199" spans="1:13">
      <c r="A199" s="1689">
        <v>20194</v>
      </c>
      <c r="B199" s="1671" t="s">
        <v>868</v>
      </c>
      <c r="C199" s="1665"/>
      <c r="D199" s="1672"/>
      <c r="E199" s="1672"/>
      <c r="F199" s="1672"/>
      <c r="G199" s="1672"/>
      <c r="H199" s="1667">
        <f t="shared" si="12"/>
        <v>0</v>
      </c>
    </row>
    <row r="200" spans="1:13">
      <c r="A200" s="1689">
        <v>20197</v>
      </c>
      <c r="B200" s="1671" t="s">
        <v>869</v>
      </c>
      <c r="C200" s="1665"/>
      <c r="D200" s="1672"/>
      <c r="E200" s="1672"/>
      <c r="F200" s="1672"/>
      <c r="G200" s="1672"/>
      <c r="H200" s="1667">
        <f t="shared" si="12"/>
        <v>0</v>
      </c>
    </row>
    <row r="201" spans="1:13">
      <c r="A201" s="1690">
        <v>202</v>
      </c>
      <c r="B201" s="1673" t="s">
        <v>870</v>
      </c>
      <c r="C201" s="1665"/>
      <c r="D201" s="111">
        <f>SUM(D202:D207)</f>
        <v>0</v>
      </c>
      <c r="E201" s="111">
        <f>SUM(E202:E207)</f>
        <v>0</v>
      </c>
      <c r="F201" s="111">
        <f>SUM(F202:F207)</f>
        <v>0</v>
      </c>
      <c r="G201" s="111">
        <f>SUM(G202:G207)</f>
        <v>0</v>
      </c>
      <c r="H201" s="1667">
        <f t="shared" si="12"/>
        <v>0</v>
      </c>
    </row>
    <row r="202" spans="1:13">
      <c r="A202" s="1689">
        <v>2021</v>
      </c>
      <c r="B202" s="1671" t="s">
        <v>859</v>
      </c>
      <c r="C202" s="1665"/>
      <c r="D202" s="1672"/>
      <c r="E202" s="1672"/>
      <c r="F202" s="1672"/>
      <c r="G202" s="1672"/>
      <c r="H202" s="1667">
        <f t="shared" si="12"/>
        <v>0</v>
      </c>
    </row>
    <row r="203" spans="1:13">
      <c r="A203" s="1689">
        <v>2022</v>
      </c>
      <c r="B203" s="1671" t="s">
        <v>860</v>
      </c>
      <c r="C203" s="1665"/>
      <c r="D203" s="1672"/>
      <c r="E203" s="1672"/>
      <c r="F203" s="1672"/>
      <c r="G203" s="1672"/>
      <c r="H203" s="1667">
        <f t="shared" si="12"/>
        <v>0</v>
      </c>
    </row>
    <row r="204" spans="1:13">
      <c r="A204" s="1689">
        <v>2023</v>
      </c>
      <c r="B204" s="1671" t="s">
        <v>861</v>
      </c>
      <c r="C204" s="1665"/>
      <c r="D204" s="1672"/>
      <c r="E204" s="1672"/>
      <c r="F204" s="1672"/>
      <c r="G204" s="1672"/>
      <c r="H204" s="1667">
        <f t="shared" si="12"/>
        <v>0</v>
      </c>
    </row>
    <row r="205" spans="1:13">
      <c r="A205" s="1689">
        <v>2024</v>
      </c>
      <c r="B205" s="1671" t="s">
        <v>862</v>
      </c>
      <c r="C205" s="1665"/>
      <c r="D205" s="1672"/>
      <c r="E205" s="1672"/>
      <c r="F205" s="1672"/>
      <c r="G205" s="1672"/>
      <c r="H205" s="1667">
        <f t="shared" si="12"/>
        <v>0</v>
      </c>
    </row>
    <row r="206" spans="1:13">
      <c r="A206" s="1689">
        <v>2027</v>
      </c>
      <c r="B206" s="1671" t="s">
        <v>863</v>
      </c>
      <c r="C206" s="1665"/>
      <c r="D206" s="1672"/>
      <c r="E206" s="1672"/>
      <c r="F206" s="1672"/>
      <c r="G206" s="1672"/>
      <c r="H206" s="1667">
        <f t="shared" si="12"/>
        <v>0</v>
      </c>
    </row>
    <row r="207" spans="1:13">
      <c r="A207" s="1689">
        <v>2029</v>
      </c>
      <c r="B207" s="1671" t="s">
        <v>864</v>
      </c>
      <c r="C207" s="1665"/>
      <c r="D207" s="111">
        <f>SUM(D208:D212)</f>
        <v>0</v>
      </c>
      <c r="E207" s="111">
        <f>SUM(E208:E212)</f>
        <v>0</v>
      </c>
      <c r="F207" s="111">
        <f>SUM(F208:F212)</f>
        <v>0</v>
      </c>
      <c r="G207" s="111">
        <f>SUM(G208:G212)</f>
        <v>0</v>
      </c>
      <c r="H207" s="1667">
        <f t="shared" si="12"/>
        <v>0</v>
      </c>
    </row>
    <row r="208" spans="1:13">
      <c r="A208" s="1689">
        <v>20291</v>
      </c>
      <c r="B208" s="1671" t="s">
        <v>865</v>
      </c>
      <c r="C208" s="1665"/>
      <c r="D208" s="1672"/>
      <c r="E208" s="1672"/>
      <c r="F208" s="1672"/>
      <c r="G208" s="1672"/>
      <c r="H208" s="1667">
        <f t="shared" si="12"/>
        <v>0</v>
      </c>
    </row>
    <row r="209" spans="1:12">
      <c r="A209" s="1689">
        <v>20292</v>
      </c>
      <c r="B209" s="1671" t="s">
        <v>866</v>
      </c>
      <c r="C209" s="1665"/>
      <c r="D209" s="1672"/>
      <c r="E209" s="1672"/>
      <c r="F209" s="1672"/>
      <c r="G209" s="1672"/>
      <c r="H209" s="1667">
        <f t="shared" si="12"/>
        <v>0</v>
      </c>
    </row>
    <row r="210" spans="1:12">
      <c r="A210" s="1689">
        <v>20293</v>
      </c>
      <c r="B210" s="1671" t="s">
        <v>867</v>
      </c>
      <c r="C210" s="1665"/>
      <c r="D210" s="1672"/>
      <c r="E210" s="1672"/>
      <c r="F210" s="1672"/>
      <c r="G210" s="1672"/>
      <c r="H210" s="1667">
        <f t="shared" si="12"/>
        <v>0</v>
      </c>
    </row>
    <row r="211" spans="1:12">
      <c r="A211" s="1689">
        <v>20294</v>
      </c>
      <c r="B211" s="1671" t="s">
        <v>868</v>
      </c>
      <c r="C211" s="1665"/>
      <c r="D211" s="1672"/>
      <c r="E211" s="1672"/>
      <c r="F211" s="1672"/>
      <c r="G211" s="1672"/>
      <c r="H211" s="1667">
        <f t="shared" si="12"/>
        <v>0</v>
      </c>
    </row>
    <row r="212" spans="1:12">
      <c r="A212" s="1689">
        <v>20297</v>
      </c>
      <c r="B212" s="1671" t="s">
        <v>869</v>
      </c>
      <c r="C212" s="1665"/>
      <c r="D212" s="1672"/>
      <c r="E212" s="1672"/>
      <c r="F212" s="1672"/>
      <c r="G212" s="1672"/>
      <c r="H212" s="1667">
        <f t="shared" si="12"/>
        <v>0</v>
      </c>
    </row>
    <row r="213" spans="1:12">
      <c r="A213" s="1690">
        <v>203</v>
      </c>
      <c r="B213" s="1673" t="s">
        <v>871</v>
      </c>
      <c r="C213" s="1665"/>
      <c r="D213" s="111">
        <f>SUM(D214:D219)</f>
        <v>0</v>
      </c>
      <c r="E213" s="111">
        <f>SUM(E214:E219)</f>
        <v>0</v>
      </c>
      <c r="F213" s="111">
        <f>SUM(F214:F219)</f>
        <v>0</v>
      </c>
      <c r="G213" s="111">
        <f>SUM(G214:G219)</f>
        <v>0</v>
      </c>
      <c r="H213" s="1667">
        <f t="shared" si="12"/>
        <v>0</v>
      </c>
      <c r="L213" s="94"/>
    </row>
    <row r="214" spans="1:12">
      <c r="A214" s="1689">
        <v>2031</v>
      </c>
      <c r="B214" s="1671" t="s">
        <v>859</v>
      </c>
      <c r="C214" s="1665"/>
      <c r="D214" s="1672"/>
      <c r="E214" s="1672"/>
      <c r="F214" s="1672"/>
      <c r="G214" s="1672"/>
      <c r="H214" s="1667">
        <f t="shared" si="12"/>
        <v>0</v>
      </c>
    </row>
    <row r="215" spans="1:12">
      <c r="A215" s="1689">
        <v>2032</v>
      </c>
      <c r="B215" s="1671" t="s">
        <v>860</v>
      </c>
      <c r="C215" s="1665"/>
      <c r="D215" s="1672"/>
      <c r="E215" s="1672"/>
      <c r="F215" s="1672"/>
      <c r="G215" s="1672"/>
      <c r="H215" s="1667">
        <f t="shared" si="12"/>
        <v>0</v>
      </c>
    </row>
    <row r="216" spans="1:12">
      <c r="A216" s="1689">
        <v>2033</v>
      </c>
      <c r="B216" s="1671" t="s">
        <v>861</v>
      </c>
      <c r="C216" s="1665"/>
      <c r="D216" s="1672"/>
      <c r="E216" s="1672"/>
      <c r="F216" s="1672"/>
      <c r="G216" s="1672"/>
      <c r="H216" s="1667">
        <f t="shared" si="12"/>
        <v>0</v>
      </c>
    </row>
    <row r="217" spans="1:12">
      <c r="A217" s="1689">
        <v>2034</v>
      </c>
      <c r="B217" s="1671" t="s">
        <v>862</v>
      </c>
      <c r="C217" s="1665"/>
      <c r="D217" s="1672"/>
      <c r="E217" s="1672"/>
      <c r="F217" s="1672"/>
      <c r="G217" s="1672"/>
      <c r="H217" s="1667">
        <f t="shared" si="12"/>
        <v>0</v>
      </c>
    </row>
    <row r="218" spans="1:12">
      <c r="A218" s="1689">
        <v>2037</v>
      </c>
      <c r="B218" s="1671" t="s">
        <v>863</v>
      </c>
      <c r="C218" s="1665"/>
      <c r="D218" s="1672"/>
      <c r="E218" s="1672"/>
      <c r="F218" s="1672"/>
      <c r="G218" s="1672"/>
      <c r="H218" s="1667">
        <f t="shared" si="12"/>
        <v>0</v>
      </c>
    </row>
    <row r="219" spans="1:12">
      <c r="A219" s="1689">
        <v>2039</v>
      </c>
      <c r="B219" s="1671" t="s">
        <v>864</v>
      </c>
      <c r="C219" s="1665"/>
      <c r="D219" s="111">
        <f>SUM(D220:D224)</f>
        <v>0</v>
      </c>
      <c r="E219" s="111">
        <f>SUM(E220:E224)</f>
        <v>0</v>
      </c>
      <c r="F219" s="111">
        <f>SUM(F220:F224)</f>
        <v>0</v>
      </c>
      <c r="G219" s="111">
        <f>SUM(G220:G224)</f>
        <v>0</v>
      </c>
      <c r="H219" s="1667">
        <f t="shared" si="12"/>
        <v>0</v>
      </c>
    </row>
    <row r="220" spans="1:12">
      <c r="A220" s="1689">
        <v>20391</v>
      </c>
      <c r="B220" s="1671" t="s">
        <v>865</v>
      </c>
      <c r="C220" s="1665"/>
      <c r="D220" s="1672"/>
      <c r="E220" s="1672"/>
      <c r="F220" s="1672"/>
      <c r="G220" s="1672"/>
      <c r="H220" s="1667">
        <f t="shared" si="12"/>
        <v>0</v>
      </c>
    </row>
    <row r="221" spans="1:12">
      <c r="A221" s="1689">
        <v>20392</v>
      </c>
      <c r="B221" s="1671" t="s">
        <v>866</v>
      </c>
      <c r="C221" s="1665"/>
      <c r="D221" s="1672"/>
      <c r="E221" s="1672"/>
      <c r="F221" s="1672"/>
      <c r="G221" s="1672"/>
      <c r="H221" s="1667">
        <f t="shared" si="12"/>
        <v>0</v>
      </c>
    </row>
    <row r="222" spans="1:12">
      <c r="A222" s="1689">
        <v>20393</v>
      </c>
      <c r="B222" s="1671" t="s">
        <v>867</v>
      </c>
      <c r="C222" s="1665"/>
      <c r="D222" s="1672"/>
      <c r="E222" s="1672"/>
      <c r="F222" s="1672"/>
      <c r="G222" s="1672"/>
      <c r="H222" s="1667">
        <f t="shared" si="12"/>
        <v>0</v>
      </c>
    </row>
    <row r="223" spans="1:12">
      <c r="A223" s="1689">
        <v>20394</v>
      </c>
      <c r="B223" s="1671" t="s">
        <v>868</v>
      </c>
      <c r="C223" s="1665"/>
      <c r="D223" s="1672"/>
      <c r="E223" s="1672"/>
      <c r="F223" s="1672"/>
      <c r="G223" s="1672"/>
      <c r="H223" s="1667">
        <f t="shared" si="12"/>
        <v>0</v>
      </c>
    </row>
    <row r="224" spans="1:12">
      <c r="A224" s="1689">
        <v>20397</v>
      </c>
      <c r="B224" s="1671" t="s">
        <v>869</v>
      </c>
      <c r="C224" s="1665"/>
      <c r="D224" s="1672"/>
      <c r="E224" s="1672"/>
      <c r="F224" s="1672"/>
      <c r="G224" s="1672"/>
      <c r="H224" s="1667">
        <f t="shared" si="12"/>
        <v>0</v>
      </c>
    </row>
    <row r="225" spans="1:8">
      <c r="A225" s="1690">
        <v>204</v>
      </c>
      <c r="B225" s="1673" t="s">
        <v>872</v>
      </c>
      <c r="C225" s="1665"/>
      <c r="D225" s="111">
        <f>SUM(D226:D231)</f>
        <v>0</v>
      </c>
      <c r="E225" s="111">
        <f>SUM(E226:E231)</f>
        <v>0</v>
      </c>
      <c r="F225" s="111">
        <f>SUM(F226:F231)</f>
        <v>0</v>
      </c>
      <c r="G225" s="111">
        <f>SUM(G226:G231)</f>
        <v>0</v>
      </c>
      <c r="H225" s="1667">
        <f t="shared" si="12"/>
        <v>0</v>
      </c>
    </row>
    <row r="226" spans="1:8">
      <c r="A226" s="1689">
        <v>2041</v>
      </c>
      <c r="B226" s="1671" t="s">
        <v>859</v>
      </c>
      <c r="C226" s="1665"/>
      <c r="D226" s="1672"/>
      <c r="E226" s="1672"/>
      <c r="F226" s="1672"/>
      <c r="G226" s="1672"/>
      <c r="H226" s="1667">
        <f t="shared" si="12"/>
        <v>0</v>
      </c>
    </row>
    <row r="227" spans="1:8">
      <c r="A227" s="1689">
        <v>2042</v>
      </c>
      <c r="B227" s="1671" t="s">
        <v>860</v>
      </c>
      <c r="C227" s="1665"/>
      <c r="D227" s="1672"/>
      <c r="E227" s="1672"/>
      <c r="F227" s="1672"/>
      <c r="G227" s="1672"/>
      <c r="H227" s="1667">
        <f t="shared" si="12"/>
        <v>0</v>
      </c>
    </row>
    <row r="228" spans="1:8">
      <c r="A228" s="1689">
        <v>2043</v>
      </c>
      <c r="B228" s="1671" t="s">
        <v>861</v>
      </c>
      <c r="C228" s="1665"/>
      <c r="D228" s="1672"/>
      <c r="E228" s="1672"/>
      <c r="F228" s="1672"/>
      <c r="G228" s="1672"/>
      <c r="H228" s="1667">
        <f t="shared" si="12"/>
        <v>0</v>
      </c>
    </row>
    <row r="229" spans="1:8">
      <c r="A229" s="1689">
        <v>2044</v>
      </c>
      <c r="B229" s="1671" t="s">
        <v>862</v>
      </c>
      <c r="C229" s="1665"/>
      <c r="D229" s="1672"/>
      <c r="E229" s="1672"/>
      <c r="F229" s="1672"/>
      <c r="G229" s="1672"/>
      <c r="H229" s="1667">
        <f t="shared" si="12"/>
        <v>0</v>
      </c>
    </row>
    <row r="230" spans="1:8">
      <c r="A230" s="1689">
        <v>2047</v>
      </c>
      <c r="B230" s="1671" t="s">
        <v>863</v>
      </c>
      <c r="C230" s="1665"/>
      <c r="D230" s="1672"/>
      <c r="E230" s="1672"/>
      <c r="F230" s="1672"/>
      <c r="G230" s="1672"/>
      <c r="H230" s="1667">
        <f t="shared" si="12"/>
        <v>0</v>
      </c>
    </row>
    <row r="231" spans="1:8">
      <c r="A231" s="1689">
        <v>2049</v>
      </c>
      <c r="B231" s="1671" t="s">
        <v>864</v>
      </c>
      <c r="C231" s="1665"/>
      <c r="D231" s="111">
        <f>SUM(D232:D236)</f>
        <v>0</v>
      </c>
      <c r="E231" s="111">
        <f>SUM(E232:E236)</f>
        <v>0</v>
      </c>
      <c r="F231" s="111">
        <f>SUM(F232:F236)</f>
        <v>0</v>
      </c>
      <c r="G231" s="111">
        <f>SUM(G232:G236)</f>
        <v>0</v>
      </c>
      <c r="H231" s="1667">
        <f t="shared" si="12"/>
        <v>0</v>
      </c>
    </row>
    <row r="232" spans="1:8">
      <c r="A232" s="1689">
        <v>20491</v>
      </c>
      <c r="B232" s="1671" t="s">
        <v>865</v>
      </c>
      <c r="C232" s="1665"/>
      <c r="D232" s="1672"/>
      <c r="E232" s="1672"/>
      <c r="F232" s="1672"/>
      <c r="G232" s="1672"/>
      <c r="H232" s="1667">
        <f t="shared" si="12"/>
        <v>0</v>
      </c>
    </row>
    <row r="233" spans="1:8">
      <c r="A233" s="1689">
        <v>20492</v>
      </c>
      <c r="B233" s="1671" t="s">
        <v>866</v>
      </c>
      <c r="C233" s="1665"/>
      <c r="D233" s="1672"/>
      <c r="E233" s="1672"/>
      <c r="F233" s="1672"/>
      <c r="G233" s="1672"/>
      <c r="H233" s="1667">
        <f t="shared" si="12"/>
        <v>0</v>
      </c>
    </row>
    <row r="234" spans="1:8">
      <c r="A234" s="1689">
        <v>20493</v>
      </c>
      <c r="B234" s="1671" t="s">
        <v>867</v>
      </c>
      <c r="C234" s="1665"/>
      <c r="D234" s="1672"/>
      <c r="E234" s="1672"/>
      <c r="F234" s="1672"/>
      <c r="G234" s="1672"/>
      <c r="H234" s="1667">
        <f t="shared" si="12"/>
        <v>0</v>
      </c>
    </row>
    <row r="235" spans="1:8">
      <c r="A235" s="1689">
        <v>20494</v>
      </c>
      <c r="B235" s="1671" t="s">
        <v>868</v>
      </c>
      <c r="C235" s="1665"/>
      <c r="D235" s="1672"/>
      <c r="E235" s="1672"/>
      <c r="F235" s="1672"/>
      <c r="G235" s="1672"/>
      <c r="H235" s="1667">
        <f t="shared" si="12"/>
        <v>0</v>
      </c>
    </row>
    <row r="236" spans="1:8">
      <c r="A236" s="1689">
        <v>20497</v>
      </c>
      <c r="B236" s="1671" t="s">
        <v>869</v>
      </c>
      <c r="C236" s="1665"/>
      <c r="D236" s="1672"/>
      <c r="E236" s="1672"/>
      <c r="F236" s="1672"/>
      <c r="G236" s="1672"/>
      <c r="H236" s="1667">
        <f t="shared" si="12"/>
        <v>0</v>
      </c>
    </row>
    <row r="237" spans="1:8">
      <c r="A237" s="1690">
        <v>205</v>
      </c>
      <c r="B237" s="1673" t="s">
        <v>873</v>
      </c>
      <c r="C237" s="1665"/>
      <c r="D237" s="111">
        <f>SUM(D238:D243)</f>
        <v>0</v>
      </c>
      <c r="E237" s="111">
        <f>SUM(E238:E243)</f>
        <v>0</v>
      </c>
      <c r="F237" s="111">
        <f>SUM(F238:F243)</f>
        <v>0</v>
      </c>
      <c r="G237" s="111">
        <f>SUM(G238:G243)</f>
        <v>0</v>
      </c>
      <c r="H237" s="1667">
        <f t="shared" si="12"/>
        <v>0</v>
      </c>
    </row>
    <row r="238" spans="1:8">
      <c r="A238" s="1689">
        <v>2051</v>
      </c>
      <c r="B238" s="1671" t="s">
        <v>859</v>
      </c>
      <c r="C238" s="1665"/>
      <c r="D238" s="1672"/>
      <c r="E238" s="1672"/>
      <c r="F238" s="1672"/>
      <c r="G238" s="1672"/>
      <c r="H238" s="1667">
        <f t="shared" si="12"/>
        <v>0</v>
      </c>
    </row>
    <row r="239" spans="1:8">
      <c r="A239" s="1689">
        <v>2052</v>
      </c>
      <c r="B239" s="1671" t="s">
        <v>860</v>
      </c>
      <c r="C239" s="1665"/>
      <c r="D239" s="1672"/>
      <c r="E239" s="1672"/>
      <c r="F239" s="1672"/>
      <c r="G239" s="1672"/>
      <c r="H239" s="1667">
        <f t="shared" si="12"/>
        <v>0</v>
      </c>
    </row>
    <row r="240" spans="1:8">
      <c r="A240" s="1689">
        <v>2053</v>
      </c>
      <c r="B240" s="1671" t="s">
        <v>861</v>
      </c>
      <c r="C240" s="1665"/>
      <c r="D240" s="1672"/>
      <c r="E240" s="1672"/>
      <c r="F240" s="1672"/>
      <c r="G240" s="1672"/>
      <c r="H240" s="1667">
        <f t="shared" si="12"/>
        <v>0</v>
      </c>
    </row>
    <row r="241" spans="1:8">
      <c r="A241" s="1689">
        <v>2054</v>
      </c>
      <c r="B241" s="1671" t="s">
        <v>862</v>
      </c>
      <c r="C241" s="1665"/>
      <c r="D241" s="1672"/>
      <c r="E241" s="1672"/>
      <c r="F241" s="1672"/>
      <c r="G241" s="1672"/>
      <c r="H241" s="1667">
        <f t="shared" si="12"/>
        <v>0</v>
      </c>
    </row>
    <row r="242" spans="1:8">
      <c r="A242" s="1689">
        <v>2057</v>
      </c>
      <c r="B242" s="1671" t="s">
        <v>863</v>
      </c>
      <c r="C242" s="1665"/>
      <c r="D242" s="1672"/>
      <c r="E242" s="1672"/>
      <c r="F242" s="1672"/>
      <c r="G242" s="1672"/>
      <c r="H242" s="1667">
        <f t="shared" si="12"/>
        <v>0</v>
      </c>
    </row>
    <row r="243" spans="1:8">
      <c r="A243" s="1689">
        <v>2059</v>
      </c>
      <c r="B243" s="1671" t="s">
        <v>864</v>
      </c>
      <c r="C243" s="1665"/>
      <c r="D243" s="111">
        <f>SUM(D244:D248)</f>
        <v>0</v>
      </c>
      <c r="E243" s="111">
        <f>SUM(E244:E248)</f>
        <v>0</v>
      </c>
      <c r="F243" s="111">
        <f>SUM(F244:F248)</f>
        <v>0</v>
      </c>
      <c r="G243" s="111">
        <f>SUM(G244:G248)</f>
        <v>0</v>
      </c>
      <c r="H243" s="1667">
        <f t="shared" si="12"/>
        <v>0</v>
      </c>
    </row>
    <row r="244" spans="1:8">
      <c r="A244" s="1689">
        <v>20591</v>
      </c>
      <c r="B244" s="1671" t="s">
        <v>865</v>
      </c>
      <c r="C244" s="1665"/>
      <c r="D244" s="1672"/>
      <c r="E244" s="1672"/>
      <c r="F244" s="1672"/>
      <c r="G244" s="1672"/>
      <c r="H244" s="1667">
        <f t="shared" si="12"/>
        <v>0</v>
      </c>
    </row>
    <row r="245" spans="1:8">
      <c r="A245" s="1689">
        <v>20592</v>
      </c>
      <c r="B245" s="1671" t="s">
        <v>866</v>
      </c>
      <c r="C245" s="1665"/>
      <c r="D245" s="1672"/>
      <c r="E245" s="1672"/>
      <c r="F245" s="1672"/>
      <c r="G245" s="1672"/>
      <c r="H245" s="1667">
        <f t="shared" si="12"/>
        <v>0</v>
      </c>
    </row>
    <row r="246" spans="1:8">
      <c r="A246" s="1689">
        <v>20593</v>
      </c>
      <c r="B246" s="1671" t="s">
        <v>867</v>
      </c>
      <c r="C246" s="1665"/>
      <c r="D246" s="1672"/>
      <c r="E246" s="1672"/>
      <c r="F246" s="1672"/>
      <c r="G246" s="1672"/>
      <c r="H246" s="1667">
        <f t="shared" si="12"/>
        <v>0</v>
      </c>
    </row>
    <row r="247" spans="1:8">
      <c r="A247" s="1689">
        <v>20594</v>
      </c>
      <c r="B247" s="1671" t="s">
        <v>868</v>
      </c>
      <c r="C247" s="1665"/>
      <c r="D247" s="1672"/>
      <c r="E247" s="1672"/>
      <c r="F247" s="1672"/>
      <c r="G247" s="1672"/>
      <c r="H247" s="1667">
        <f t="shared" si="12"/>
        <v>0</v>
      </c>
    </row>
    <row r="248" spans="1:8">
      <c r="A248" s="1689">
        <v>20597</v>
      </c>
      <c r="B248" s="1671" t="s">
        <v>869</v>
      </c>
      <c r="C248" s="1665"/>
      <c r="D248" s="1672"/>
      <c r="E248" s="1672"/>
      <c r="F248" s="1672"/>
      <c r="G248" s="1672"/>
      <c r="H248" s="1667">
        <f t="shared" si="12"/>
        <v>0</v>
      </c>
    </row>
    <row r="249" spans="1:8">
      <c r="A249" s="1693">
        <v>21</v>
      </c>
      <c r="B249" s="1664" t="s">
        <v>874</v>
      </c>
      <c r="C249" s="1665"/>
      <c r="D249" s="111">
        <f>D250+D262+D274+D286+D298</f>
        <v>0</v>
      </c>
      <c r="E249" s="111">
        <f>E250+E262+E274+E286+E298</f>
        <v>0</v>
      </c>
      <c r="F249" s="111">
        <f>F250+F262+F274+F286+F298</f>
        <v>0</v>
      </c>
      <c r="G249" s="111">
        <f>G250+G262+G274+G286+G298</f>
        <v>0</v>
      </c>
      <c r="H249" s="1667">
        <f t="shared" si="12"/>
        <v>0</v>
      </c>
    </row>
    <row r="250" spans="1:8">
      <c r="A250" s="1690">
        <v>211</v>
      </c>
      <c r="B250" s="1673" t="s">
        <v>858</v>
      </c>
      <c r="C250" s="1665"/>
      <c r="D250" s="111">
        <f>SUM(D251:D256)</f>
        <v>0</v>
      </c>
      <c r="E250" s="111">
        <f>SUM(E251:E256)</f>
        <v>0</v>
      </c>
      <c r="F250" s="111">
        <f>SUM(F251:F256)</f>
        <v>0</v>
      </c>
      <c r="G250" s="111">
        <f>SUM(G251:G256)</f>
        <v>0</v>
      </c>
      <c r="H250" s="1667">
        <f t="shared" si="12"/>
        <v>0</v>
      </c>
    </row>
    <row r="251" spans="1:8">
      <c r="A251" s="1689">
        <v>2111</v>
      </c>
      <c r="B251" s="1671" t="s">
        <v>859</v>
      </c>
      <c r="C251" s="1665"/>
      <c r="D251" s="1672"/>
      <c r="E251" s="1672"/>
      <c r="F251" s="1672"/>
      <c r="G251" s="1672"/>
      <c r="H251" s="1667">
        <f t="shared" si="12"/>
        <v>0</v>
      </c>
    </row>
    <row r="252" spans="1:8">
      <c r="A252" s="1689">
        <v>2112</v>
      </c>
      <c r="B252" s="1671" t="s">
        <v>860</v>
      </c>
      <c r="C252" s="1665"/>
      <c r="D252" s="1672"/>
      <c r="E252" s="1672"/>
      <c r="F252" s="1672"/>
      <c r="G252" s="1672"/>
      <c r="H252" s="1667">
        <f t="shared" si="12"/>
        <v>0</v>
      </c>
    </row>
    <row r="253" spans="1:8">
      <c r="A253" s="1689">
        <v>2113</v>
      </c>
      <c r="B253" s="1671" t="s">
        <v>861</v>
      </c>
      <c r="C253" s="1665"/>
      <c r="D253" s="1672"/>
      <c r="E253" s="1672"/>
      <c r="F253" s="1672"/>
      <c r="G253" s="1672"/>
      <c r="H253" s="1667">
        <f t="shared" ref="H253:H316" si="13">SUM(D253:G253)</f>
        <v>0</v>
      </c>
    </row>
    <row r="254" spans="1:8">
      <c r="A254" s="1689">
        <v>2114</v>
      </c>
      <c r="B254" s="1671" t="s">
        <v>862</v>
      </c>
      <c r="C254" s="1665"/>
      <c r="D254" s="1672"/>
      <c r="E254" s="1672"/>
      <c r="F254" s="1672"/>
      <c r="G254" s="1672"/>
      <c r="H254" s="1667">
        <f t="shared" si="13"/>
        <v>0</v>
      </c>
    </row>
    <row r="255" spans="1:8">
      <c r="A255" s="1689">
        <v>2117</v>
      </c>
      <c r="B255" s="1671" t="s">
        <v>863</v>
      </c>
      <c r="C255" s="1665"/>
      <c r="D255" s="1672"/>
      <c r="E255" s="1672"/>
      <c r="F255" s="1672"/>
      <c r="G255" s="1672"/>
      <c r="H255" s="1667">
        <f t="shared" si="13"/>
        <v>0</v>
      </c>
    </row>
    <row r="256" spans="1:8">
      <c r="A256" s="1689">
        <v>2119</v>
      </c>
      <c r="B256" s="1671" t="s">
        <v>864</v>
      </c>
      <c r="C256" s="1665"/>
      <c r="D256" s="111">
        <f>SUM(D257:D261)</f>
        <v>0</v>
      </c>
      <c r="E256" s="111">
        <f>SUM(E257:E261)</f>
        <v>0</v>
      </c>
      <c r="F256" s="111">
        <f>SUM(F257:F261)</f>
        <v>0</v>
      </c>
      <c r="G256" s="111">
        <f>SUM(G257:G261)</f>
        <v>0</v>
      </c>
      <c r="H256" s="1667">
        <f t="shared" si="13"/>
        <v>0</v>
      </c>
    </row>
    <row r="257" spans="1:8">
      <c r="A257" s="1689">
        <v>21191</v>
      </c>
      <c r="B257" s="1671" t="s">
        <v>865</v>
      </c>
      <c r="C257" s="1665"/>
      <c r="D257" s="1672"/>
      <c r="E257" s="1672"/>
      <c r="F257" s="1672"/>
      <c r="G257" s="1672"/>
      <c r="H257" s="1667">
        <f t="shared" si="13"/>
        <v>0</v>
      </c>
    </row>
    <row r="258" spans="1:8">
      <c r="A258" s="1689">
        <v>21192</v>
      </c>
      <c r="B258" s="1671" t="s">
        <v>866</v>
      </c>
      <c r="C258" s="1665"/>
      <c r="D258" s="1672"/>
      <c r="E258" s="1672"/>
      <c r="F258" s="1672"/>
      <c r="G258" s="1672"/>
      <c r="H258" s="1667">
        <f t="shared" si="13"/>
        <v>0</v>
      </c>
    </row>
    <row r="259" spans="1:8">
      <c r="A259" s="1689">
        <v>21193</v>
      </c>
      <c r="B259" s="1671" t="s">
        <v>867</v>
      </c>
      <c r="C259" s="1665"/>
      <c r="D259" s="1672"/>
      <c r="E259" s="1672"/>
      <c r="F259" s="1672"/>
      <c r="G259" s="1672"/>
      <c r="H259" s="1667">
        <f t="shared" si="13"/>
        <v>0</v>
      </c>
    </row>
    <row r="260" spans="1:8">
      <c r="A260" s="1689">
        <v>21194</v>
      </c>
      <c r="B260" s="1671" t="s">
        <v>868</v>
      </c>
      <c r="C260" s="1665"/>
      <c r="D260" s="1672"/>
      <c r="E260" s="1672"/>
      <c r="F260" s="1672"/>
      <c r="G260" s="1672"/>
      <c r="H260" s="1667">
        <f t="shared" si="13"/>
        <v>0</v>
      </c>
    </row>
    <row r="261" spans="1:8">
      <c r="A261" s="1689">
        <v>21197</v>
      </c>
      <c r="B261" s="1671" t="s">
        <v>869</v>
      </c>
      <c r="C261" s="1665"/>
      <c r="D261" s="1672"/>
      <c r="E261" s="1672"/>
      <c r="F261" s="1672"/>
      <c r="G261" s="1672"/>
      <c r="H261" s="1667">
        <f t="shared" si="13"/>
        <v>0</v>
      </c>
    </row>
    <row r="262" spans="1:8">
      <c r="A262" s="1690">
        <v>212</v>
      </c>
      <c r="B262" s="1673" t="s">
        <v>870</v>
      </c>
      <c r="C262" s="1665"/>
      <c r="D262" s="111">
        <f>SUM(D263:D268)</f>
        <v>0</v>
      </c>
      <c r="E262" s="111">
        <f>SUM(E263:E268)</f>
        <v>0</v>
      </c>
      <c r="F262" s="111">
        <f>SUM(F263:F268)</f>
        <v>0</v>
      </c>
      <c r="G262" s="111">
        <f>SUM(G263:G268)</f>
        <v>0</v>
      </c>
      <c r="H262" s="1667">
        <f t="shared" si="13"/>
        <v>0</v>
      </c>
    </row>
    <row r="263" spans="1:8">
      <c r="A263" s="1689">
        <v>2121</v>
      </c>
      <c r="B263" s="1671" t="s">
        <v>859</v>
      </c>
      <c r="C263" s="1665"/>
      <c r="D263" s="1672"/>
      <c r="E263" s="1672"/>
      <c r="F263" s="1672"/>
      <c r="G263" s="1672"/>
      <c r="H263" s="1667">
        <f t="shared" si="13"/>
        <v>0</v>
      </c>
    </row>
    <row r="264" spans="1:8">
      <c r="A264" s="1689">
        <v>2122</v>
      </c>
      <c r="B264" s="1671" t="s">
        <v>860</v>
      </c>
      <c r="C264" s="1665"/>
      <c r="D264" s="1672"/>
      <c r="E264" s="1672"/>
      <c r="F264" s="1672"/>
      <c r="G264" s="1672"/>
      <c r="H264" s="1667">
        <f t="shared" si="13"/>
        <v>0</v>
      </c>
    </row>
    <row r="265" spans="1:8">
      <c r="A265" s="1689">
        <v>2123</v>
      </c>
      <c r="B265" s="1671" t="s">
        <v>861</v>
      </c>
      <c r="C265" s="1665"/>
      <c r="D265" s="1672"/>
      <c r="E265" s="1672"/>
      <c r="F265" s="1672"/>
      <c r="G265" s="1672"/>
      <c r="H265" s="1667">
        <f t="shared" si="13"/>
        <v>0</v>
      </c>
    </row>
    <row r="266" spans="1:8">
      <c r="A266" s="1689">
        <v>2124</v>
      </c>
      <c r="B266" s="1671" t="s">
        <v>862</v>
      </c>
      <c r="C266" s="1665"/>
      <c r="D266" s="1672"/>
      <c r="E266" s="1672"/>
      <c r="F266" s="1672"/>
      <c r="G266" s="1672"/>
      <c r="H266" s="1667">
        <f t="shared" si="13"/>
        <v>0</v>
      </c>
    </row>
    <row r="267" spans="1:8">
      <c r="A267" s="1689">
        <v>2127</v>
      </c>
      <c r="B267" s="1671" t="s">
        <v>863</v>
      </c>
      <c r="C267" s="1665"/>
      <c r="D267" s="1672"/>
      <c r="E267" s="1672"/>
      <c r="F267" s="1672"/>
      <c r="G267" s="1672"/>
      <c r="H267" s="1667">
        <f t="shared" si="13"/>
        <v>0</v>
      </c>
    </row>
    <row r="268" spans="1:8">
      <c r="A268" s="1689">
        <v>2129</v>
      </c>
      <c r="B268" s="1671" t="s">
        <v>864</v>
      </c>
      <c r="C268" s="1665"/>
      <c r="D268" s="111">
        <f>SUM(D269:D273)</f>
        <v>0</v>
      </c>
      <c r="E268" s="111">
        <f>SUM(E269:E273)</f>
        <v>0</v>
      </c>
      <c r="F268" s="111">
        <f>SUM(F269:F273)</f>
        <v>0</v>
      </c>
      <c r="G268" s="111">
        <f>SUM(G269:G273)</f>
        <v>0</v>
      </c>
      <c r="H268" s="1667">
        <f t="shared" si="13"/>
        <v>0</v>
      </c>
    </row>
    <row r="269" spans="1:8">
      <c r="A269" s="1689">
        <v>21291</v>
      </c>
      <c r="B269" s="1671" t="s">
        <v>865</v>
      </c>
      <c r="C269" s="1665"/>
      <c r="D269" s="1672"/>
      <c r="E269" s="1672"/>
      <c r="F269" s="1672"/>
      <c r="G269" s="1672"/>
      <c r="H269" s="1667">
        <f t="shared" si="13"/>
        <v>0</v>
      </c>
    </row>
    <row r="270" spans="1:8">
      <c r="A270" s="1689">
        <v>21292</v>
      </c>
      <c r="B270" s="1671" t="s">
        <v>866</v>
      </c>
      <c r="C270" s="1665"/>
      <c r="D270" s="1672"/>
      <c r="E270" s="1672"/>
      <c r="F270" s="1672"/>
      <c r="G270" s="1672"/>
      <c r="H270" s="1667">
        <f t="shared" si="13"/>
        <v>0</v>
      </c>
    </row>
    <row r="271" spans="1:8">
      <c r="A271" s="1689">
        <v>21293</v>
      </c>
      <c r="B271" s="1671" t="s">
        <v>867</v>
      </c>
      <c r="C271" s="1665"/>
      <c r="D271" s="1672"/>
      <c r="E271" s="1672"/>
      <c r="F271" s="1672"/>
      <c r="G271" s="1672"/>
      <c r="H271" s="1667">
        <f t="shared" si="13"/>
        <v>0</v>
      </c>
    </row>
    <row r="272" spans="1:8">
      <c r="A272" s="1689">
        <v>21294</v>
      </c>
      <c r="B272" s="1671" t="s">
        <v>868</v>
      </c>
      <c r="C272" s="1665"/>
      <c r="D272" s="1672"/>
      <c r="E272" s="1672"/>
      <c r="F272" s="1672"/>
      <c r="G272" s="1672"/>
      <c r="H272" s="1667">
        <f t="shared" si="13"/>
        <v>0</v>
      </c>
    </row>
    <row r="273" spans="1:8">
      <c r="A273" s="1689">
        <v>21297</v>
      </c>
      <c r="B273" s="1671" t="s">
        <v>869</v>
      </c>
      <c r="C273" s="1665"/>
      <c r="D273" s="1672"/>
      <c r="E273" s="1672"/>
      <c r="F273" s="1672"/>
      <c r="G273" s="1672"/>
      <c r="H273" s="1667">
        <f t="shared" si="13"/>
        <v>0</v>
      </c>
    </row>
    <row r="274" spans="1:8">
      <c r="A274" s="1690">
        <v>213</v>
      </c>
      <c r="B274" s="1673" t="s">
        <v>871</v>
      </c>
      <c r="C274" s="1665"/>
      <c r="D274" s="111">
        <f>SUM(D275:D280)</f>
        <v>0</v>
      </c>
      <c r="E274" s="111">
        <f>SUM(E275:E280)</f>
        <v>0</v>
      </c>
      <c r="F274" s="111">
        <f>SUM(F275:F280)</f>
        <v>0</v>
      </c>
      <c r="G274" s="111">
        <f>SUM(G275:G280)</f>
        <v>0</v>
      </c>
      <c r="H274" s="1667">
        <f t="shared" si="13"/>
        <v>0</v>
      </c>
    </row>
    <row r="275" spans="1:8">
      <c r="A275" s="1689">
        <v>2131</v>
      </c>
      <c r="B275" s="1671" t="s">
        <v>859</v>
      </c>
      <c r="C275" s="1665"/>
      <c r="D275" s="1672"/>
      <c r="E275" s="1672"/>
      <c r="F275" s="1672"/>
      <c r="G275" s="1672"/>
      <c r="H275" s="1667">
        <f t="shared" si="13"/>
        <v>0</v>
      </c>
    </row>
    <row r="276" spans="1:8">
      <c r="A276" s="1689">
        <v>2132</v>
      </c>
      <c r="B276" s="1671" t="s">
        <v>860</v>
      </c>
      <c r="C276" s="1665"/>
      <c r="D276" s="1672"/>
      <c r="E276" s="1672"/>
      <c r="F276" s="1672"/>
      <c r="G276" s="1672"/>
      <c r="H276" s="1667">
        <f t="shared" si="13"/>
        <v>0</v>
      </c>
    </row>
    <row r="277" spans="1:8">
      <c r="A277" s="1689">
        <v>2133</v>
      </c>
      <c r="B277" s="1671" t="s">
        <v>861</v>
      </c>
      <c r="C277" s="1665"/>
      <c r="D277" s="1672"/>
      <c r="E277" s="1672"/>
      <c r="F277" s="1672"/>
      <c r="G277" s="1672"/>
      <c r="H277" s="1667">
        <f t="shared" si="13"/>
        <v>0</v>
      </c>
    </row>
    <row r="278" spans="1:8">
      <c r="A278" s="1689">
        <v>2134</v>
      </c>
      <c r="B278" s="1671" t="s">
        <v>862</v>
      </c>
      <c r="C278" s="1665"/>
      <c r="D278" s="1672"/>
      <c r="E278" s="1672"/>
      <c r="F278" s="1672"/>
      <c r="G278" s="1672"/>
      <c r="H278" s="1667">
        <f t="shared" si="13"/>
        <v>0</v>
      </c>
    </row>
    <row r="279" spans="1:8">
      <c r="A279" s="1689">
        <v>2137</v>
      </c>
      <c r="B279" s="1671" t="s">
        <v>863</v>
      </c>
      <c r="C279" s="1665"/>
      <c r="D279" s="1672"/>
      <c r="E279" s="1672"/>
      <c r="F279" s="1672"/>
      <c r="G279" s="1672"/>
      <c r="H279" s="1667">
        <f t="shared" si="13"/>
        <v>0</v>
      </c>
    </row>
    <row r="280" spans="1:8">
      <c r="A280" s="1689">
        <v>2139</v>
      </c>
      <c r="B280" s="1671" t="s">
        <v>864</v>
      </c>
      <c r="C280" s="1665"/>
      <c r="D280" s="111">
        <f>SUM(D281:D285)</f>
        <v>0</v>
      </c>
      <c r="E280" s="111">
        <f>SUM(E281:E285)</f>
        <v>0</v>
      </c>
      <c r="F280" s="111">
        <f>SUM(F281:F285)</f>
        <v>0</v>
      </c>
      <c r="G280" s="111">
        <f>SUM(G281:G285)</f>
        <v>0</v>
      </c>
      <c r="H280" s="1667">
        <f t="shared" si="13"/>
        <v>0</v>
      </c>
    </row>
    <row r="281" spans="1:8">
      <c r="A281" s="1689">
        <v>21391</v>
      </c>
      <c r="B281" s="1671" t="s">
        <v>865</v>
      </c>
      <c r="C281" s="1665"/>
      <c r="D281" s="1672"/>
      <c r="E281" s="1672"/>
      <c r="F281" s="1672"/>
      <c r="G281" s="1672"/>
      <c r="H281" s="1667">
        <f t="shared" si="13"/>
        <v>0</v>
      </c>
    </row>
    <row r="282" spans="1:8">
      <c r="A282" s="1689">
        <v>21392</v>
      </c>
      <c r="B282" s="1671" t="s">
        <v>866</v>
      </c>
      <c r="C282" s="1665"/>
      <c r="D282" s="1672"/>
      <c r="E282" s="1672"/>
      <c r="F282" s="1672"/>
      <c r="G282" s="1672"/>
      <c r="H282" s="1667">
        <f t="shared" si="13"/>
        <v>0</v>
      </c>
    </row>
    <row r="283" spans="1:8">
      <c r="A283" s="1689">
        <v>21393</v>
      </c>
      <c r="B283" s="1671" t="s">
        <v>867</v>
      </c>
      <c r="C283" s="1665"/>
      <c r="D283" s="1672"/>
      <c r="E283" s="1672"/>
      <c r="F283" s="1672"/>
      <c r="G283" s="1672"/>
      <c r="H283" s="1667">
        <f t="shared" si="13"/>
        <v>0</v>
      </c>
    </row>
    <row r="284" spans="1:8">
      <c r="A284" s="1689">
        <v>21394</v>
      </c>
      <c r="B284" s="1671" t="s">
        <v>868</v>
      </c>
      <c r="C284" s="1665"/>
      <c r="D284" s="1672"/>
      <c r="E284" s="1672"/>
      <c r="F284" s="1672"/>
      <c r="G284" s="1672"/>
      <c r="H284" s="1667">
        <f t="shared" si="13"/>
        <v>0</v>
      </c>
    </row>
    <row r="285" spans="1:8">
      <c r="A285" s="1689">
        <v>21397</v>
      </c>
      <c r="B285" s="1671" t="s">
        <v>869</v>
      </c>
      <c r="C285" s="1665"/>
      <c r="D285" s="1672"/>
      <c r="E285" s="1672"/>
      <c r="F285" s="1672"/>
      <c r="G285" s="1672"/>
      <c r="H285" s="1667">
        <f t="shared" si="13"/>
        <v>0</v>
      </c>
    </row>
    <row r="286" spans="1:8">
      <c r="A286" s="1690">
        <v>214</v>
      </c>
      <c r="B286" s="1673" t="s">
        <v>872</v>
      </c>
      <c r="C286" s="1665"/>
      <c r="D286" s="111">
        <f>SUM(D287:D292)</f>
        <v>0</v>
      </c>
      <c r="E286" s="111">
        <f>SUM(E287:E292)</f>
        <v>0</v>
      </c>
      <c r="F286" s="111">
        <f>SUM(F287:F292)</f>
        <v>0</v>
      </c>
      <c r="G286" s="111">
        <f>SUM(G287:G292)</f>
        <v>0</v>
      </c>
      <c r="H286" s="1667">
        <f t="shared" si="13"/>
        <v>0</v>
      </c>
    </row>
    <row r="287" spans="1:8">
      <c r="A287" s="1689">
        <v>2141</v>
      </c>
      <c r="B287" s="1671" t="s">
        <v>859</v>
      </c>
      <c r="C287" s="1665"/>
      <c r="D287" s="1672"/>
      <c r="E287" s="1672"/>
      <c r="F287" s="1672"/>
      <c r="G287" s="1672"/>
      <c r="H287" s="1667">
        <f t="shared" si="13"/>
        <v>0</v>
      </c>
    </row>
    <row r="288" spans="1:8">
      <c r="A288" s="1689">
        <v>2142</v>
      </c>
      <c r="B288" s="1671" t="s">
        <v>860</v>
      </c>
      <c r="C288" s="1665"/>
      <c r="D288" s="1672"/>
      <c r="E288" s="1672"/>
      <c r="F288" s="1672"/>
      <c r="G288" s="1672"/>
      <c r="H288" s="1667">
        <f t="shared" si="13"/>
        <v>0</v>
      </c>
    </row>
    <row r="289" spans="1:8">
      <c r="A289" s="1689">
        <v>2143</v>
      </c>
      <c r="B289" s="1671" t="s">
        <v>861</v>
      </c>
      <c r="C289" s="1665"/>
      <c r="D289" s="1672"/>
      <c r="E289" s="1672"/>
      <c r="F289" s="1672"/>
      <c r="G289" s="1672"/>
      <c r="H289" s="1667">
        <f t="shared" si="13"/>
        <v>0</v>
      </c>
    </row>
    <row r="290" spans="1:8">
      <c r="A290" s="1689">
        <v>2144</v>
      </c>
      <c r="B290" s="1671" t="s">
        <v>862</v>
      </c>
      <c r="C290" s="1665"/>
      <c r="D290" s="1672"/>
      <c r="E290" s="1672"/>
      <c r="F290" s="1672"/>
      <c r="G290" s="1672"/>
      <c r="H290" s="1667">
        <f t="shared" si="13"/>
        <v>0</v>
      </c>
    </row>
    <row r="291" spans="1:8">
      <c r="A291" s="1689">
        <v>2147</v>
      </c>
      <c r="B291" s="1671" t="s">
        <v>863</v>
      </c>
      <c r="C291" s="1665"/>
      <c r="D291" s="1672"/>
      <c r="E291" s="1672"/>
      <c r="F291" s="1672"/>
      <c r="G291" s="1672"/>
      <c r="H291" s="1667">
        <f t="shared" si="13"/>
        <v>0</v>
      </c>
    </row>
    <row r="292" spans="1:8">
      <c r="A292" s="1689">
        <v>2149</v>
      </c>
      <c r="B292" s="1671" t="s">
        <v>864</v>
      </c>
      <c r="C292" s="1665"/>
      <c r="D292" s="111">
        <f>SUM(D293:D297)</f>
        <v>0</v>
      </c>
      <c r="E292" s="111">
        <f>SUM(E293:E297)</f>
        <v>0</v>
      </c>
      <c r="F292" s="111">
        <f>SUM(F293:F297)</f>
        <v>0</v>
      </c>
      <c r="G292" s="111">
        <f>SUM(G293:G297)</f>
        <v>0</v>
      </c>
      <c r="H292" s="1667">
        <f t="shared" si="13"/>
        <v>0</v>
      </c>
    </row>
    <row r="293" spans="1:8">
      <c r="A293" s="1689">
        <v>21491</v>
      </c>
      <c r="B293" s="1671" t="s">
        <v>865</v>
      </c>
      <c r="C293" s="1665"/>
      <c r="D293" s="1672"/>
      <c r="E293" s="1672"/>
      <c r="F293" s="1672"/>
      <c r="G293" s="1672"/>
      <c r="H293" s="1667">
        <f t="shared" si="13"/>
        <v>0</v>
      </c>
    </row>
    <row r="294" spans="1:8">
      <c r="A294" s="1689">
        <v>21492</v>
      </c>
      <c r="B294" s="1671" t="s">
        <v>866</v>
      </c>
      <c r="C294" s="1665"/>
      <c r="D294" s="1672"/>
      <c r="E294" s="1672"/>
      <c r="F294" s="1672"/>
      <c r="G294" s="1672"/>
      <c r="H294" s="1667">
        <f t="shared" si="13"/>
        <v>0</v>
      </c>
    </row>
    <row r="295" spans="1:8">
      <c r="A295" s="1689">
        <v>21493</v>
      </c>
      <c r="B295" s="1671" t="s">
        <v>867</v>
      </c>
      <c r="C295" s="1665"/>
      <c r="D295" s="1672"/>
      <c r="E295" s="1672"/>
      <c r="F295" s="1672"/>
      <c r="G295" s="1672"/>
      <c r="H295" s="1667">
        <f t="shared" si="13"/>
        <v>0</v>
      </c>
    </row>
    <row r="296" spans="1:8">
      <c r="A296" s="1689">
        <v>21494</v>
      </c>
      <c r="B296" s="1671" t="s">
        <v>868</v>
      </c>
      <c r="C296" s="1665"/>
      <c r="D296" s="1672"/>
      <c r="E296" s="1672"/>
      <c r="F296" s="1672"/>
      <c r="G296" s="1672"/>
      <c r="H296" s="1667">
        <f t="shared" si="13"/>
        <v>0</v>
      </c>
    </row>
    <row r="297" spans="1:8">
      <c r="A297" s="1689">
        <v>21497</v>
      </c>
      <c r="B297" s="1671" t="s">
        <v>869</v>
      </c>
      <c r="C297" s="1665"/>
      <c r="D297" s="1672"/>
      <c r="E297" s="1672"/>
      <c r="F297" s="1672"/>
      <c r="G297" s="1672"/>
      <c r="H297" s="1667">
        <f t="shared" si="13"/>
        <v>0</v>
      </c>
    </row>
    <row r="298" spans="1:8">
      <c r="A298" s="1690">
        <v>215</v>
      </c>
      <c r="B298" s="1673" t="s">
        <v>875</v>
      </c>
      <c r="C298" s="1665"/>
      <c r="D298" s="111">
        <f>SUM(D299:D304)</f>
        <v>0</v>
      </c>
      <c r="E298" s="111">
        <f>SUM(E299:E304)</f>
        <v>0</v>
      </c>
      <c r="F298" s="111">
        <f>SUM(F299:F304)</f>
        <v>0</v>
      </c>
      <c r="G298" s="111">
        <f>SUM(G299:G304)</f>
        <v>0</v>
      </c>
      <c r="H298" s="1667">
        <f t="shared" si="13"/>
        <v>0</v>
      </c>
    </row>
    <row r="299" spans="1:8">
      <c r="A299" s="1689">
        <v>2151</v>
      </c>
      <c r="B299" s="1671" t="s">
        <v>859</v>
      </c>
      <c r="C299" s="1665"/>
      <c r="D299" s="1672"/>
      <c r="E299" s="1672"/>
      <c r="F299" s="1672"/>
      <c r="G299" s="1672"/>
      <c r="H299" s="1667">
        <f t="shared" si="13"/>
        <v>0</v>
      </c>
    </row>
    <row r="300" spans="1:8">
      <c r="A300" s="1689">
        <v>2152</v>
      </c>
      <c r="B300" s="1671" t="s">
        <v>860</v>
      </c>
      <c r="C300" s="1665"/>
      <c r="D300" s="1672"/>
      <c r="E300" s="1672"/>
      <c r="F300" s="1672"/>
      <c r="G300" s="1672"/>
      <c r="H300" s="1667">
        <f t="shared" si="13"/>
        <v>0</v>
      </c>
    </row>
    <row r="301" spans="1:8">
      <c r="A301" s="1689">
        <v>2153</v>
      </c>
      <c r="B301" s="1671" t="s">
        <v>861</v>
      </c>
      <c r="C301" s="1665"/>
      <c r="D301" s="1672"/>
      <c r="E301" s="1672"/>
      <c r="F301" s="1672"/>
      <c r="G301" s="1672"/>
      <c r="H301" s="1667">
        <f t="shared" si="13"/>
        <v>0</v>
      </c>
    </row>
    <row r="302" spans="1:8">
      <c r="A302" s="1689">
        <v>2154</v>
      </c>
      <c r="B302" s="1671" t="s">
        <v>862</v>
      </c>
      <c r="C302" s="1665"/>
      <c r="D302" s="1672"/>
      <c r="E302" s="1672"/>
      <c r="F302" s="1672"/>
      <c r="G302" s="1672"/>
      <c r="H302" s="1667">
        <f t="shared" si="13"/>
        <v>0</v>
      </c>
    </row>
    <row r="303" spans="1:8">
      <c r="A303" s="1689">
        <v>2157</v>
      </c>
      <c r="B303" s="1671" t="s">
        <v>863</v>
      </c>
      <c r="C303" s="1665"/>
      <c r="D303" s="1672"/>
      <c r="E303" s="1672"/>
      <c r="F303" s="1672"/>
      <c r="G303" s="1672"/>
      <c r="H303" s="1667">
        <f t="shared" si="13"/>
        <v>0</v>
      </c>
    </row>
    <row r="304" spans="1:8">
      <c r="A304" s="1689">
        <v>2159</v>
      </c>
      <c r="B304" s="1671" t="s">
        <v>864</v>
      </c>
      <c r="C304" s="1665"/>
      <c r="D304" s="111">
        <f>SUM(D305:D309)</f>
        <v>0</v>
      </c>
      <c r="E304" s="111">
        <f>SUM(E305:E309)</f>
        <v>0</v>
      </c>
      <c r="F304" s="111">
        <f>SUM(F305:F309)</f>
        <v>0</v>
      </c>
      <c r="G304" s="111">
        <f>SUM(G305:G309)</f>
        <v>0</v>
      </c>
      <c r="H304" s="1667">
        <f t="shared" si="13"/>
        <v>0</v>
      </c>
    </row>
    <row r="305" spans="1:8">
      <c r="A305" s="1689">
        <v>21591</v>
      </c>
      <c r="B305" s="1671" t="s">
        <v>865</v>
      </c>
      <c r="C305" s="1665"/>
      <c r="D305" s="1672"/>
      <c r="E305" s="1672"/>
      <c r="F305" s="1672"/>
      <c r="G305" s="1672"/>
      <c r="H305" s="1667">
        <f t="shared" si="13"/>
        <v>0</v>
      </c>
    </row>
    <row r="306" spans="1:8">
      <c r="A306" s="1689">
        <v>21592</v>
      </c>
      <c r="B306" s="1671" t="s">
        <v>866</v>
      </c>
      <c r="C306" s="1665"/>
      <c r="D306" s="1672"/>
      <c r="E306" s="1672"/>
      <c r="F306" s="1672"/>
      <c r="G306" s="1672"/>
      <c r="H306" s="1667">
        <f t="shared" si="13"/>
        <v>0</v>
      </c>
    </row>
    <row r="307" spans="1:8">
      <c r="A307" s="1689">
        <v>21593</v>
      </c>
      <c r="B307" s="1671" t="s">
        <v>867</v>
      </c>
      <c r="C307" s="1665"/>
      <c r="D307" s="1672"/>
      <c r="E307" s="1672"/>
      <c r="F307" s="1672"/>
      <c r="G307" s="1672"/>
      <c r="H307" s="1667">
        <f t="shared" si="13"/>
        <v>0</v>
      </c>
    </row>
    <row r="308" spans="1:8">
      <c r="A308" s="1689">
        <v>21594</v>
      </c>
      <c r="B308" s="1671" t="s">
        <v>868</v>
      </c>
      <c r="C308" s="1665"/>
      <c r="D308" s="1672"/>
      <c r="E308" s="1672"/>
      <c r="F308" s="1672"/>
      <c r="G308" s="1672"/>
      <c r="H308" s="1667">
        <f t="shared" si="13"/>
        <v>0</v>
      </c>
    </row>
    <row r="309" spans="1:8">
      <c r="A309" s="1670">
        <v>21597</v>
      </c>
      <c r="B309" s="1671" t="s">
        <v>869</v>
      </c>
      <c r="C309" s="1665"/>
      <c r="D309" s="1672"/>
      <c r="E309" s="1672"/>
      <c r="F309" s="1672"/>
      <c r="G309" s="1672"/>
      <c r="H309" s="1667">
        <f t="shared" si="13"/>
        <v>0</v>
      </c>
    </row>
    <row r="310" spans="1:8">
      <c r="A310" s="1693">
        <v>22</v>
      </c>
      <c r="B310" s="1664" t="s">
        <v>876</v>
      </c>
      <c r="C310" s="1665"/>
      <c r="D310" s="111">
        <f>D311+D323+D335+D347+D359</f>
        <v>0</v>
      </c>
      <c r="E310" s="111">
        <f>E311+E323+E335+E347+E359</f>
        <v>0</v>
      </c>
      <c r="F310" s="111">
        <f>F311+F323+F335+F347+F359</f>
        <v>0</v>
      </c>
      <c r="G310" s="111">
        <f>G311+G323+G335+G347+G359</f>
        <v>0</v>
      </c>
      <c r="H310" s="1667">
        <f t="shared" si="13"/>
        <v>0</v>
      </c>
    </row>
    <row r="311" spans="1:8">
      <c r="A311" s="1690">
        <v>221</v>
      </c>
      <c r="B311" s="1673" t="s">
        <v>877</v>
      </c>
      <c r="C311" s="1665"/>
      <c r="D311" s="111">
        <f>SUM(D312:D317)</f>
        <v>0</v>
      </c>
      <c r="E311" s="111">
        <f>SUM(E312:E317)</f>
        <v>0</v>
      </c>
      <c r="F311" s="111">
        <f>SUM(F312:F317)</f>
        <v>0</v>
      </c>
      <c r="G311" s="111">
        <f>SUM(G312:G317)</f>
        <v>0</v>
      </c>
      <c r="H311" s="1667">
        <f t="shared" si="13"/>
        <v>0</v>
      </c>
    </row>
    <row r="312" spans="1:8">
      <c r="A312" s="1689">
        <v>2211</v>
      </c>
      <c r="B312" s="1671" t="s">
        <v>859</v>
      </c>
      <c r="C312" s="1665"/>
      <c r="D312" s="1672"/>
      <c r="E312" s="1672"/>
      <c r="F312" s="1672"/>
      <c r="G312" s="1672"/>
      <c r="H312" s="1667">
        <f t="shared" si="13"/>
        <v>0</v>
      </c>
    </row>
    <row r="313" spans="1:8">
      <c r="A313" s="1689">
        <v>2212</v>
      </c>
      <c r="B313" s="1671" t="s">
        <v>860</v>
      </c>
      <c r="C313" s="1665"/>
      <c r="D313" s="1672"/>
      <c r="E313" s="1672"/>
      <c r="F313" s="1672"/>
      <c r="G313" s="1672"/>
      <c r="H313" s="1667">
        <f t="shared" si="13"/>
        <v>0</v>
      </c>
    </row>
    <row r="314" spans="1:8">
      <c r="A314" s="1689">
        <v>2213</v>
      </c>
      <c r="B314" s="1671" t="s">
        <v>861</v>
      </c>
      <c r="C314" s="1665"/>
      <c r="D314" s="1672"/>
      <c r="E314" s="1672"/>
      <c r="F314" s="1672"/>
      <c r="G314" s="1672"/>
      <c r="H314" s="1667">
        <f t="shared" si="13"/>
        <v>0</v>
      </c>
    </row>
    <row r="315" spans="1:8">
      <c r="A315" s="1689">
        <v>2214</v>
      </c>
      <c r="B315" s="1671" t="s">
        <v>862</v>
      </c>
      <c r="C315" s="1665"/>
      <c r="D315" s="1672"/>
      <c r="E315" s="1672"/>
      <c r="F315" s="1672"/>
      <c r="G315" s="1672"/>
      <c r="H315" s="1667">
        <f t="shared" si="13"/>
        <v>0</v>
      </c>
    </row>
    <row r="316" spans="1:8">
      <c r="A316" s="1689">
        <v>2217</v>
      </c>
      <c r="B316" s="1671" t="s">
        <v>863</v>
      </c>
      <c r="C316" s="1665"/>
      <c r="D316" s="1672"/>
      <c r="E316" s="1672"/>
      <c r="F316" s="1672"/>
      <c r="G316" s="1672"/>
      <c r="H316" s="1667">
        <f t="shared" si="13"/>
        <v>0</v>
      </c>
    </row>
    <row r="317" spans="1:8">
      <c r="A317" s="1689">
        <v>2219</v>
      </c>
      <c r="B317" s="1671" t="s">
        <v>864</v>
      </c>
      <c r="C317" s="1665"/>
      <c r="D317" s="111">
        <f>SUM(D318:D322)</f>
        <v>0</v>
      </c>
      <c r="E317" s="111">
        <f>SUM(E318:E322)</f>
        <v>0</v>
      </c>
      <c r="F317" s="111">
        <f>SUM(F318:F322)</f>
        <v>0</v>
      </c>
      <c r="G317" s="111">
        <f>SUM(G318:G322)</f>
        <v>0</v>
      </c>
      <c r="H317" s="1667">
        <f t="shared" ref="H317:H370" si="14">SUM(D317:G317)</f>
        <v>0</v>
      </c>
    </row>
    <row r="318" spans="1:8">
      <c r="A318" s="1689">
        <v>22191</v>
      </c>
      <c r="B318" s="1671" t="s">
        <v>865</v>
      </c>
      <c r="C318" s="1665"/>
      <c r="D318" s="1672"/>
      <c r="E318" s="1672"/>
      <c r="F318" s="1672"/>
      <c r="G318" s="1672"/>
      <c r="H318" s="1667">
        <f t="shared" si="14"/>
        <v>0</v>
      </c>
    </row>
    <row r="319" spans="1:8">
      <c r="A319" s="1689">
        <v>22192</v>
      </c>
      <c r="B319" s="1671" t="s">
        <v>866</v>
      </c>
      <c r="C319" s="1665"/>
      <c r="D319" s="1672"/>
      <c r="E319" s="1672"/>
      <c r="F319" s="1672"/>
      <c r="G319" s="1672"/>
      <c r="H319" s="1667">
        <f t="shared" si="14"/>
        <v>0</v>
      </c>
    </row>
    <row r="320" spans="1:8">
      <c r="A320" s="1689">
        <v>22193</v>
      </c>
      <c r="B320" s="1671" t="s">
        <v>867</v>
      </c>
      <c r="C320" s="1665"/>
      <c r="D320" s="1672"/>
      <c r="E320" s="1672"/>
      <c r="F320" s="1672"/>
      <c r="G320" s="1672"/>
      <c r="H320" s="1667">
        <f t="shared" si="14"/>
        <v>0</v>
      </c>
    </row>
    <row r="321" spans="1:8">
      <c r="A321" s="1689">
        <v>22194</v>
      </c>
      <c r="B321" s="1671" t="s">
        <v>868</v>
      </c>
      <c r="C321" s="1665"/>
      <c r="D321" s="1672"/>
      <c r="E321" s="1672"/>
      <c r="F321" s="1672"/>
      <c r="G321" s="1672"/>
      <c r="H321" s="1667">
        <f t="shared" si="14"/>
        <v>0</v>
      </c>
    </row>
    <row r="322" spans="1:8">
      <c r="A322" s="1689">
        <v>22197</v>
      </c>
      <c r="B322" s="1671" t="s">
        <v>869</v>
      </c>
      <c r="C322" s="1665"/>
      <c r="D322" s="1672"/>
      <c r="E322" s="1672"/>
      <c r="F322" s="1672"/>
      <c r="G322" s="1672"/>
      <c r="H322" s="1667">
        <f t="shared" si="14"/>
        <v>0</v>
      </c>
    </row>
    <row r="323" spans="1:8">
      <c r="A323" s="1690">
        <v>222</v>
      </c>
      <c r="B323" s="1673" t="s">
        <v>870</v>
      </c>
      <c r="C323" s="1665"/>
      <c r="D323" s="111">
        <f>SUM(D324:D329)</f>
        <v>0</v>
      </c>
      <c r="E323" s="111">
        <f>SUM(E324:E329)</f>
        <v>0</v>
      </c>
      <c r="F323" s="111">
        <f>SUM(F324:F329)</f>
        <v>0</v>
      </c>
      <c r="G323" s="111">
        <f>SUM(G324:G329)</f>
        <v>0</v>
      </c>
      <c r="H323" s="1667">
        <f t="shared" si="14"/>
        <v>0</v>
      </c>
    </row>
    <row r="324" spans="1:8">
      <c r="A324" s="1689">
        <v>2221</v>
      </c>
      <c r="B324" s="1671" t="s">
        <v>859</v>
      </c>
      <c r="C324" s="1665"/>
      <c r="D324" s="1672"/>
      <c r="E324" s="1672"/>
      <c r="F324" s="1672"/>
      <c r="G324" s="1672"/>
      <c r="H324" s="1667">
        <f t="shared" si="14"/>
        <v>0</v>
      </c>
    </row>
    <row r="325" spans="1:8">
      <c r="A325" s="1689">
        <v>2222</v>
      </c>
      <c r="B325" s="1671" t="s">
        <v>860</v>
      </c>
      <c r="C325" s="1665"/>
      <c r="D325" s="1672"/>
      <c r="E325" s="1672"/>
      <c r="F325" s="1672"/>
      <c r="G325" s="1672"/>
      <c r="H325" s="1667">
        <f t="shared" si="14"/>
        <v>0</v>
      </c>
    </row>
    <row r="326" spans="1:8">
      <c r="A326" s="1689">
        <v>2223</v>
      </c>
      <c r="B326" s="1671" t="s">
        <v>861</v>
      </c>
      <c r="C326" s="1665"/>
      <c r="D326" s="1672"/>
      <c r="E326" s="1672"/>
      <c r="F326" s="1672"/>
      <c r="G326" s="1672"/>
      <c r="H326" s="1667">
        <f t="shared" si="14"/>
        <v>0</v>
      </c>
    </row>
    <row r="327" spans="1:8">
      <c r="A327" s="1689">
        <v>2224</v>
      </c>
      <c r="B327" s="1671" t="s">
        <v>862</v>
      </c>
      <c r="C327" s="1665"/>
      <c r="D327" s="1672"/>
      <c r="E327" s="1672"/>
      <c r="F327" s="1672"/>
      <c r="G327" s="1672"/>
      <c r="H327" s="1667">
        <f t="shared" si="14"/>
        <v>0</v>
      </c>
    </row>
    <row r="328" spans="1:8">
      <c r="A328" s="1689">
        <v>2227</v>
      </c>
      <c r="B328" s="1671" t="s">
        <v>863</v>
      </c>
      <c r="C328" s="1665"/>
      <c r="D328" s="1672"/>
      <c r="E328" s="1672"/>
      <c r="F328" s="1672"/>
      <c r="G328" s="1672"/>
      <c r="H328" s="1667">
        <f t="shared" si="14"/>
        <v>0</v>
      </c>
    </row>
    <row r="329" spans="1:8">
      <c r="A329" s="1689">
        <v>2229</v>
      </c>
      <c r="B329" s="1671" t="s">
        <v>864</v>
      </c>
      <c r="C329" s="1665"/>
      <c r="D329" s="111">
        <f>SUM(D330:D334)</f>
        <v>0</v>
      </c>
      <c r="E329" s="111">
        <f>SUM(E330:E334)</f>
        <v>0</v>
      </c>
      <c r="F329" s="111">
        <f>SUM(F330:F334)</f>
        <v>0</v>
      </c>
      <c r="G329" s="111">
        <f>SUM(G330:G334)</f>
        <v>0</v>
      </c>
      <c r="H329" s="1667">
        <f t="shared" si="14"/>
        <v>0</v>
      </c>
    </row>
    <row r="330" spans="1:8">
      <c r="A330" s="1689">
        <v>22291</v>
      </c>
      <c r="B330" s="1671" t="s">
        <v>865</v>
      </c>
      <c r="C330" s="1665"/>
      <c r="D330" s="1672"/>
      <c r="E330" s="1672"/>
      <c r="F330" s="1672"/>
      <c r="G330" s="1672"/>
      <c r="H330" s="1667">
        <f t="shared" si="14"/>
        <v>0</v>
      </c>
    </row>
    <row r="331" spans="1:8">
      <c r="A331" s="1689">
        <v>22292</v>
      </c>
      <c r="B331" s="1671" t="s">
        <v>866</v>
      </c>
      <c r="C331" s="1665"/>
      <c r="D331" s="1672"/>
      <c r="E331" s="1672"/>
      <c r="F331" s="1672"/>
      <c r="G331" s="1672"/>
      <c r="H331" s="1667">
        <f t="shared" si="14"/>
        <v>0</v>
      </c>
    </row>
    <row r="332" spans="1:8">
      <c r="A332" s="1689">
        <v>22293</v>
      </c>
      <c r="B332" s="1671" t="s">
        <v>867</v>
      </c>
      <c r="C332" s="1665"/>
      <c r="D332" s="1672"/>
      <c r="E332" s="1672"/>
      <c r="F332" s="1672"/>
      <c r="G332" s="1672"/>
      <c r="H332" s="1667">
        <f t="shared" si="14"/>
        <v>0</v>
      </c>
    </row>
    <row r="333" spans="1:8">
      <c r="A333" s="1689">
        <v>22294</v>
      </c>
      <c r="B333" s="1671" t="s">
        <v>868</v>
      </c>
      <c r="C333" s="1665"/>
      <c r="D333" s="1672"/>
      <c r="E333" s="1672"/>
      <c r="F333" s="1672"/>
      <c r="G333" s="1672"/>
      <c r="H333" s="1667">
        <f t="shared" si="14"/>
        <v>0</v>
      </c>
    </row>
    <row r="334" spans="1:8">
      <c r="A334" s="1689">
        <v>22297</v>
      </c>
      <c r="B334" s="1671" t="s">
        <v>869</v>
      </c>
      <c r="C334" s="1665"/>
      <c r="D334" s="1672"/>
      <c r="E334" s="1672"/>
      <c r="F334" s="1672"/>
      <c r="G334" s="1672"/>
      <c r="H334" s="1667">
        <f t="shared" si="14"/>
        <v>0</v>
      </c>
    </row>
    <row r="335" spans="1:8">
      <c r="A335" s="1690">
        <v>223</v>
      </c>
      <c r="B335" s="1673" t="s">
        <v>871</v>
      </c>
      <c r="C335" s="1665"/>
      <c r="D335" s="111">
        <f>SUM(D336:D341)</f>
        <v>0</v>
      </c>
      <c r="E335" s="111">
        <f>SUM(E336:E341)</f>
        <v>0</v>
      </c>
      <c r="F335" s="111">
        <f>SUM(F336:F341)</f>
        <v>0</v>
      </c>
      <c r="G335" s="111">
        <f>SUM(G336:G341)</f>
        <v>0</v>
      </c>
      <c r="H335" s="1667">
        <f t="shared" si="14"/>
        <v>0</v>
      </c>
    </row>
    <row r="336" spans="1:8">
      <c r="A336" s="1689">
        <v>2231</v>
      </c>
      <c r="B336" s="1671" t="s">
        <v>859</v>
      </c>
      <c r="C336" s="1665"/>
      <c r="D336" s="1672"/>
      <c r="E336" s="1672"/>
      <c r="F336" s="1672"/>
      <c r="G336" s="1672"/>
      <c r="H336" s="1667">
        <f t="shared" si="14"/>
        <v>0</v>
      </c>
    </row>
    <row r="337" spans="1:8">
      <c r="A337" s="1689">
        <v>2232</v>
      </c>
      <c r="B337" s="1671" t="s">
        <v>860</v>
      </c>
      <c r="C337" s="1665"/>
      <c r="D337" s="1672"/>
      <c r="E337" s="1672"/>
      <c r="F337" s="1672"/>
      <c r="G337" s="1672"/>
      <c r="H337" s="1667">
        <f t="shared" si="14"/>
        <v>0</v>
      </c>
    </row>
    <row r="338" spans="1:8">
      <c r="A338" s="1689">
        <v>2233</v>
      </c>
      <c r="B338" s="1671" t="s">
        <v>861</v>
      </c>
      <c r="C338" s="1665"/>
      <c r="D338" s="1672"/>
      <c r="E338" s="1672"/>
      <c r="F338" s="1672"/>
      <c r="G338" s="1672"/>
      <c r="H338" s="1667">
        <f t="shared" si="14"/>
        <v>0</v>
      </c>
    </row>
    <row r="339" spans="1:8">
      <c r="A339" s="1689">
        <v>2234</v>
      </c>
      <c r="B339" s="1671" t="s">
        <v>862</v>
      </c>
      <c r="C339" s="1665"/>
      <c r="D339" s="1672"/>
      <c r="E339" s="1672"/>
      <c r="F339" s="1672"/>
      <c r="G339" s="1672"/>
      <c r="H339" s="1667">
        <f t="shared" si="14"/>
        <v>0</v>
      </c>
    </row>
    <row r="340" spans="1:8">
      <c r="A340" s="1689">
        <v>2237</v>
      </c>
      <c r="B340" s="1671" t="s">
        <v>863</v>
      </c>
      <c r="C340" s="1665"/>
      <c r="D340" s="1672"/>
      <c r="E340" s="1672"/>
      <c r="F340" s="1672"/>
      <c r="G340" s="1672"/>
      <c r="H340" s="1667">
        <f t="shared" si="14"/>
        <v>0</v>
      </c>
    </row>
    <row r="341" spans="1:8">
      <c r="A341" s="1689">
        <v>2239</v>
      </c>
      <c r="B341" s="1671" t="s">
        <v>864</v>
      </c>
      <c r="C341" s="1665"/>
      <c r="D341" s="111">
        <f>SUM(D342:D346)</f>
        <v>0</v>
      </c>
      <c r="E341" s="111">
        <f>SUM(E342:E346)</f>
        <v>0</v>
      </c>
      <c r="F341" s="111">
        <f>SUM(F342:F346)</f>
        <v>0</v>
      </c>
      <c r="G341" s="111">
        <f>SUM(G342:G346)</f>
        <v>0</v>
      </c>
      <c r="H341" s="1667">
        <f t="shared" si="14"/>
        <v>0</v>
      </c>
    </row>
    <row r="342" spans="1:8">
      <c r="A342" s="1689">
        <v>22391</v>
      </c>
      <c r="B342" s="1671" t="s">
        <v>865</v>
      </c>
      <c r="C342" s="1665"/>
      <c r="D342" s="1672"/>
      <c r="E342" s="1672"/>
      <c r="F342" s="1672"/>
      <c r="G342" s="1672"/>
      <c r="H342" s="1667">
        <f t="shared" si="14"/>
        <v>0</v>
      </c>
    </row>
    <row r="343" spans="1:8">
      <c r="A343" s="1689">
        <v>22392</v>
      </c>
      <c r="B343" s="1671" t="s">
        <v>866</v>
      </c>
      <c r="C343" s="1665"/>
      <c r="D343" s="1672"/>
      <c r="E343" s="1672"/>
      <c r="F343" s="1672"/>
      <c r="G343" s="1672"/>
      <c r="H343" s="1667">
        <f t="shared" si="14"/>
        <v>0</v>
      </c>
    </row>
    <row r="344" spans="1:8">
      <c r="A344" s="1689">
        <v>22393</v>
      </c>
      <c r="B344" s="1671" t="s">
        <v>867</v>
      </c>
      <c r="C344" s="1665"/>
      <c r="D344" s="1672"/>
      <c r="E344" s="1672"/>
      <c r="F344" s="1672"/>
      <c r="G344" s="1672"/>
      <c r="H344" s="1667">
        <f t="shared" si="14"/>
        <v>0</v>
      </c>
    </row>
    <row r="345" spans="1:8">
      <c r="A345" s="1689">
        <v>22394</v>
      </c>
      <c r="B345" s="1671" t="s">
        <v>868</v>
      </c>
      <c r="C345" s="1665"/>
      <c r="D345" s="1672"/>
      <c r="E345" s="1672"/>
      <c r="F345" s="1672"/>
      <c r="G345" s="1672"/>
      <c r="H345" s="1667">
        <f t="shared" si="14"/>
        <v>0</v>
      </c>
    </row>
    <row r="346" spans="1:8">
      <c r="A346" s="1689">
        <v>22397</v>
      </c>
      <c r="B346" s="1671" t="s">
        <v>869</v>
      </c>
      <c r="C346" s="1665"/>
      <c r="D346" s="1672"/>
      <c r="E346" s="1672"/>
      <c r="F346" s="1672"/>
      <c r="G346" s="1672"/>
      <c r="H346" s="1667">
        <f t="shared" si="14"/>
        <v>0</v>
      </c>
    </row>
    <row r="347" spans="1:8">
      <c r="A347" s="1690">
        <v>224</v>
      </c>
      <c r="B347" s="1673" t="s">
        <v>872</v>
      </c>
      <c r="C347" s="1665"/>
      <c r="D347" s="111">
        <f>SUM(D348:D353)</f>
        <v>0</v>
      </c>
      <c r="E347" s="111">
        <f>SUM(E348:E353)</f>
        <v>0</v>
      </c>
      <c r="F347" s="111">
        <f>SUM(F348:F353)</f>
        <v>0</v>
      </c>
      <c r="G347" s="111">
        <f>SUM(G348:G353)</f>
        <v>0</v>
      </c>
      <c r="H347" s="1667">
        <f t="shared" si="14"/>
        <v>0</v>
      </c>
    </row>
    <row r="348" spans="1:8">
      <c r="A348" s="1689">
        <v>2241</v>
      </c>
      <c r="B348" s="1671" t="s">
        <v>859</v>
      </c>
      <c r="C348" s="1665"/>
      <c r="D348" s="1672"/>
      <c r="E348" s="1672"/>
      <c r="F348" s="1672"/>
      <c r="G348" s="1672"/>
      <c r="H348" s="1667">
        <f t="shared" si="14"/>
        <v>0</v>
      </c>
    </row>
    <row r="349" spans="1:8">
      <c r="A349" s="1689">
        <v>2242</v>
      </c>
      <c r="B349" s="1671" t="s">
        <v>860</v>
      </c>
      <c r="C349" s="1665"/>
      <c r="D349" s="1672"/>
      <c r="E349" s="1672"/>
      <c r="F349" s="1672"/>
      <c r="G349" s="1672"/>
      <c r="H349" s="1667">
        <f t="shared" si="14"/>
        <v>0</v>
      </c>
    </row>
    <row r="350" spans="1:8">
      <c r="A350" s="1689">
        <v>2243</v>
      </c>
      <c r="B350" s="1671" t="s">
        <v>861</v>
      </c>
      <c r="C350" s="1665"/>
      <c r="D350" s="1672"/>
      <c r="E350" s="1672"/>
      <c r="F350" s="1672"/>
      <c r="G350" s="1672"/>
      <c r="H350" s="1667">
        <f t="shared" si="14"/>
        <v>0</v>
      </c>
    </row>
    <row r="351" spans="1:8">
      <c r="A351" s="1689">
        <v>2244</v>
      </c>
      <c r="B351" s="1671" t="s">
        <v>862</v>
      </c>
      <c r="C351" s="1665"/>
      <c r="D351" s="1672"/>
      <c r="E351" s="1672"/>
      <c r="F351" s="1672"/>
      <c r="G351" s="1672"/>
      <c r="H351" s="1667">
        <f t="shared" si="14"/>
        <v>0</v>
      </c>
    </row>
    <row r="352" spans="1:8">
      <c r="A352" s="1689">
        <v>2247</v>
      </c>
      <c r="B352" s="1671" t="s">
        <v>863</v>
      </c>
      <c r="C352" s="1665"/>
      <c r="D352" s="1672"/>
      <c r="E352" s="1672"/>
      <c r="F352" s="1672"/>
      <c r="G352" s="1672"/>
      <c r="H352" s="1667">
        <f t="shared" si="14"/>
        <v>0</v>
      </c>
    </row>
    <row r="353" spans="1:8">
      <c r="A353" s="1689">
        <v>2249</v>
      </c>
      <c r="B353" s="1671" t="s">
        <v>864</v>
      </c>
      <c r="C353" s="1665"/>
      <c r="D353" s="111">
        <f>SUM(D354:D358)</f>
        <v>0</v>
      </c>
      <c r="E353" s="111">
        <f>SUM(E354:E358)</f>
        <v>0</v>
      </c>
      <c r="F353" s="111">
        <f>SUM(F354:F358)</f>
        <v>0</v>
      </c>
      <c r="G353" s="111">
        <f>SUM(G354:G358)</f>
        <v>0</v>
      </c>
      <c r="H353" s="1667">
        <f t="shared" si="14"/>
        <v>0</v>
      </c>
    </row>
    <row r="354" spans="1:8">
      <c r="A354" s="1689">
        <v>22491</v>
      </c>
      <c r="B354" s="1671" t="s">
        <v>865</v>
      </c>
      <c r="C354" s="1665"/>
      <c r="D354" s="1672"/>
      <c r="E354" s="1672"/>
      <c r="F354" s="1672"/>
      <c r="G354" s="1672"/>
      <c r="H354" s="1667">
        <f t="shared" si="14"/>
        <v>0</v>
      </c>
    </row>
    <row r="355" spans="1:8">
      <c r="A355" s="1689">
        <v>22492</v>
      </c>
      <c r="B355" s="1671" t="s">
        <v>866</v>
      </c>
      <c r="C355" s="1665"/>
      <c r="D355" s="1672"/>
      <c r="E355" s="1672"/>
      <c r="F355" s="1672"/>
      <c r="G355" s="1672"/>
      <c r="H355" s="1667">
        <f t="shared" si="14"/>
        <v>0</v>
      </c>
    </row>
    <row r="356" spans="1:8">
      <c r="A356" s="1689">
        <v>22493</v>
      </c>
      <c r="B356" s="1671" t="s">
        <v>867</v>
      </c>
      <c r="C356" s="1665"/>
      <c r="D356" s="1672"/>
      <c r="E356" s="1672"/>
      <c r="F356" s="1672"/>
      <c r="G356" s="1672"/>
      <c r="H356" s="1667">
        <f t="shared" si="14"/>
        <v>0</v>
      </c>
    </row>
    <row r="357" spans="1:8">
      <c r="A357" s="1689">
        <v>22494</v>
      </c>
      <c r="B357" s="1671" t="s">
        <v>868</v>
      </c>
      <c r="C357" s="1665"/>
      <c r="D357" s="1672"/>
      <c r="E357" s="1672"/>
      <c r="F357" s="1672"/>
      <c r="G357" s="1672"/>
      <c r="H357" s="1667">
        <f t="shared" si="14"/>
        <v>0</v>
      </c>
    </row>
    <row r="358" spans="1:8">
      <c r="A358" s="1689">
        <v>22497</v>
      </c>
      <c r="B358" s="1671" t="s">
        <v>869</v>
      </c>
      <c r="C358" s="1665"/>
      <c r="D358" s="1672"/>
      <c r="E358" s="1672"/>
      <c r="F358" s="1672"/>
      <c r="G358" s="1672"/>
      <c r="H358" s="1667">
        <f t="shared" si="14"/>
        <v>0</v>
      </c>
    </row>
    <row r="359" spans="1:8">
      <c r="A359" s="1690">
        <v>225</v>
      </c>
      <c r="B359" s="1673" t="s">
        <v>878</v>
      </c>
      <c r="C359" s="1665"/>
      <c r="D359" s="111">
        <f>SUM(D360:D365)</f>
        <v>0</v>
      </c>
      <c r="E359" s="111">
        <f>SUM(E360:E365)</f>
        <v>0</v>
      </c>
      <c r="F359" s="111">
        <f>SUM(F360:F365)</f>
        <v>0</v>
      </c>
      <c r="G359" s="111">
        <f>SUM(G360:G365)</f>
        <v>0</v>
      </c>
      <c r="H359" s="1667">
        <f t="shared" si="14"/>
        <v>0</v>
      </c>
    </row>
    <row r="360" spans="1:8">
      <c r="A360" s="1689">
        <v>2251</v>
      </c>
      <c r="B360" s="1671" t="s">
        <v>859</v>
      </c>
      <c r="C360" s="1665"/>
      <c r="D360" s="1672"/>
      <c r="E360" s="1672"/>
      <c r="F360" s="1672"/>
      <c r="G360" s="1672"/>
      <c r="H360" s="1667">
        <f t="shared" si="14"/>
        <v>0</v>
      </c>
    </row>
    <row r="361" spans="1:8">
      <c r="A361" s="1689">
        <v>2252</v>
      </c>
      <c r="B361" s="1671" t="s">
        <v>860</v>
      </c>
      <c r="C361" s="1665"/>
      <c r="D361" s="1672"/>
      <c r="E361" s="1672"/>
      <c r="F361" s="1672"/>
      <c r="G361" s="1672"/>
      <c r="H361" s="1667">
        <f t="shared" si="14"/>
        <v>0</v>
      </c>
    </row>
    <row r="362" spans="1:8">
      <c r="A362" s="1689">
        <v>2253</v>
      </c>
      <c r="B362" s="1671" t="s">
        <v>861</v>
      </c>
      <c r="C362" s="1665"/>
      <c r="D362" s="1672"/>
      <c r="E362" s="1672"/>
      <c r="F362" s="1672"/>
      <c r="G362" s="1672"/>
      <c r="H362" s="1667">
        <f t="shared" si="14"/>
        <v>0</v>
      </c>
    </row>
    <row r="363" spans="1:8">
      <c r="A363" s="1689">
        <v>2254</v>
      </c>
      <c r="B363" s="1671" t="s">
        <v>862</v>
      </c>
      <c r="C363" s="1665"/>
      <c r="D363" s="1672"/>
      <c r="E363" s="1672"/>
      <c r="F363" s="1672"/>
      <c r="G363" s="1672"/>
      <c r="H363" s="1667">
        <f t="shared" si="14"/>
        <v>0</v>
      </c>
    </row>
    <row r="364" spans="1:8">
      <c r="A364" s="1689">
        <v>2257</v>
      </c>
      <c r="B364" s="1671" t="s">
        <v>863</v>
      </c>
      <c r="C364" s="1665"/>
      <c r="D364" s="1672"/>
      <c r="E364" s="1672"/>
      <c r="F364" s="1672"/>
      <c r="G364" s="1672"/>
      <c r="H364" s="1667">
        <f t="shared" si="14"/>
        <v>0</v>
      </c>
    </row>
    <row r="365" spans="1:8">
      <c r="A365" s="1689">
        <v>2259</v>
      </c>
      <c r="B365" s="1671" t="s">
        <v>864</v>
      </c>
      <c r="C365" s="1665"/>
      <c r="D365" s="111">
        <f>SUM(D366:D370)</f>
        <v>0</v>
      </c>
      <c r="E365" s="111">
        <f>SUM(E366:E370)</f>
        <v>0</v>
      </c>
      <c r="F365" s="111">
        <f>SUM(F366:F370)</f>
        <v>0</v>
      </c>
      <c r="G365" s="111">
        <f>SUM(G366:G370)</f>
        <v>0</v>
      </c>
      <c r="H365" s="1667">
        <f t="shared" si="14"/>
        <v>0</v>
      </c>
    </row>
    <row r="366" spans="1:8">
      <c r="A366" s="1689">
        <v>22591</v>
      </c>
      <c r="B366" s="1671" t="s">
        <v>865</v>
      </c>
      <c r="C366" s="1665"/>
      <c r="D366" s="1672"/>
      <c r="E366" s="1672"/>
      <c r="F366" s="1672"/>
      <c r="G366" s="1672"/>
      <c r="H366" s="1667">
        <f t="shared" si="14"/>
        <v>0</v>
      </c>
    </row>
    <row r="367" spans="1:8">
      <c r="A367" s="1689">
        <v>22592</v>
      </c>
      <c r="B367" s="1671" t="s">
        <v>866</v>
      </c>
      <c r="C367" s="1665"/>
      <c r="D367" s="1672"/>
      <c r="E367" s="1672"/>
      <c r="F367" s="1672"/>
      <c r="G367" s="1672"/>
      <c r="H367" s="1667">
        <f t="shared" si="14"/>
        <v>0</v>
      </c>
    </row>
    <row r="368" spans="1:8">
      <c r="A368" s="1689">
        <v>22593</v>
      </c>
      <c r="B368" s="1671" t="s">
        <v>867</v>
      </c>
      <c r="C368" s="1665"/>
      <c r="D368" s="1672"/>
      <c r="E368" s="1672"/>
      <c r="F368" s="1672"/>
      <c r="G368" s="1672"/>
      <c r="H368" s="1667">
        <f t="shared" si="14"/>
        <v>0</v>
      </c>
    </row>
    <row r="369" spans="1:8">
      <c r="A369" s="1689">
        <v>22594</v>
      </c>
      <c r="B369" s="1671" t="s">
        <v>868</v>
      </c>
      <c r="C369" s="1665"/>
      <c r="D369" s="1672"/>
      <c r="E369" s="1672"/>
      <c r="F369" s="1672"/>
      <c r="G369" s="1672"/>
      <c r="H369" s="1667">
        <f t="shared" si="14"/>
        <v>0</v>
      </c>
    </row>
    <row r="370" spans="1:8">
      <c r="A370" s="1689">
        <v>22597</v>
      </c>
      <c r="B370" s="1671" t="s">
        <v>869</v>
      </c>
      <c r="C370" s="1665"/>
      <c r="D370" s="1672"/>
      <c r="E370" s="1672"/>
      <c r="F370" s="1672"/>
      <c r="G370" s="1672"/>
      <c r="H370" s="1667">
        <f t="shared" si="14"/>
        <v>0</v>
      </c>
    </row>
    <row r="371" spans="1:8">
      <c r="A371" s="1693">
        <v>23</v>
      </c>
      <c r="B371" s="1664" t="s">
        <v>879</v>
      </c>
      <c r="C371" s="111">
        <f>C432</f>
        <v>0</v>
      </c>
      <c r="D371" s="111">
        <f>D372+D384+D396+D408+D420</f>
        <v>0</v>
      </c>
      <c r="E371" s="111">
        <f>E372+E384+E396+E408+E420</f>
        <v>0</v>
      </c>
      <c r="F371" s="111">
        <f>F372+F384+F396+F408+F420</f>
        <v>0</v>
      </c>
      <c r="G371" s="111">
        <f>G372+G384+G396+G408+G420</f>
        <v>0</v>
      </c>
      <c r="H371" s="1667">
        <f t="shared" ref="H371" si="15">SUM(C371:G371)</f>
        <v>0</v>
      </c>
    </row>
    <row r="372" spans="1:8">
      <c r="A372" s="1690">
        <v>231</v>
      </c>
      <c r="B372" s="1673" t="s">
        <v>858</v>
      </c>
      <c r="C372" s="1665"/>
      <c r="D372" s="111">
        <f>SUM(D373:D378)</f>
        <v>0</v>
      </c>
      <c r="E372" s="111">
        <f>SUM(E373:E378)</f>
        <v>0</v>
      </c>
      <c r="F372" s="111">
        <f>SUM(F373:F378)</f>
        <v>0</v>
      </c>
      <c r="G372" s="111">
        <f>SUM(G373:G378)</f>
        <v>0</v>
      </c>
      <c r="H372" s="1667">
        <f>SUM(D372:G372)</f>
        <v>0</v>
      </c>
    </row>
    <row r="373" spans="1:8">
      <c r="A373" s="1689">
        <v>2311</v>
      </c>
      <c r="B373" s="1671" t="s">
        <v>859</v>
      </c>
      <c r="C373" s="1665"/>
      <c r="D373" s="1672"/>
      <c r="E373" s="1672"/>
      <c r="F373" s="1672"/>
      <c r="G373" s="1672"/>
      <c r="H373" s="1667">
        <f t="shared" ref="H373:H431" si="16">SUM(D373:G373)</f>
        <v>0</v>
      </c>
    </row>
    <row r="374" spans="1:8">
      <c r="A374" s="1689">
        <v>2312</v>
      </c>
      <c r="B374" s="1671" t="s">
        <v>860</v>
      </c>
      <c r="C374" s="1665"/>
      <c r="D374" s="1672"/>
      <c r="E374" s="1672"/>
      <c r="F374" s="1672"/>
      <c r="G374" s="1672"/>
      <c r="H374" s="1667">
        <f t="shared" si="16"/>
        <v>0</v>
      </c>
    </row>
    <row r="375" spans="1:8">
      <c r="A375" s="1689">
        <v>2313</v>
      </c>
      <c r="B375" s="1671" t="s">
        <v>861</v>
      </c>
      <c r="C375" s="1665"/>
      <c r="D375" s="1672"/>
      <c r="E375" s="1672"/>
      <c r="F375" s="1672"/>
      <c r="G375" s="1672"/>
      <c r="H375" s="1667">
        <f t="shared" si="16"/>
        <v>0</v>
      </c>
    </row>
    <row r="376" spans="1:8">
      <c r="A376" s="1689">
        <v>2314</v>
      </c>
      <c r="B376" s="1671" t="s">
        <v>862</v>
      </c>
      <c r="C376" s="1665"/>
      <c r="D376" s="1672"/>
      <c r="E376" s="1672"/>
      <c r="F376" s="1672"/>
      <c r="G376" s="1672"/>
      <c r="H376" s="1667">
        <f t="shared" si="16"/>
        <v>0</v>
      </c>
    </row>
    <row r="377" spans="1:8">
      <c r="A377" s="1689">
        <v>2317</v>
      </c>
      <c r="B377" s="1671" t="s">
        <v>863</v>
      </c>
      <c r="C377" s="1665"/>
      <c r="D377" s="1672"/>
      <c r="E377" s="1672"/>
      <c r="F377" s="1672"/>
      <c r="G377" s="1672"/>
      <c r="H377" s="1667">
        <f t="shared" si="16"/>
        <v>0</v>
      </c>
    </row>
    <row r="378" spans="1:8">
      <c r="A378" s="1689">
        <v>2319</v>
      </c>
      <c r="B378" s="1671" t="s">
        <v>864</v>
      </c>
      <c r="C378" s="1665"/>
      <c r="D378" s="111">
        <f>SUM(D379:D383)</f>
        <v>0</v>
      </c>
      <c r="E378" s="111">
        <f>SUM(E379:E383)</f>
        <v>0</v>
      </c>
      <c r="F378" s="111">
        <f>SUM(F379:F383)</f>
        <v>0</v>
      </c>
      <c r="G378" s="111">
        <f>SUM(G379:G383)</f>
        <v>0</v>
      </c>
      <c r="H378" s="1667">
        <f t="shared" si="16"/>
        <v>0</v>
      </c>
    </row>
    <row r="379" spans="1:8">
      <c r="A379" s="1689">
        <v>23191</v>
      </c>
      <c r="B379" s="1671" t="s">
        <v>865</v>
      </c>
      <c r="C379" s="1665"/>
      <c r="D379" s="1672"/>
      <c r="E379" s="1672"/>
      <c r="F379" s="1672"/>
      <c r="G379" s="1672"/>
      <c r="H379" s="1667">
        <f t="shared" si="16"/>
        <v>0</v>
      </c>
    </row>
    <row r="380" spans="1:8">
      <c r="A380" s="1689">
        <v>23192</v>
      </c>
      <c r="B380" s="1671" t="s">
        <v>866</v>
      </c>
      <c r="C380" s="1665"/>
      <c r="D380" s="1672"/>
      <c r="E380" s="1672"/>
      <c r="F380" s="1672"/>
      <c r="G380" s="1672"/>
      <c r="H380" s="1667">
        <f t="shared" si="16"/>
        <v>0</v>
      </c>
    </row>
    <row r="381" spans="1:8">
      <c r="A381" s="1689">
        <v>23193</v>
      </c>
      <c r="B381" s="1671" t="s">
        <v>867</v>
      </c>
      <c r="C381" s="1665"/>
      <c r="D381" s="1672"/>
      <c r="E381" s="1672"/>
      <c r="F381" s="1672"/>
      <c r="G381" s="1672"/>
      <c r="H381" s="1667">
        <f t="shared" si="16"/>
        <v>0</v>
      </c>
    </row>
    <row r="382" spans="1:8">
      <c r="A382" s="1689">
        <v>23194</v>
      </c>
      <c r="B382" s="1671" t="s">
        <v>868</v>
      </c>
      <c r="C382" s="1665"/>
      <c r="D382" s="1672"/>
      <c r="E382" s="1672"/>
      <c r="F382" s="1672"/>
      <c r="G382" s="1672"/>
      <c r="H382" s="1667">
        <f t="shared" si="16"/>
        <v>0</v>
      </c>
    </row>
    <row r="383" spans="1:8">
      <c r="A383" s="1689">
        <v>23197</v>
      </c>
      <c r="B383" s="1671" t="s">
        <v>869</v>
      </c>
      <c r="C383" s="1665"/>
      <c r="D383" s="1672"/>
      <c r="E383" s="1672"/>
      <c r="F383" s="1672"/>
      <c r="G383" s="1672"/>
      <c r="H383" s="1667">
        <f t="shared" si="16"/>
        <v>0</v>
      </c>
    </row>
    <row r="384" spans="1:8">
      <c r="A384" s="1690">
        <v>232</v>
      </c>
      <c r="B384" s="1673" t="s">
        <v>870</v>
      </c>
      <c r="C384" s="1665"/>
      <c r="D384" s="111">
        <f>SUM(D385:D390)</f>
        <v>0</v>
      </c>
      <c r="E384" s="111">
        <f>SUM(E385:E390)</f>
        <v>0</v>
      </c>
      <c r="F384" s="111">
        <f>SUM(F385:F390)</f>
        <v>0</v>
      </c>
      <c r="G384" s="111">
        <f>SUM(G385:G390)</f>
        <v>0</v>
      </c>
      <c r="H384" s="1667">
        <f t="shared" si="16"/>
        <v>0</v>
      </c>
    </row>
    <row r="385" spans="1:8">
      <c r="A385" s="1689">
        <v>2321</v>
      </c>
      <c r="B385" s="1671" t="s">
        <v>859</v>
      </c>
      <c r="C385" s="1665"/>
      <c r="D385" s="1672"/>
      <c r="E385" s="1672"/>
      <c r="F385" s="1672"/>
      <c r="G385" s="1672"/>
      <c r="H385" s="1667">
        <f t="shared" si="16"/>
        <v>0</v>
      </c>
    </row>
    <row r="386" spans="1:8">
      <c r="A386" s="1689">
        <v>2322</v>
      </c>
      <c r="B386" s="1671" t="s">
        <v>860</v>
      </c>
      <c r="C386" s="1665"/>
      <c r="D386" s="1672"/>
      <c r="E386" s="1672"/>
      <c r="F386" s="1672"/>
      <c r="G386" s="1672"/>
      <c r="H386" s="1667">
        <f t="shared" si="16"/>
        <v>0</v>
      </c>
    </row>
    <row r="387" spans="1:8">
      <c r="A387" s="1689">
        <v>2323</v>
      </c>
      <c r="B387" s="1671" t="s">
        <v>861</v>
      </c>
      <c r="C387" s="1665"/>
      <c r="D387" s="1672"/>
      <c r="E387" s="1672"/>
      <c r="F387" s="1672"/>
      <c r="G387" s="1672"/>
      <c r="H387" s="1667">
        <f t="shared" si="16"/>
        <v>0</v>
      </c>
    </row>
    <row r="388" spans="1:8">
      <c r="A388" s="1689">
        <v>2324</v>
      </c>
      <c r="B388" s="1671" t="s">
        <v>862</v>
      </c>
      <c r="C388" s="1665"/>
      <c r="D388" s="1672"/>
      <c r="E388" s="1672"/>
      <c r="F388" s="1672"/>
      <c r="G388" s="1672"/>
      <c r="H388" s="1667">
        <f t="shared" si="16"/>
        <v>0</v>
      </c>
    </row>
    <row r="389" spans="1:8">
      <c r="A389" s="1689">
        <v>2327</v>
      </c>
      <c r="B389" s="1671" t="s">
        <v>863</v>
      </c>
      <c r="C389" s="1665"/>
      <c r="D389" s="1672"/>
      <c r="E389" s="1672"/>
      <c r="F389" s="1672"/>
      <c r="G389" s="1672"/>
      <c r="H389" s="1667">
        <f t="shared" si="16"/>
        <v>0</v>
      </c>
    </row>
    <row r="390" spans="1:8">
      <c r="A390" s="1689">
        <v>2329</v>
      </c>
      <c r="B390" s="1671" t="s">
        <v>864</v>
      </c>
      <c r="C390" s="1665"/>
      <c r="D390" s="111">
        <f>SUM(D391:D395)</f>
        <v>0</v>
      </c>
      <c r="E390" s="111">
        <f>SUM(E391:E395)</f>
        <v>0</v>
      </c>
      <c r="F390" s="111">
        <f>SUM(F391:F395)</f>
        <v>0</v>
      </c>
      <c r="G390" s="111">
        <f>SUM(G391:G395)</f>
        <v>0</v>
      </c>
      <c r="H390" s="1667">
        <f t="shared" si="16"/>
        <v>0</v>
      </c>
    </row>
    <row r="391" spans="1:8">
      <c r="A391" s="1689">
        <v>23291</v>
      </c>
      <c r="B391" s="1671" t="s">
        <v>865</v>
      </c>
      <c r="C391" s="1665"/>
      <c r="D391" s="1672"/>
      <c r="E391" s="1672"/>
      <c r="F391" s="1672"/>
      <c r="G391" s="1672"/>
      <c r="H391" s="1667">
        <f t="shared" si="16"/>
        <v>0</v>
      </c>
    </row>
    <row r="392" spans="1:8">
      <c r="A392" s="1689">
        <v>23292</v>
      </c>
      <c r="B392" s="1671" t="s">
        <v>866</v>
      </c>
      <c r="C392" s="1665"/>
      <c r="D392" s="1672"/>
      <c r="E392" s="1672"/>
      <c r="F392" s="1672"/>
      <c r="G392" s="1672"/>
      <c r="H392" s="1667">
        <f t="shared" si="16"/>
        <v>0</v>
      </c>
    </row>
    <row r="393" spans="1:8">
      <c r="A393" s="1689">
        <v>23293</v>
      </c>
      <c r="B393" s="1671" t="s">
        <v>867</v>
      </c>
      <c r="C393" s="1665"/>
      <c r="D393" s="1672"/>
      <c r="E393" s="1672"/>
      <c r="F393" s="1672"/>
      <c r="G393" s="1672"/>
      <c r="H393" s="1667">
        <f t="shared" si="16"/>
        <v>0</v>
      </c>
    </row>
    <row r="394" spans="1:8">
      <c r="A394" s="1689">
        <v>23294</v>
      </c>
      <c r="B394" s="1671" t="s">
        <v>868</v>
      </c>
      <c r="C394" s="1665"/>
      <c r="D394" s="1672"/>
      <c r="E394" s="1672"/>
      <c r="F394" s="1672"/>
      <c r="G394" s="1672"/>
      <c r="H394" s="1667">
        <f t="shared" si="16"/>
        <v>0</v>
      </c>
    </row>
    <row r="395" spans="1:8">
      <c r="A395" s="1689">
        <v>23297</v>
      </c>
      <c r="B395" s="1671" t="s">
        <v>869</v>
      </c>
      <c r="C395" s="1665"/>
      <c r="D395" s="1672"/>
      <c r="E395" s="1672"/>
      <c r="F395" s="1672"/>
      <c r="G395" s="1672"/>
      <c r="H395" s="1667">
        <f t="shared" si="16"/>
        <v>0</v>
      </c>
    </row>
    <row r="396" spans="1:8">
      <c r="A396" s="1690">
        <v>233</v>
      </c>
      <c r="B396" s="1673" t="s">
        <v>871</v>
      </c>
      <c r="C396" s="1665"/>
      <c r="D396" s="111">
        <f>SUM(D397:D402)</f>
        <v>0</v>
      </c>
      <c r="E396" s="111">
        <f>SUM(E397:E402)</f>
        <v>0</v>
      </c>
      <c r="F396" s="111">
        <f>SUM(F397:F402)</f>
        <v>0</v>
      </c>
      <c r="G396" s="111">
        <f>SUM(G397:G402)</f>
        <v>0</v>
      </c>
      <c r="H396" s="1667">
        <f t="shared" si="16"/>
        <v>0</v>
      </c>
    </row>
    <row r="397" spans="1:8">
      <c r="A397" s="1689">
        <v>2331</v>
      </c>
      <c r="B397" s="1671" t="s">
        <v>859</v>
      </c>
      <c r="C397" s="1665"/>
      <c r="D397" s="1672"/>
      <c r="E397" s="1672"/>
      <c r="F397" s="1672"/>
      <c r="G397" s="1672"/>
      <c r="H397" s="1667">
        <f t="shared" si="16"/>
        <v>0</v>
      </c>
    </row>
    <row r="398" spans="1:8">
      <c r="A398" s="1689">
        <v>2332</v>
      </c>
      <c r="B398" s="1671" t="s">
        <v>860</v>
      </c>
      <c r="C398" s="1665"/>
      <c r="D398" s="1672"/>
      <c r="E398" s="1672"/>
      <c r="F398" s="1672"/>
      <c r="G398" s="1672"/>
      <c r="H398" s="1667">
        <f t="shared" si="16"/>
        <v>0</v>
      </c>
    </row>
    <row r="399" spans="1:8">
      <c r="A399" s="1689">
        <v>2333</v>
      </c>
      <c r="B399" s="1671" t="s">
        <v>861</v>
      </c>
      <c r="C399" s="1665"/>
      <c r="D399" s="1672"/>
      <c r="E399" s="1672"/>
      <c r="F399" s="1672"/>
      <c r="G399" s="1672"/>
      <c r="H399" s="1667">
        <f t="shared" si="16"/>
        <v>0</v>
      </c>
    </row>
    <row r="400" spans="1:8">
      <c r="A400" s="1689">
        <v>2334</v>
      </c>
      <c r="B400" s="1671" t="s">
        <v>862</v>
      </c>
      <c r="C400" s="1665"/>
      <c r="D400" s="1672"/>
      <c r="E400" s="1672"/>
      <c r="F400" s="1672"/>
      <c r="G400" s="1672"/>
      <c r="H400" s="1667">
        <f t="shared" si="16"/>
        <v>0</v>
      </c>
    </row>
    <row r="401" spans="1:8">
      <c r="A401" s="1689">
        <v>2337</v>
      </c>
      <c r="B401" s="1671" t="s">
        <v>863</v>
      </c>
      <c r="C401" s="1665"/>
      <c r="D401" s="1672"/>
      <c r="E401" s="1672"/>
      <c r="F401" s="1672"/>
      <c r="G401" s="1672"/>
      <c r="H401" s="1667">
        <f t="shared" si="16"/>
        <v>0</v>
      </c>
    </row>
    <row r="402" spans="1:8">
      <c r="A402" s="1689">
        <v>2339</v>
      </c>
      <c r="B402" s="1671" t="s">
        <v>864</v>
      </c>
      <c r="C402" s="1665"/>
      <c r="D402" s="111">
        <f>SUM(D403:D407)</f>
        <v>0</v>
      </c>
      <c r="E402" s="111">
        <f>SUM(E403:E407)</f>
        <v>0</v>
      </c>
      <c r="F402" s="111">
        <f>SUM(F403:F407)</f>
        <v>0</v>
      </c>
      <c r="G402" s="111">
        <f>SUM(G403:G407)</f>
        <v>0</v>
      </c>
      <c r="H402" s="1667">
        <f t="shared" si="16"/>
        <v>0</v>
      </c>
    </row>
    <row r="403" spans="1:8">
      <c r="A403" s="1689">
        <v>23391</v>
      </c>
      <c r="B403" s="1671" t="s">
        <v>865</v>
      </c>
      <c r="C403" s="1665"/>
      <c r="D403" s="1672"/>
      <c r="E403" s="1672"/>
      <c r="F403" s="1672"/>
      <c r="G403" s="1672"/>
      <c r="H403" s="1667">
        <f t="shared" si="16"/>
        <v>0</v>
      </c>
    </row>
    <row r="404" spans="1:8">
      <c r="A404" s="1689">
        <v>23392</v>
      </c>
      <c r="B404" s="1671" t="s">
        <v>866</v>
      </c>
      <c r="C404" s="1665"/>
      <c r="D404" s="1672"/>
      <c r="E404" s="1672"/>
      <c r="F404" s="1672"/>
      <c r="G404" s="1672"/>
      <c r="H404" s="1667">
        <f t="shared" si="16"/>
        <v>0</v>
      </c>
    </row>
    <row r="405" spans="1:8">
      <c r="A405" s="1689">
        <v>23393</v>
      </c>
      <c r="B405" s="1671" t="s">
        <v>867</v>
      </c>
      <c r="C405" s="1665"/>
      <c r="D405" s="1672"/>
      <c r="E405" s="1672"/>
      <c r="F405" s="1672"/>
      <c r="G405" s="1672"/>
      <c r="H405" s="1667">
        <f t="shared" si="16"/>
        <v>0</v>
      </c>
    </row>
    <row r="406" spans="1:8">
      <c r="A406" s="1689">
        <v>23394</v>
      </c>
      <c r="B406" s="1671" t="s">
        <v>868</v>
      </c>
      <c r="C406" s="1665"/>
      <c r="D406" s="1672"/>
      <c r="E406" s="1672"/>
      <c r="F406" s="1672"/>
      <c r="G406" s="1672"/>
      <c r="H406" s="1667">
        <f t="shared" si="16"/>
        <v>0</v>
      </c>
    </row>
    <row r="407" spans="1:8">
      <c r="A407" s="1689">
        <v>23397</v>
      </c>
      <c r="B407" s="1671" t="s">
        <v>869</v>
      </c>
      <c r="C407" s="1665"/>
      <c r="D407" s="1672"/>
      <c r="E407" s="1672"/>
      <c r="F407" s="1672"/>
      <c r="G407" s="1672"/>
      <c r="H407" s="1667">
        <f t="shared" si="16"/>
        <v>0</v>
      </c>
    </row>
    <row r="408" spans="1:8">
      <c r="A408" s="1690">
        <v>234</v>
      </c>
      <c r="B408" s="1673" t="s">
        <v>872</v>
      </c>
      <c r="C408" s="1665"/>
      <c r="D408" s="111">
        <f>SUM(D409:D414)</f>
        <v>0</v>
      </c>
      <c r="E408" s="111">
        <f>SUM(E409:E414)</f>
        <v>0</v>
      </c>
      <c r="F408" s="111">
        <f>SUM(F409:F414)</f>
        <v>0</v>
      </c>
      <c r="G408" s="111">
        <f>SUM(G409:G414)</f>
        <v>0</v>
      </c>
      <c r="H408" s="1667">
        <f t="shared" si="16"/>
        <v>0</v>
      </c>
    </row>
    <row r="409" spans="1:8">
      <c r="A409" s="1689">
        <v>2341</v>
      </c>
      <c r="B409" s="1671" t="s">
        <v>859</v>
      </c>
      <c r="C409" s="1665"/>
      <c r="D409" s="1672"/>
      <c r="E409" s="1672"/>
      <c r="F409" s="1672"/>
      <c r="G409" s="1672"/>
      <c r="H409" s="1667">
        <f t="shared" si="16"/>
        <v>0</v>
      </c>
    </row>
    <row r="410" spans="1:8">
      <c r="A410" s="1689">
        <v>2342</v>
      </c>
      <c r="B410" s="1671" t="s">
        <v>860</v>
      </c>
      <c r="C410" s="1665"/>
      <c r="D410" s="1672"/>
      <c r="E410" s="1672"/>
      <c r="F410" s="1672"/>
      <c r="G410" s="1672"/>
      <c r="H410" s="1667">
        <f t="shared" si="16"/>
        <v>0</v>
      </c>
    </row>
    <row r="411" spans="1:8">
      <c r="A411" s="1689">
        <v>2343</v>
      </c>
      <c r="B411" s="1671" t="s">
        <v>861</v>
      </c>
      <c r="C411" s="1665"/>
      <c r="D411" s="1672"/>
      <c r="E411" s="1672"/>
      <c r="F411" s="1672"/>
      <c r="G411" s="1672"/>
      <c r="H411" s="1667">
        <f t="shared" si="16"/>
        <v>0</v>
      </c>
    </row>
    <row r="412" spans="1:8">
      <c r="A412" s="1689">
        <v>2344</v>
      </c>
      <c r="B412" s="1671" t="s">
        <v>862</v>
      </c>
      <c r="C412" s="1665"/>
      <c r="D412" s="1672"/>
      <c r="E412" s="1672"/>
      <c r="F412" s="1672"/>
      <c r="G412" s="1672"/>
      <c r="H412" s="1667">
        <f t="shared" si="16"/>
        <v>0</v>
      </c>
    </row>
    <row r="413" spans="1:8">
      <c r="A413" s="1689">
        <v>2347</v>
      </c>
      <c r="B413" s="1671" t="s">
        <v>863</v>
      </c>
      <c r="C413" s="1665"/>
      <c r="D413" s="1672"/>
      <c r="E413" s="1672"/>
      <c r="F413" s="1672"/>
      <c r="G413" s="1672"/>
      <c r="H413" s="1667">
        <f t="shared" si="16"/>
        <v>0</v>
      </c>
    </row>
    <row r="414" spans="1:8">
      <c r="A414" s="1689">
        <v>2349</v>
      </c>
      <c r="B414" s="1671" t="s">
        <v>864</v>
      </c>
      <c r="C414" s="1665"/>
      <c r="D414" s="111">
        <f>SUM(D415:D419)</f>
        <v>0</v>
      </c>
      <c r="E414" s="111">
        <f>SUM(E415:E419)</f>
        <v>0</v>
      </c>
      <c r="F414" s="111">
        <f>SUM(F415:F419)</f>
        <v>0</v>
      </c>
      <c r="G414" s="111">
        <f>SUM(G415:G419)</f>
        <v>0</v>
      </c>
      <c r="H414" s="1667">
        <f t="shared" si="16"/>
        <v>0</v>
      </c>
    </row>
    <row r="415" spans="1:8">
      <c r="A415" s="1689">
        <v>23491</v>
      </c>
      <c r="B415" s="1671" t="s">
        <v>865</v>
      </c>
      <c r="C415" s="1665"/>
      <c r="D415" s="1672"/>
      <c r="E415" s="1672"/>
      <c r="F415" s="1672"/>
      <c r="G415" s="1672"/>
      <c r="H415" s="1667">
        <f t="shared" si="16"/>
        <v>0</v>
      </c>
    </row>
    <row r="416" spans="1:8">
      <c r="A416" s="1689">
        <v>23492</v>
      </c>
      <c r="B416" s="1671" t="s">
        <v>866</v>
      </c>
      <c r="C416" s="1665"/>
      <c r="D416" s="1672"/>
      <c r="E416" s="1672"/>
      <c r="F416" s="1672"/>
      <c r="G416" s="1672"/>
      <c r="H416" s="1667">
        <f t="shared" si="16"/>
        <v>0</v>
      </c>
    </row>
    <row r="417" spans="1:8">
      <c r="A417" s="1689">
        <v>23493</v>
      </c>
      <c r="B417" s="1671" t="s">
        <v>867</v>
      </c>
      <c r="C417" s="1665"/>
      <c r="D417" s="1672"/>
      <c r="E417" s="1672"/>
      <c r="F417" s="1672"/>
      <c r="G417" s="1672"/>
      <c r="H417" s="1667">
        <f t="shared" si="16"/>
        <v>0</v>
      </c>
    </row>
    <row r="418" spans="1:8">
      <c r="A418" s="1689">
        <v>23494</v>
      </c>
      <c r="B418" s="1671" t="s">
        <v>868</v>
      </c>
      <c r="C418" s="1665"/>
      <c r="D418" s="1672"/>
      <c r="E418" s="1672"/>
      <c r="F418" s="1672"/>
      <c r="G418" s="1672"/>
      <c r="H418" s="1667">
        <f t="shared" si="16"/>
        <v>0</v>
      </c>
    </row>
    <row r="419" spans="1:8">
      <c r="A419" s="1689">
        <v>23497</v>
      </c>
      <c r="B419" s="1671" t="s">
        <v>869</v>
      </c>
      <c r="C419" s="1665"/>
      <c r="D419" s="1672"/>
      <c r="E419" s="1672"/>
      <c r="F419" s="1672"/>
      <c r="G419" s="1672"/>
      <c r="H419" s="1667">
        <f t="shared" si="16"/>
        <v>0</v>
      </c>
    </row>
    <row r="420" spans="1:8">
      <c r="A420" s="1690">
        <v>235</v>
      </c>
      <c r="B420" s="1673" t="s">
        <v>878</v>
      </c>
      <c r="C420" s="1665"/>
      <c r="D420" s="111">
        <f>SUM(D421:D426)</f>
        <v>0</v>
      </c>
      <c r="E420" s="111">
        <f>SUM(E421:E426)</f>
        <v>0</v>
      </c>
      <c r="F420" s="111">
        <f>SUM(F421:F426)</f>
        <v>0</v>
      </c>
      <c r="G420" s="111">
        <f>SUM(G421:G426)</f>
        <v>0</v>
      </c>
      <c r="H420" s="1667">
        <f t="shared" si="16"/>
        <v>0</v>
      </c>
    </row>
    <row r="421" spans="1:8">
      <c r="A421" s="1689">
        <v>2351</v>
      </c>
      <c r="B421" s="1671" t="s">
        <v>859</v>
      </c>
      <c r="C421" s="1665"/>
      <c r="D421" s="1672"/>
      <c r="E421" s="1672"/>
      <c r="F421" s="1672"/>
      <c r="G421" s="1672"/>
      <c r="H421" s="1667">
        <f t="shared" si="16"/>
        <v>0</v>
      </c>
    </row>
    <row r="422" spans="1:8">
      <c r="A422" s="1689">
        <v>2352</v>
      </c>
      <c r="B422" s="1671" t="s">
        <v>860</v>
      </c>
      <c r="C422" s="1665"/>
      <c r="D422" s="1672"/>
      <c r="E422" s="1672"/>
      <c r="F422" s="1672"/>
      <c r="G422" s="1672"/>
      <c r="H422" s="1667">
        <f t="shared" si="16"/>
        <v>0</v>
      </c>
    </row>
    <row r="423" spans="1:8">
      <c r="A423" s="1689">
        <v>2353</v>
      </c>
      <c r="B423" s="1671" t="s">
        <v>861</v>
      </c>
      <c r="C423" s="1665"/>
      <c r="D423" s="1672"/>
      <c r="E423" s="1672"/>
      <c r="F423" s="1672"/>
      <c r="G423" s="1672"/>
      <c r="H423" s="1667">
        <f t="shared" si="16"/>
        <v>0</v>
      </c>
    </row>
    <row r="424" spans="1:8">
      <c r="A424" s="1689">
        <v>2354</v>
      </c>
      <c r="B424" s="1671" t="s">
        <v>862</v>
      </c>
      <c r="C424" s="1665"/>
      <c r="D424" s="1672"/>
      <c r="E424" s="1672"/>
      <c r="F424" s="1672"/>
      <c r="G424" s="1672"/>
      <c r="H424" s="1667">
        <f t="shared" si="16"/>
        <v>0</v>
      </c>
    </row>
    <row r="425" spans="1:8">
      <c r="A425" s="1689">
        <v>2357</v>
      </c>
      <c r="B425" s="1671" t="s">
        <v>863</v>
      </c>
      <c r="C425" s="1665"/>
      <c r="D425" s="1672"/>
      <c r="E425" s="1672"/>
      <c r="F425" s="1672"/>
      <c r="G425" s="1672"/>
      <c r="H425" s="1667">
        <f t="shared" si="16"/>
        <v>0</v>
      </c>
    </row>
    <row r="426" spans="1:8">
      <c r="A426" s="1689">
        <v>2359</v>
      </c>
      <c r="B426" s="1671" t="s">
        <v>864</v>
      </c>
      <c r="C426" s="1665"/>
      <c r="D426" s="111">
        <f>SUM(D427:D431)</f>
        <v>0</v>
      </c>
      <c r="E426" s="111">
        <f>SUM(E427:E431)</f>
        <v>0</v>
      </c>
      <c r="F426" s="111">
        <f>SUM(F427:F431)</f>
        <v>0</v>
      </c>
      <c r="G426" s="111">
        <f>SUM(G427:G431)</f>
        <v>0</v>
      </c>
      <c r="H426" s="1667">
        <f t="shared" si="16"/>
        <v>0</v>
      </c>
    </row>
    <row r="427" spans="1:8">
      <c r="A427" s="1689">
        <v>23591</v>
      </c>
      <c r="B427" s="1671" t="s">
        <v>865</v>
      </c>
      <c r="C427" s="1665"/>
      <c r="D427" s="1672"/>
      <c r="E427" s="1672"/>
      <c r="F427" s="1672"/>
      <c r="G427" s="1672"/>
      <c r="H427" s="1667">
        <f t="shared" si="16"/>
        <v>0</v>
      </c>
    </row>
    <row r="428" spans="1:8">
      <c r="A428" s="1689">
        <v>23592</v>
      </c>
      <c r="B428" s="1671" t="s">
        <v>866</v>
      </c>
      <c r="C428" s="1665"/>
      <c r="D428" s="1672"/>
      <c r="E428" s="1672"/>
      <c r="F428" s="1672"/>
      <c r="G428" s="1672"/>
      <c r="H428" s="1667">
        <f t="shared" si="16"/>
        <v>0</v>
      </c>
    </row>
    <row r="429" spans="1:8">
      <c r="A429" s="1689">
        <v>23593</v>
      </c>
      <c r="B429" s="1671" t="s">
        <v>867</v>
      </c>
      <c r="C429" s="1665"/>
      <c r="D429" s="1672"/>
      <c r="E429" s="1672"/>
      <c r="F429" s="1672"/>
      <c r="G429" s="1672"/>
      <c r="H429" s="1667">
        <f t="shared" si="16"/>
        <v>0</v>
      </c>
    </row>
    <row r="430" spans="1:8">
      <c r="A430" s="1689">
        <v>23594</v>
      </c>
      <c r="B430" s="1671" t="s">
        <v>868</v>
      </c>
      <c r="C430" s="1665"/>
      <c r="D430" s="1672"/>
      <c r="E430" s="1672"/>
      <c r="F430" s="1672"/>
      <c r="G430" s="1672"/>
      <c r="H430" s="1667">
        <f t="shared" si="16"/>
        <v>0</v>
      </c>
    </row>
    <row r="431" spans="1:8">
      <c r="A431" s="1689">
        <v>23597</v>
      </c>
      <c r="B431" s="1671" t="s">
        <v>869</v>
      </c>
      <c r="C431" s="1665"/>
      <c r="D431" s="1672"/>
      <c r="E431" s="1672"/>
      <c r="F431" s="1672"/>
      <c r="G431" s="1672"/>
      <c r="H431" s="1667">
        <f t="shared" si="16"/>
        <v>0</v>
      </c>
    </row>
    <row r="432" spans="1:8">
      <c r="A432" s="1686">
        <v>238</v>
      </c>
      <c r="B432" s="1673" t="s">
        <v>880</v>
      </c>
      <c r="C432" s="111">
        <f>SUM(C433:C434)</f>
        <v>0</v>
      </c>
      <c r="D432" s="1665"/>
      <c r="E432" s="1665"/>
      <c r="F432" s="1665"/>
      <c r="G432" s="1665"/>
      <c r="H432" s="1667">
        <f>C432</f>
        <v>0</v>
      </c>
    </row>
    <row r="433" spans="1:8">
      <c r="A433" s="1685" t="s">
        <v>881</v>
      </c>
      <c r="B433" s="1671" t="s">
        <v>882</v>
      </c>
      <c r="C433" s="1672"/>
      <c r="D433" s="1665"/>
      <c r="E433" s="1665"/>
      <c r="F433" s="1665"/>
      <c r="G433" s="1665"/>
      <c r="H433" s="1667">
        <f>C433</f>
        <v>0</v>
      </c>
    </row>
    <row r="434" spans="1:8">
      <c r="A434" s="1685" t="s">
        <v>883</v>
      </c>
      <c r="B434" s="1671" t="s">
        <v>884</v>
      </c>
      <c r="C434" s="1672"/>
      <c r="D434" s="1665"/>
      <c r="E434" s="1665"/>
      <c r="F434" s="1665"/>
      <c r="G434" s="1665"/>
      <c r="H434" s="1667">
        <f>C434</f>
        <v>0</v>
      </c>
    </row>
    <row r="435" spans="1:8">
      <c r="A435" s="1693">
        <v>24</v>
      </c>
      <c r="B435" s="1664" t="s">
        <v>885</v>
      </c>
      <c r="C435" s="111">
        <f>C496</f>
        <v>0</v>
      </c>
      <c r="D435" s="111">
        <f>D436+D448+D460+D472+D484</f>
        <v>0</v>
      </c>
      <c r="E435" s="111">
        <f>E436+E448+E460+E472+E484</f>
        <v>0</v>
      </c>
      <c r="F435" s="111">
        <f>F436+F448+F460+F472+F484</f>
        <v>0</v>
      </c>
      <c r="G435" s="111">
        <f>G436+G448+G460+G472+G484</f>
        <v>0</v>
      </c>
      <c r="H435" s="1667">
        <f t="shared" ref="H435" si="17">SUM(C435:G435)</f>
        <v>0</v>
      </c>
    </row>
    <row r="436" spans="1:8">
      <c r="A436" s="1690">
        <v>241</v>
      </c>
      <c r="B436" s="1673" t="s">
        <v>858</v>
      </c>
      <c r="C436" s="1665"/>
      <c r="D436" s="111">
        <f>SUM(D437:D442)</f>
        <v>0</v>
      </c>
      <c r="E436" s="111">
        <f>SUM(E437:E442)</f>
        <v>0</v>
      </c>
      <c r="F436" s="111">
        <f>SUM(F437:F442)</f>
        <v>0</v>
      </c>
      <c r="G436" s="111">
        <f>SUM(G437:G442)</f>
        <v>0</v>
      </c>
      <c r="H436" s="1667">
        <f>SUM(D436:G436)</f>
        <v>0</v>
      </c>
    </row>
    <row r="437" spans="1:8">
      <c r="A437" s="1689">
        <v>2411</v>
      </c>
      <c r="B437" s="1671" t="s">
        <v>859</v>
      </c>
      <c r="C437" s="1665"/>
      <c r="D437" s="1672"/>
      <c r="E437" s="1672"/>
      <c r="F437" s="1672"/>
      <c r="G437" s="1672"/>
      <c r="H437" s="1667">
        <f t="shared" ref="H437:H495" si="18">SUM(D437:G437)</f>
        <v>0</v>
      </c>
    </row>
    <row r="438" spans="1:8">
      <c r="A438" s="1689">
        <v>2412</v>
      </c>
      <c r="B438" s="1671" t="s">
        <v>860</v>
      </c>
      <c r="C438" s="1665"/>
      <c r="D438" s="1672"/>
      <c r="E438" s="1672"/>
      <c r="F438" s="1672"/>
      <c r="G438" s="1672"/>
      <c r="H438" s="1667">
        <f t="shared" si="18"/>
        <v>0</v>
      </c>
    </row>
    <row r="439" spans="1:8">
      <c r="A439" s="1689">
        <v>2413</v>
      </c>
      <c r="B439" s="1671" t="s">
        <v>861</v>
      </c>
      <c r="C439" s="1665"/>
      <c r="D439" s="1672"/>
      <c r="E439" s="1672"/>
      <c r="F439" s="1672"/>
      <c r="G439" s="1672"/>
      <c r="H439" s="1667">
        <f t="shared" si="18"/>
        <v>0</v>
      </c>
    </row>
    <row r="440" spans="1:8">
      <c r="A440" s="1689">
        <v>2414</v>
      </c>
      <c r="B440" s="1671" t="s">
        <v>862</v>
      </c>
      <c r="C440" s="1665"/>
      <c r="D440" s="1672"/>
      <c r="E440" s="1672"/>
      <c r="F440" s="1672"/>
      <c r="G440" s="1672"/>
      <c r="H440" s="1667">
        <f t="shared" si="18"/>
        <v>0</v>
      </c>
    </row>
    <row r="441" spans="1:8">
      <c r="A441" s="1689">
        <v>2417</v>
      </c>
      <c r="B441" s="1671" t="s">
        <v>863</v>
      </c>
      <c r="C441" s="1665"/>
      <c r="D441" s="1672"/>
      <c r="E441" s="1672"/>
      <c r="F441" s="1672"/>
      <c r="G441" s="1672"/>
      <c r="H441" s="1667">
        <f t="shared" si="18"/>
        <v>0</v>
      </c>
    </row>
    <row r="442" spans="1:8">
      <c r="A442" s="1689">
        <v>2419</v>
      </c>
      <c r="B442" s="1671" t="s">
        <v>864</v>
      </c>
      <c r="C442" s="1665"/>
      <c r="D442" s="111">
        <f>SUM(D443:D447)</f>
        <v>0</v>
      </c>
      <c r="E442" s="111">
        <f>SUM(E443:E447)</f>
        <v>0</v>
      </c>
      <c r="F442" s="111">
        <f>SUM(F443:F447)</f>
        <v>0</v>
      </c>
      <c r="G442" s="111">
        <f>SUM(G443:G447)</f>
        <v>0</v>
      </c>
      <c r="H442" s="1667">
        <f t="shared" si="18"/>
        <v>0</v>
      </c>
    </row>
    <row r="443" spans="1:8">
      <c r="A443" s="1689">
        <v>24191</v>
      </c>
      <c r="B443" s="1671" t="s">
        <v>865</v>
      </c>
      <c r="C443" s="1665"/>
      <c r="D443" s="1672"/>
      <c r="E443" s="1672"/>
      <c r="F443" s="1672"/>
      <c r="G443" s="1672"/>
      <c r="H443" s="1667">
        <f t="shared" si="18"/>
        <v>0</v>
      </c>
    </row>
    <row r="444" spans="1:8">
      <c r="A444" s="1689">
        <v>24192</v>
      </c>
      <c r="B444" s="1671" t="s">
        <v>866</v>
      </c>
      <c r="C444" s="1665"/>
      <c r="D444" s="1672"/>
      <c r="E444" s="1672"/>
      <c r="F444" s="1672"/>
      <c r="G444" s="1672"/>
      <c r="H444" s="1667">
        <f t="shared" si="18"/>
        <v>0</v>
      </c>
    </row>
    <row r="445" spans="1:8">
      <c r="A445" s="1689">
        <v>24193</v>
      </c>
      <c r="B445" s="1671" t="s">
        <v>867</v>
      </c>
      <c r="C445" s="1665"/>
      <c r="D445" s="1672"/>
      <c r="E445" s="1672"/>
      <c r="F445" s="1672"/>
      <c r="G445" s="1672"/>
      <c r="H445" s="1667">
        <f t="shared" si="18"/>
        <v>0</v>
      </c>
    </row>
    <row r="446" spans="1:8">
      <c r="A446" s="1689">
        <v>24194</v>
      </c>
      <c r="B446" s="1671" t="s">
        <v>868</v>
      </c>
      <c r="C446" s="1665"/>
      <c r="D446" s="1672"/>
      <c r="E446" s="1672"/>
      <c r="F446" s="1672"/>
      <c r="G446" s="1672"/>
      <c r="H446" s="1667">
        <f t="shared" si="18"/>
        <v>0</v>
      </c>
    </row>
    <row r="447" spans="1:8">
      <c r="A447" s="1689">
        <v>24197</v>
      </c>
      <c r="B447" s="1671" t="s">
        <v>869</v>
      </c>
      <c r="C447" s="1665"/>
      <c r="D447" s="1672"/>
      <c r="E447" s="1672"/>
      <c r="F447" s="1672"/>
      <c r="G447" s="1672"/>
      <c r="H447" s="1667">
        <f t="shared" si="18"/>
        <v>0</v>
      </c>
    </row>
    <row r="448" spans="1:8">
      <c r="A448" s="1690">
        <v>242</v>
      </c>
      <c r="B448" s="1673" t="s">
        <v>870</v>
      </c>
      <c r="C448" s="1665"/>
      <c r="D448" s="111">
        <f>SUM(D449:D454)</f>
        <v>0</v>
      </c>
      <c r="E448" s="111">
        <f>SUM(E449:E454)</f>
        <v>0</v>
      </c>
      <c r="F448" s="111">
        <f>SUM(F449:F454)</f>
        <v>0</v>
      </c>
      <c r="G448" s="111">
        <f>SUM(G449:G454)</f>
        <v>0</v>
      </c>
      <c r="H448" s="1667">
        <f t="shared" si="18"/>
        <v>0</v>
      </c>
    </row>
    <row r="449" spans="1:8">
      <c r="A449" s="1689">
        <v>2421</v>
      </c>
      <c r="B449" s="1671" t="s">
        <v>859</v>
      </c>
      <c r="C449" s="1665"/>
      <c r="D449" s="1672"/>
      <c r="E449" s="1672"/>
      <c r="F449" s="1672"/>
      <c r="G449" s="1672"/>
      <c r="H449" s="1667">
        <f t="shared" si="18"/>
        <v>0</v>
      </c>
    </row>
    <row r="450" spans="1:8">
      <c r="A450" s="1689">
        <v>2422</v>
      </c>
      <c r="B450" s="1671" t="s">
        <v>860</v>
      </c>
      <c r="C450" s="1665"/>
      <c r="D450" s="1672"/>
      <c r="E450" s="1672"/>
      <c r="F450" s="1672"/>
      <c r="G450" s="1672"/>
      <c r="H450" s="1667">
        <f t="shared" si="18"/>
        <v>0</v>
      </c>
    </row>
    <row r="451" spans="1:8">
      <c r="A451" s="1689">
        <v>2423</v>
      </c>
      <c r="B451" s="1671" t="s">
        <v>861</v>
      </c>
      <c r="C451" s="1665"/>
      <c r="D451" s="1672"/>
      <c r="E451" s="1672"/>
      <c r="F451" s="1672"/>
      <c r="G451" s="1672"/>
      <c r="H451" s="1667">
        <f t="shared" si="18"/>
        <v>0</v>
      </c>
    </row>
    <row r="452" spans="1:8">
      <c r="A452" s="1689">
        <v>2424</v>
      </c>
      <c r="B452" s="1671" t="s">
        <v>862</v>
      </c>
      <c r="C452" s="1665"/>
      <c r="D452" s="1672"/>
      <c r="E452" s="1672"/>
      <c r="F452" s="1672"/>
      <c r="G452" s="1672"/>
      <c r="H452" s="1667">
        <f t="shared" si="18"/>
        <v>0</v>
      </c>
    </row>
    <row r="453" spans="1:8">
      <c r="A453" s="1689">
        <v>2427</v>
      </c>
      <c r="B453" s="1671" t="s">
        <v>863</v>
      </c>
      <c r="C453" s="1665"/>
      <c r="D453" s="1672"/>
      <c r="E453" s="1672"/>
      <c r="F453" s="1672"/>
      <c r="G453" s="1672"/>
      <c r="H453" s="1667">
        <f t="shared" si="18"/>
        <v>0</v>
      </c>
    </row>
    <row r="454" spans="1:8">
      <c r="A454" s="1689">
        <v>2429</v>
      </c>
      <c r="B454" s="1671" t="s">
        <v>864</v>
      </c>
      <c r="C454" s="1665"/>
      <c r="D454" s="111">
        <f>SUM(D455:D459)</f>
        <v>0</v>
      </c>
      <c r="E454" s="111">
        <f>SUM(E455:E459)</f>
        <v>0</v>
      </c>
      <c r="F454" s="111">
        <f>SUM(F455:F459)</f>
        <v>0</v>
      </c>
      <c r="G454" s="111">
        <f>SUM(G455:G459)</f>
        <v>0</v>
      </c>
      <c r="H454" s="1667">
        <f t="shared" si="18"/>
        <v>0</v>
      </c>
    </row>
    <row r="455" spans="1:8">
      <c r="A455" s="1689">
        <v>24291</v>
      </c>
      <c r="B455" s="1671" t="s">
        <v>865</v>
      </c>
      <c r="C455" s="1665"/>
      <c r="D455" s="1672"/>
      <c r="E455" s="1672"/>
      <c r="F455" s="1672"/>
      <c r="G455" s="1672"/>
      <c r="H455" s="1667">
        <f t="shared" si="18"/>
        <v>0</v>
      </c>
    </row>
    <row r="456" spans="1:8">
      <c r="A456" s="1689">
        <v>24292</v>
      </c>
      <c r="B456" s="1671" t="s">
        <v>866</v>
      </c>
      <c r="C456" s="1665"/>
      <c r="D456" s="1672"/>
      <c r="E456" s="1672"/>
      <c r="F456" s="1672"/>
      <c r="G456" s="1672"/>
      <c r="H456" s="1667">
        <f t="shared" si="18"/>
        <v>0</v>
      </c>
    </row>
    <row r="457" spans="1:8">
      <c r="A457" s="1689">
        <v>24293</v>
      </c>
      <c r="B457" s="1671" t="s">
        <v>867</v>
      </c>
      <c r="C457" s="1665"/>
      <c r="D457" s="1672"/>
      <c r="E457" s="1672"/>
      <c r="F457" s="1672"/>
      <c r="G457" s="1672"/>
      <c r="H457" s="1667">
        <f t="shared" si="18"/>
        <v>0</v>
      </c>
    </row>
    <row r="458" spans="1:8">
      <c r="A458" s="1689">
        <v>24294</v>
      </c>
      <c r="B458" s="1671" t="s">
        <v>868</v>
      </c>
      <c r="C458" s="1665"/>
      <c r="D458" s="1672"/>
      <c r="E458" s="1672"/>
      <c r="F458" s="1672"/>
      <c r="G458" s="1672"/>
      <c r="H458" s="1667">
        <f t="shared" si="18"/>
        <v>0</v>
      </c>
    </row>
    <row r="459" spans="1:8">
      <c r="A459" s="1689">
        <v>24297</v>
      </c>
      <c r="B459" s="1671" t="s">
        <v>869</v>
      </c>
      <c r="C459" s="1665"/>
      <c r="D459" s="1672"/>
      <c r="E459" s="1672"/>
      <c r="F459" s="1672"/>
      <c r="G459" s="1672"/>
      <c r="H459" s="1667">
        <f t="shared" si="18"/>
        <v>0</v>
      </c>
    </row>
    <row r="460" spans="1:8">
      <c r="A460" s="1690">
        <v>243</v>
      </c>
      <c r="B460" s="1673" t="s">
        <v>871</v>
      </c>
      <c r="C460" s="1665"/>
      <c r="D460" s="111">
        <f>SUM(D461:D466)</f>
        <v>0</v>
      </c>
      <c r="E460" s="111">
        <f>SUM(E461:E466)</f>
        <v>0</v>
      </c>
      <c r="F460" s="111">
        <f>SUM(F461:F466)</f>
        <v>0</v>
      </c>
      <c r="G460" s="111">
        <f>SUM(G461:G466)</f>
        <v>0</v>
      </c>
      <c r="H460" s="1667">
        <f t="shared" si="18"/>
        <v>0</v>
      </c>
    </row>
    <row r="461" spans="1:8">
      <c r="A461" s="1689">
        <v>2431</v>
      </c>
      <c r="B461" s="1671" t="s">
        <v>859</v>
      </c>
      <c r="C461" s="1665"/>
      <c r="D461" s="1672"/>
      <c r="E461" s="1672"/>
      <c r="F461" s="1672"/>
      <c r="G461" s="1672"/>
      <c r="H461" s="1667">
        <f t="shared" si="18"/>
        <v>0</v>
      </c>
    </row>
    <row r="462" spans="1:8">
      <c r="A462" s="1689">
        <v>2432</v>
      </c>
      <c r="B462" s="1671" t="s">
        <v>860</v>
      </c>
      <c r="C462" s="1665"/>
      <c r="D462" s="1672"/>
      <c r="E462" s="1672"/>
      <c r="F462" s="1672"/>
      <c r="G462" s="1672"/>
      <c r="H462" s="1667">
        <f t="shared" si="18"/>
        <v>0</v>
      </c>
    </row>
    <row r="463" spans="1:8">
      <c r="A463" s="1689">
        <v>2433</v>
      </c>
      <c r="B463" s="1671" t="s">
        <v>861</v>
      </c>
      <c r="C463" s="1665"/>
      <c r="D463" s="1672"/>
      <c r="E463" s="1672"/>
      <c r="F463" s="1672"/>
      <c r="G463" s="1672"/>
      <c r="H463" s="1667">
        <f t="shared" si="18"/>
        <v>0</v>
      </c>
    </row>
    <row r="464" spans="1:8">
      <c r="A464" s="1689">
        <v>2434</v>
      </c>
      <c r="B464" s="1671" t="s">
        <v>862</v>
      </c>
      <c r="C464" s="1665"/>
      <c r="D464" s="1672"/>
      <c r="E464" s="1672"/>
      <c r="F464" s="1672"/>
      <c r="G464" s="1672"/>
      <c r="H464" s="1667">
        <f t="shared" si="18"/>
        <v>0</v>
      </c>
    </row>
    <row r="465" spans="1:8">
      <c r="A465" s="1689">
        <v>2437</v>
      </c>
      <c r="B465" s="1671" t="s">
        <v>863</v>
      </c>
      <c r="C465" s="1665"/>
      <c r="D465" s="1672"/>
      <c r="E465" s="1672"/>
      <c r="F465" s="1672"/>
      <c r="G465" s="1672"/>
      <c r="H465" s="1667">
        <f t="shared" si="18"/>
        <v>0</v>
      </c>
    </row>
    <row r="466" spans="1:8">
      <c r="A466" s="1689">
        <v>2439</v>
      </c>
      <c r="B466" s="1671" t="s">
        <v>864</v>
      </c>
      <c r="C466" s="1665"/>
      <c r="D466" s="111">
        <f>SUM(D467:D471)</f>
        <v>0</v>
      </c>
      <c r="E466" s="111">
        <f>SUM(E467:E471)</f>
        <v>0</v>
      </c>
      <c r="F466" s="111">
        <f>SUM(F467:F471)</f>
        <v>0</v>
      </c>
      <c r="G466" s="111">
        <f>SUM(G467:G471)</f>
        <v>0</v>
      </c>
      <c r="H466" s="1667">
        <f t="shared" si="18"/>
        <v>0</v>
      </c>
    </row>
    <row r="467" spans="1:8">
      <c r="A467" s="1689">
        <v>24391</v>
      </c>
      <c r="B467" s="1671" t="s">
        <v>865</v>
      </c>
      <c r="C467" s="1665"/>
      <c r="D467" s="1672"/>
      <c r="E467" s="1672"/>
      <c r="F467" s="1672"/>
      <c r="G467" s="1672"/>
      <c r="H467" s="1667">
        <f t="shared" si="18"/>
        <v>0</v>
      </c>
    </row>
    <row r="468" spans="1:8">
      <c r="A468" s="1689">
        <v>24392</v>
      </c>
      <c r="B468" s="1671" t="s">
        <v>866</v>
      </c>
      <c r="C468" s="1665"/>
      <c r="D468" s="1672"/>
      <c r="E468" s="1672"/>
      <c r="F468" s="1672"/>
      <c r="G468" s="1672"/>
      <c r="H468" s="1667">
        <f t="shared" si="18"/>
        <v>0</v>
      </c>
    </row>
    <row r="469" spans="1:8">
      <c r="A469" s="1689">
        <v>24393</v>
      </c>
      <c r="B469" s="1671" t="s">
        <v>867</v>
      </c>
      <c r="C469" s="1665"/>
      <c r="D469" s="1672"/>
      <c r="E469" s="1672"/>
      <c r="F469" s="1672"/>
      <c r="G469" s="1672"/>
      <c r="H469" s="1667">
        <f t="shared" si="18"/>
        <v>0</v>
      </c>
    </row>
    <row r="470" spans="1:8">
      <c r="A470" s="1689">
        <v>24394</v>
      </c>
      <c r="B470" s="1671" t="s">
        <v>868</v>
      </c>
      <c r="C470" s="1665"/>
      <c r="D470" s="1672"/>
      <c r="E470" s="1672"/>
      <c r="F470" s="1672"/>
      <c r="G470" s="1672"/>
      <c r="H470" s="1667">
        <f t="shared" si="18"/>
        <v>0</v>
      </c>
    </row>
    <row r="471" spans="1:8">
      <c r="A471" s="1689">
        <v>24397</v>
      </c>
      <c r="B471" s="1671" t="s">
        <v>869</v>
      </c>
      <c r="C471" s="1665"/>
      <c r="D471" s="1672"/>
      <c r="E471" s="1672"/>
      <c r="F471" s="1672"/>
      <c r="G471" s="1672"/>
      <c r="H471" s="1667">
        <f t="shared" si="18"/>
        <v>0</v>
      </c>
    </row>
    <row r="472" spans="1:8">
      <c r="A472" s="1690">
        <v>244</v>
      </c>
      <c r="B472" s="1673" t="s">
        <v>872</v>
      </c>
      <c r="C472" s="1665"/>
      <c r="D472" s="111">
        <f>SUM(D473:D478)</f>
        <v>0</v>
      </c>
      <c r="E472" s="111">
        <f>SUM(E473:E478)</f>
        <v>0</v>
      </c>
      <c r="F472" s="111">
        <f>SUM(F473:F478)</f>
        <v>0</v>
      </c>
      <c r="G472" s="111">
        <f>SUM(G473:G478)</f>
        <v>0</v>
      </c>
      <c r="H472" s="1667">
        <f t="shared" si="18"/>
        <v>0</v>
      </c>
    </row>
    <row r="473" spans="1:8">
      <c r="A473" s="1689">
        <v>2441</v>
      </c>
      <c r="B473" s="1671" t="s">
        <v>859</v>
      </c>
      <c r="C473" s="1665"/>
      <c r="D473" s="1672"/>
      <c r="E473" s="1672"/>
      <c r="F473" s="1672"/>
      <c r="G473" s="1672"/>
      <c r="H473" s="1667">
        <f t="shared" si="18"/>
        <v>0</v>
      </c>
    </row>
    <row r="474" spans="1:8">
      <c r="A474" s="1689">
        <v>2442</v>
      </c>
      <c r="B474" s="1671" t="s">
        <v>860</v>
      </c>
      <c r="C474" s="1665"/>
      <c r="D474" s="1672"/>
      <c r="E474" s="1672"/>
      <c r="F474" s="1672"/>
      <c r="G474" s="1672"/>
      <c r="H474" s="1667">
        <f t="shared" si="18"/>
        <v>0</v>
      </c>
    </row>
    <row r="475" spans="1:8">
      <c r="A475" s="1689">
        <v>2443</v>
      </c>
      <c r="B475" s="1671" t="s">
        <v>861</v>
      </c>
      <c r="C475" s="1665"/>
      <c r="D475" s="1672"/>
      <c r="E475" s="1672"/>
      <c r="F475" s="1672"/>
      <c r="G475" s="1672"/>
      <c r="H475" s="1667">
        <f t="shared" si="18"/>
        <v>0</v>
      </c>
    </row>
    <row r="476" spans="1:8">
      <c r="A476" s="1689">
        <v>2444</v>
      </c>
      <c r="B476" s="1671" t="s">
        <v>862</v>
      </c>
      <c r="C476" s="1665"/>
      <c r="D476" s="1672"/>
      <c r="E476" s="1672"/>
      <c r="F476" s="1672"/>
      <c r="G476" s="1672"/>
      <c r="H476" s="1667">
        <f t="shared" si="18"/>
        <v>0</v>
      </c>
    </row>
    <row r="477" spans="1:8">
      <c r="A477" s="1689">
        <v>2447</v>
      </c>
      <c r="B477" s="1671" t="s">
        <v>863</v>
      </c>
      <c r="C477" s="1665"/>
      <c r="D477" s="1672"/>
      <c r="E477" s="1672"/>
      <c r="F477" s="1672"/>
      <c r="G477" s="1672"/>
      <c r="H477" s="1667">
        <f t="shared" si="18"/>
        <v>0</v>
      </c>
    </row>
    <row r="478" spans="1:8">
      <c r="A478" s="1689">
        <v>2449</v>
      </c>
      <c r="B478" s="1671" t="s">
        <v>864</v>
      </c>
      <c r="C478" s="1665"/>
      <c r="D478" s="111">
        <f>SUM(D479:D483)</f>
        <v>0</v>
      </c>
      <c r="E478" s="111">
        <f>SUM(E479:E483)</f>
        <v>0</v>
      </c>
      <c r="F478" s="111">
        <f>SUM(F479:F483)</f>
        <v>0</v>
      </c>
      <c r="G478" s="111">
        <f>SUM(G479:G483)</f>
        <v>0</v>
      </c>
      <c r="H478" s="1667">
        <f t="shared" si="18"/>
        <v>0</v>
      </c>
    </row>
    <row r="479" spans="1:8">
      <c r="A479" s="1689">
        <v>24491</v>
      </c>
      <c r="B479" s="1671" t="s">
        <v>865</v>
      </c>
      <c r="C479" s="1665"/>
      <c r="D479" s="1672"/>
      <c r="E479" s="1672"/>
      <c r="F479" s="1672"/>
      <c r="G479" s="1672"/>
      <c r="H479" s="1667">
        <f t="shared" si="18"/>
        <v>0</v>
      </c>
    </row>
    <row r="480" spans="1:8">
      <c r="A480" s="1689">
        <v>24492</v>
      </c>
      <c r="B480" s="1671" t="s">
        <v>866</v>
      </c>
      <c r="C480" s="1665"/>
      <c r="D480" s="1672"/>
      <c r="E480" s="1672"/>
      <c r="F480" s="1672"/>
      <c r="G480" s="1672"/>
      <c r="H480" s="1667">
        <f t="shared" si="18"/>
        <v>0</v>
      </c>
    </row>
    <row r="481" spans="1:8">
      <c r="A481" s="1689">
        <v>24493</v>
      </c>
      <c r="B481" s="1671" t="s">
        <v>867</v>
      </c>
      <c r="C481" s="1665"/>
      <c r="D481" s="1672"/>
      <c r="E481" s="1672"/>
      <c r="F481" s="1672"/>
      <c r="G481" s="1672"/>
      <c r="H481" s="1667">
        <f t="shared" si="18"/>
        <v>0</v>
      </c>
    </row>
    <row r="482" spans="1:8">
      <c r="A482" s="1689">
        <v>24494</v>
      </c>
      <c r="B482" s="1671" t="s">
        <v>868</v>
      </c>
      <c r="C482" s="1665"/>
      <c r="D482" s="1672"/>
      <c r="E482" s="1672"/>
      <c r="F482" s="1672"/>
      <c r="G482" s="1672"/>
      <c r="H482" s="1667">
        <f t="shared" si="18"/>
        <v>0</v>
      </c>
    </row>
    <row r="483" spans="1:8">
      <c r="A483" s="1689">
        <v>24497</v>
      </c>
      <c r="B483" s="1671" t="s">
        <v>869</v>
      </c>
      <c r="C483" s="1665"/>
      <c r="D483" s="1672"/>
      <c r="E483" s="1672"/>
      <c r="F483" s="1672"/>
      <c r="G483" s="1672"/>
      <c r="H483" s="1667">
        <f t="shared" si="18"/>
        <v>0</v>
      </c>
    </row>
    <row r="484" spans="1:8">
      <c r="A484" s="1690">
        <v>245</v>
      </c>
      <c r="B484" s="1673" t="s">
        <v>878</v>
      </c>
      <c r="C484" s="1665"/>
      <c r="D484" s="111">
        <f>SUM(D485:D490)</f>
        <v>0</v>
      </c>
      <c r="E484" s="111">
        <f>SUM(E485:E490)</f>
        <v>0</v>
      </c>
      <c r="F484" s="111">
        <f>SUM(F485:F490)</f>
        <v>0</v>
      </c>
      <c r="G484" s="111">
        <f>SUM(G485:G490)</f>
        <v>0</v>
      </c>
      <c r="H484" s="1667">
        <f t="shared" si="18"/>
        <v>0</v>
      </c>
    </row>
    <row r="485" spans="1:8">
      <c r="A485" s="1689">
        <v>2451</v>
      </c>
      <c r="B485" s="1671" t="s">
        <v>859</v>
      </c>
      <c r="C485" s="1665"/>
      <c r="D485" s="1672"/>
      <c r="E485" s="1672"/>
      <c r="F485" s="1672"/>
      <c r="G485" s="1672"/>
      <c r="H485" s="1667">
        <f t="shared" si="18"/>
        <v>0</v>
      </c>
    </row>
    <row r="486" spans="1:8">
      <c r="A486" s="1689">
        <v>2452</v>
      </c>
      <c r="B486" s="1671" t="s">
        <v>860</v>
      </c>
      <c r="C486" s="1665"/>
      <c r="D486" s="1672"/>
      <c r="E486" s="1672"/>
      <c r="F486" s="1672"/>
      <c r="G486" s="1672"/>
      <c r="H486" s="1667">
        <f t="shared" si="18"/>
        <v>0</v>
      </c>
    </row>
    <row r="487" spans="1:8">
      <c r="A487" s="1689">
        <v>2453</v>
      </c>
      <c r="B487" s="1671" t="s">
        <v>861</v>
      </c>
      <c r="C487" s="1665"/>
      <c r="D487" s="1672"/>
      <c r="E487" s="1672"/>
      <c r="F487" s="1672"/>
      <c r="G487" s="1672"/>
      <c r="H487" s="1667">
        <f t="shared" si="18"/>
        <v>0</v>
      </c>
    </row>
    <row r="488" spans="1:8">
      <c r="A488" s="1689">
        <v>2454</v>
      </c>
      <c r="B488" s="1671" t="s">
        <v>862</v>
      </c>
      <c r="C488" s="1665"/>
      <c r="D488" s="1672"/>
      <c r="E488" s="1672"/>
      <c r="F488" s="1672"/>
      <c r="G488" s="1672"/>
      <c r="H488" s="1667">
        <f t="shared" si="18"/>
        <v>0</v>
      </c>
    </row>
    <row r="489" spans="1:8">
      <c r="A489" s="1689">
        <v>2457</v>
      </c>
      <c r="B489" s="1671" t="s">
        <v>863</v>
      </c>
      <c r="C489" s="1665"/>
      <c r="D489" s="1672"/>
      <c r="E489" s="1672"/>
      <c r="F489" s="1672"/>
      <c r="G489" s="1672"/>
      <c r="H489" s="1667">
        <f t="shared" si="18"/>
        <v>0</v>
      </c>
    </row>
    <row r="490" spans="1:8">
      <c r="A490" s="1689">
        <v>2459</v>
      </c>
      <c r="B490" s="1671" t="s">
        <v>864</v>
      </c>
      <c r="C490" s="1665"/>
      <c r="D490" s="111">
        <f>SUM(D491:D495)</f>
        <v>0</v>
      </c>
      <c r="E490" s="111">
        <f>SUM(E491:E495)</f>
        <v>0</v>
      </c>
      <c r="F490" s="111">
        <f>SUM(F491:F495)</f>
        <v>0</v>
      </c>
      <c r="G490" s="111">
        <f>SUM(G491:G495)</f>
        <v>0</v>
      </c>
      <c r="H490" s="1667">
        <f t="shared" si="18"/>
        <v>0</v>
      </c>
    </row>
    <row r="491" spans="1:8">
      <c r="A491" s="1689">
        <v>24591</v>
      </c>
      <c r="B491" s="1671" t="s">
        <v>865</v>
      </c>
      <c r="C491" s="1665"/>
      <c r="D491" s="1672"/>
      <c r="E491" s="1672"/>
      <c r="F491" s="1672"/>
      <c r="G491" s="1672"/>
      <c r="H491" s="1667">
        <f t="shared" si="18"/>
        <v>0</v>
      </c>
    </row>
    <row r="492" spans="1:8">
      <c r="A492" s="1689">
        <v>24592</v>
      </c>
      <c r="B492" s="1671" t="s">
        <v>866</v>
      </c>
      <c r="C492" s="1665"/>
      <c r="D492" s="1672"/>
      <c r="E492" s="1672"/>
      <c r="F492" s="1672"/>
      <c r="G492" s="1672"/>
      <c r="H492" s="1667">
        <f t="shared" si="18"/>
        <v>0</v>
      </c>
    </row>
    <row r="493" spans="1:8">
      <c r="A493" s="1689">
        <v>24593</v>
      </c>
      <c r="B493" s="1671" t="s">
        <v>867</v>
      </c>
      <c r="C493" s="1665"/>
      <c r="D493" s="1672"/>
      <c r="E493" s="1672"/>
      <c r="F493" s="1672"/>
      <c r="G493" s="1672"/>
      <c r="H493" s="1667">
        <f t="shared" si="18"/>
        <v>0</v>
      </c>
    </row>
    <row r="494" spans="1:8">
      <c r="A494" s="1689">
        <v>24594</v>
      </c>
      <c r="B494" s="1671" t="s">
        <v>868</v>
      </c>
      <c r="C494" s="1665"/>
      <c r="D494" s="1672"/>
      <c r="E494" s="1672"/>
      <c r="F494" s="1672"/>
      <c r="G494" s="1672"/>
      <c r="H494" s="1667">
        <f t="shared" si="18"/>
        <v>0</v>
      </c>
    </row>
    <row r="495" spans="1:8">
      <c r="A495" s="1689">
        <v>24597</v>
      </c>
      <c r="B495" s="1671" t="s">
        <v>869</v>
      </c>
      <c r="C495" s="1665"/>
      <c r="D495" s="1672"/>
      <c r="E495" s="1672"/>
      <c r="F495" s="1672"/>
      <c r="G495" s="1672"/>
      <c r="H495" s="1667">
        <f t="shared" si="18"/>
        <v>0</v>
      </c>
    </row>
    <row r="496" spans="1:8">
      <c r="A496" s="1668">
        <v>248</v>
      </c>
      <c r="B496" s="1673" t="s">
        <v>886</v>
      </c>
      <c r="C496" s="111">
        <f>SUM(C497:C498)</f>
        <v>0</v>
      </c>
      <c r="D496" s="1665"/>
      <c r="E496" s="1665"/>
      <c r="F496" s="1665"/>
      <c r="G496" s="1665"/>
      <c r="H496" s="1667">
        <f>C496</f>
        <v>0</v>
      </c>
    </row>
    <row r="497" spans="1:8">
      <c r="A497" s="1685" t="s">
        <v>887</v>
      </c>
      <c r="B497" s="1671" t="s">
        <v>882</v>
      </c>
      <c r="C497" s="1672"/>
      <c r="D497" s="1665"/>
      <c r="E497" s="1665"/>
      <c r="F497" s="1665"/>
      <c r="G497" s="1665"/>
      <c r="H497" s="1667">
        <f>C497</f>
        <v>0</v>
      </c>
    </row>
    <row r="498" spans="1:8">
      <c r="A498" s="1685" t="s">
        <v>888</v>
      </c>
      <c r="B498" s="1671" t="s">
        <v>884</v>
      </c>
      <c r="C498" s="1672"/>
      <c r="D498" s="1665"/>
      <c r="E498" s="1665"/>
      <c r="F498" s="1665"/>
      <c r="G498" s="1665"/>
      <c r="H498" s="1667">
        <f>C498</f>
        <v>0</v>
      </c>
    </row>
    <row r="499" spans="1:8">
      <c r="A499" s="1693">
        <v>25</v>
      </c>
      <c r="B499" s="1664" t="s">
        <v>889</v>
      </c>
      <c r="C499" s="111">
        <f>C560</f>
        <v>0</v>
      </c>
      <c r="D499" s="111">
        <f>D500+D512+D524+D536+D548</f>
        <v>0</v>
      </c>
      <c r="E499" s="111">
        <f>E500+E512+E524+E536+E548</f>
        <v>0</v>
      </c>
      <c r="F499" s="111">
        <f>F500+F512+F524+F536+F548</f>
        <v>0</v>
      </c>
      <c r="G499" s="111">
        <f>G500+G512+G524+G536+G548</f>
        <v>0</v>
      </c>
      <c r="H499" s="1667">
        <f t="shared" ref="H499" si="19">SUM(C499:G499)</f>
        <v>0</v>
      </c>
    </row>
    <row r="500" spans="1:8">
      <c r="A500" s="1690">
        <v>251</v>
      </c>
      <c r="B500" s="1673" t="s">
        <v>858</v>
      </c>
      <c r="C500" s="1665"/>
      <c r="D500" s="111">
        <f>SUM(D501:D506)</f>
        <v>0</v>
      </c>
      <c r="E500" s="111">
        <f>SUM(E501:E506)</f>
        <v>0</v>
      </c>
      <c r="F500" s="111">
        <f>SUM(F501:F506)</f>
        <v>0</v>
      </c>
      <c r="G500" s="111">
        <f>SUM(G501:G506)</f>
        <v>0</v>
      </c>
      <c r="H500" s="1667">
        <f>SUM(D500:G500)</f>
        <v>0</v>
      </c>
    </row>
    <row r="501" spans="1:8">
      <c r="A501" s="1689">
        <v>2511</v>
      </c>
      <c r="B501" s="1671" t="s">
        <v>859</v>
      </c>
      <c r="C501" s="1665"/>
      <c r="D501" s="1672"/>
      <c r="E501" s="1672"/>
      <c r="F501" s="1672"/>
      <c r="G501" s="1672"/>
      <c r="H501" s="1667">
        <f t="shared" ref="H501:H559" si="20">SUM(D501:G501)</f>
        <v>0</v>
      </c>
    </row>
    <row r="502" spans="1:8">
      <c r="A502" s="1689">
        <v>2512</v>
      </c>
      <c r="B502" s="1671" t="s">
        <v>860</v>
      </c>
      <c r="C502" s="1665"/>
      <c r="D502" s="1672"/>
      <c r="E502" s="1672"/>
      <c r="F502" s="1672"/>
      <c r="G502" s="1672"/>
      <c r="H502" s="1667">
        <f t="shared" si="20"/>
        <v>0</v>
      </c>
    </row>
    <row r="503" spans="1:8">
      <c r="A503" s="1689">
        <v>2513</v>
      </c>
      <c r="B503" s="1671" t="s">
        <v>861</v>
      </c>
      <c r="C503" s="1665"/>
      <c r="D503" s="1672"/>
      <c r="E503" s="1672"/>
      <c r="F503" s="1672"/>
      <c r="G503" s="1672"/>
      <c r="H503" s="1667">
        <f t="shared" si="20"/>
        <v>0</v>
      </c>
    </row>
    <row r="504" spans="1:8">
      <c r="A504" s="1689">
        <v>2514</v>
      </c>
      <c r="B504" s="1671" t="s">
        <v>862</v>
      </c>
      <c r="C504" s="1665"/>
      <c r="D504" s="1672"/>
      <c r="E504" s="1672"/>
      <c r="F504" s="1672"/>
      <c r="G504" s="1672"/>
      <c r="H504" s="1667">
        <f t="shared" si="20"/>
        <v>0</v>
      </c>
    </row>
    <row r="505" spans="1:8">
      <c r="A505" s="1689">
        <v>2517</v>
      </c>
      <c r="B505" s="1671" t="s">
        <v>863</v>
      </c>
      <c r="C505" s="1665"/>
      <c r="D505" s="1672"/>
      <c r="E505" s="1672"/>
      <c r="F505" s="1672"/>
      <c r="G505" s="1672"/>
      <c r="H505" s="1667">
        <f t="shared" si="20"/>
        <v>0</v>
      </c>
    </row>
    <row r="506" spans="1:8">
      <c r="A506" s="1689">
        <v>2519</v>
      </c>
      <c r="B506" s="1671" t="s">
        <v>864</v>
      </c>
      <c r="C506" s="1665"/>
      <c r="D506" s="111">
        <f>SUM(D507:D511)</f>
        <v>0</v>
      </c>
      <c r="E506" s="111">
        <f>SUM(E507:E511)</f>
        <v>0</v>
      </c>
      <c r="F506" s="111">
        <f>SUM(F507:F511)</f>
        <v>0</v>
      </c>
      <c r="G506" s="111">
        <f>SUM(G507:G511)</f>
        <v>0</v>
      </c>
      <c r="H506" s="1667">
        <f t="shared" si="20"/>
        <v>0</v>
      </c>
    </row>
    <row r="507" spans="1:8">
      <c r="A507" s="1689">
        <v>25191</v>
      </c>
      <c r="B507" s="1671" t="s">
        <v>865</v>
      </c>
      <c r="C507" s="1665"/>
      <c r="D507" s="1672"/>
      <c r="E507" s="1672"/>
      <c r="F507" s="1672"/>
      <c r="G507" s="1672"/>
      <c r="H507" s="1667">
        <f t="shared" si="20"/>
        <v>0</v>
      </c>
    </row>
    <row r="508" spans="1:8">
      <c r="A508" s="1689">
        <v>25192</v>
      </c>
      <c r="B508" s="1671" t="s">
        <v>866</v>
      </c>
      <c r="C508" s="1665"/>
      <c r="D508" s="1672"/>
      <c r="E508" s="1672"/>
      <c r="F508" s="1672"/>
      <c r="G508" s="1672"/>
      <c r="H508" s="1667">
        <f t="shared" si="20"/>
        <v>0</v>
      </c>
    </row>
    <row r="509" spans="1:8">
      <c r="A509" s="1689">
        <v>25193</v>
      </c>
      <c r="B509" s="1671" t="s">
        <v>867</v>
      </c>
      <c r="C509" s="1665"/>
      <c r="D509" s="1672"/>
      <c r="E509" s="1672"/>
      <c r="F509" s="1672"/>
      <c r="G509" s="1672"/>
      <c r="H509" s="1667">
        <f t="shared" si="20"/>
        <v>0</v>
      </c>
    </row>
    <row r="510" spans="1:8">
      <c r="A510" s="1689">
        <v>25194</v>
      </c>
      <c r="B510" s="1671" t="s">
        <v>868</v>
      </c>
      <c r="C510" s="1665"/>
      <c r="D510" s="1672"/>
      <c r="E510" s="1672"/>
      <c r="F510" s="1672"/>
      <c r="G510" s="1672"/>
      <c r="H510" s="1667">
        <f t="shared" si="20"/>
        <v>0</v>
      </c>
    </row>
    <row r="511" spans="1:8">
      <c r="A511" s="1689">
        <v>25197</v>
      </c>
      <c r="B511" s="1671" t="s">
        <v>869</v>
      </c>
      <c r="C511" s="1665"/>
      <c r="D511" s="1672"/>
      <c r="E511" s="1672"/>
      <c r="F511" s="1672"/>
      <c r="G511" s="1672"/>
      <c r="H511" s="1667">
        <f t="shared" si="20"/>
        <v>0</v>
      </c>
    </row>
    <row r="512" spans="1:8">
      <c r="A512" s="1690">
        <v>252</v>
      </c>
      <c r="B512" s="1673" t="s">
        <v>870</v>
      </c>
      <c r="C512" s="1665"/>
      <c r="D512" s="111">
        <f>SUM(D513:D518)</f>
        <v>0</v>
      </c>
      <c r="E512" s="111">
        <f>SUM(E513:E518)</f>
        <v>0</v>
      </c>
      <c r="F512" s="111">
        <f>SUM(F513:F518)</f>
        <v>0</v>
      </c>
      <c r="G512" s="111">
        <f>SUM(G513:G518)</f>
        <v>0</v>
      </c>
      <c r="H512" s="1667">
        <f t="shared" si="20"/>
        <v>0</v>
      </c>
    </row>
    <row r="513" spans="1:8">
      <c r="A513" s="1689">
        <v>2521</v>
      </c>
      <c r="B513" s="1671" t="s">
        <v>859</v>
      </c>
      <c r="C513" s="1665"/>
      <c r="D513" s="1672"/>
      <c r="E513" s="1672"/>
      <c r="F513" s="1672"/>
      <c r="G513" s="1672"/>
      <c r="H513" s="1667">
        <f t="shared" si="20"/>
        <v>0</v>
      </c>
    </row>
    <row r="514" spans="1:8">
      <c r="A514" s="1689">
        <v>2522</v>
      </c>
      <c r="B514" s="1671" t="s">
        <v>860</v>
      </c>
      <c r="C514" s="1665"/>
      <c r="D514" s="1672"/>
      <c r="E514" s="1672"/>
      <c r="F514" s="1672"/>
      <c r="G514" s="1672"/>
      <c r="H514" s="1667">
        <f t="shared" si="20"/>
        <v>0</v>
      </c>
    </row>
    <row r="515" spans="1:8">
      <c r="A515" s="1689">
        <v>2523</v>
      </c>
      <c r="B515" s="1671" t="s">
        <v>861</v>
      </c>
      <c r="C515" s="1665"/>
      <c r="D515" s="1672"/>
      <c r="E515" s="1672"/>
      <c r="F515" s="1672"/>
      <c r="G515" s="1672"/>
      <c r="H515" s="1667">
        <f t="shared" si="20"/>
        <v>0</v>
      </c>
    </row>
    <row r="516" spans="1:8">
      <c r="A516" s="1689">
        <v>2524</v>
      </c>
      <c r="B516" s="1671" t="s">
        <v>862</v>
      </c>
      <c r="C516" s="1665"/>
      <c r="D516" s="1672"/>
      <c r="E516" s="1672"/>
      <c r="F516" s="1672"/>
      <c r="G516" s="1672"/>
      <c r="H516" s="1667">
        <f t="shared" si="20"/>
        <v>0</v>
      </c>
    </row>
    <row r="517" spans="1:8">
      <c r="A517" s="1689">
        <v>2527</v>
      </c>
      <c r="B517" s="1671" t="s">
        <v>863</v>
      </c>
      <c r="C517" s="1665"/>
      <c r="D517" s="1672"/>
      <c r="E517" s="1672"/>
      <c r="F517" s="1672"/>
      <c r="G517" s="1672"/>
      <c r="H517" s="1667">
        <f t="shared" si="20"/>
        <v>0</v>
      </c>
    </row>
    <row r="518" spans="1:8">
      <c r="A518" s="1689">
        <v>2529</v>
      </c>
      <c r="B518" s="1671" t="s">
        <v>864</v>
      </c>
      <c r="C518" s="1665"/>
      <c r="D518" s="111">
        <f>SUM(D519:D523)</f>
        <v>0</v>
      </c>
      <c r="E518" s="111">
        <f>SUM(E519:E523)</f>
        <v>0</v>
      </c>
      <c r="F518" s="111">
        <f>SUM(F519:F523)</f>
        <v>0</v>
      </c>
      <c r="G518" s="111">
        <f>SUM(G519:G523)</f>
        <v>0</v>
      </c>
      <c r="H518" s="1667">
        <f t="shared" si="20"/>
        <v>0</v>
      </c>
    </row>
    <row r="519" spans="1:8">
      <c r="A519" s="1689">
        <v>25291</v>
      </c>
      <c r="B519" s="1671" t="s">
        <v>865</v>
      </c>
      <c r="C519" s="1665"/>
      <c r="D519" s="1672"/>
      <c r="E519" s="1672"/>
      <c r="F519" s="1672"/>
      <c r="G519" s="1672"/>
      <c r="H519" s="1667">
        <f t="shared" si="20"/>
        <v>0</v>
      </c>
    </row>
    <row r="520" spans="1:8">
      <c r="A520" s="1689">
        <v>25292</v>
      </c>
      <c r="B520" s="1671" t="s">
        <v>866</v>
      </c>
      <c r="C520" s="1665"/>
      <c r="D520" s="1672"/>
      <c r="E520" s="1672"/>
      <c r="F520" s="1672"/>
      <c r="G520" s="1672"/>
      <c r="H520" s="1667">
        <f t="shared" si="20"/>
        <v>0</v>
      </c>
    </row>
    <row r="521" spans="1:8">
      <c r="A521" s="1689">
        <v>25293</v>
      </c>
      <c r="B521" s="1671" t="s">
        <v>867</v>
      </c>
      <c r="C521" s="1665"/>
      <c r="D521" s="1672"/>
      <c r="E521" s="1672"/>
      <c r="F521" s="1672"/>
      <c r="G521" s="1672"/>
      <c r="H521" s="1667">
        <f t="shared" si="20"/>
        <v>0</v>
      </c>
    </row>
    <row r="522" spans="1:8">
      <c r="A522" s="1689">
        <v>25294</v>
      </c>
      <c r="B522" s="1671" t="s">
        <v>868</v>
      </c>
      <c r="C522" s="1665"/>
      <c r="D522" s="1672"/>
      <c r="E522" s="1672"/>
      <c r="F522" s="1672"/>
      <c r="G522" s="1672"/>
      <c r="H522" s="1667">
        <f t="shared" si="20"/>
        <v>0</v>
      </c>
    </row>
    <row r="523" spans="1:8">
      <c r="A523" s="1689">
        <v>25297</v>
      </c>
      <c r="B523" s="1671" t="s">
        <v>869</v>
      </c>
      <c r="C523" s="1665"/>
      <c r="D523" s="1672"/>
      <c r="E523" s="1672"/>
      <c r="F523" s="1672"/>
      <c r="G523" s="1672"/>
      <c r="H523" s="1667">
        <f t="shared" si="20"/>
        <v>0</v>
      </c>
    </row>
    <row r="524" spans="1:8">
      <c r="A524" s="1690">
        <v>253</v>
      </c>
      <c r="B524" s="1673" t="s">
        <v>871</v>
      </c>
      <c r="C524" s="1665"/>
      <c r="D524" s="111">
        <f>SUM(D525:D530)</f>
        <v>0</v>
      </c>
      <c r="E524" s="111">
        <f>SUM(E525:E530)</f>
        <v>0</v>
      </c>
      <c r="F524" s="111">
        <f>SUM(F525:F530)</f>
        <v>0</v>
      </c>
      <c r="G524" s="111">
        <f>SUM(G525:G530)</f>
        <v>0</v>
      </c>
      <c r="H524" s="1667">
        <f t="shared" si="20"/>
        <v>0</v>
      </c>
    </row>
    <row r="525" spans="1:8">
      <c r="A525" s="1689">
        <v>2531</v>
      </c>
      <c r="B525" s="1671" t="s">
        <v>859</v>
      </c>
      <c r="C525" s="1665"/>
      <c r="D525" s="1672"/>
      <c r="E525" s="1672"/>
      <c r="F525" s="1672"/>
      <c r="G525" s="1672"/>
      <c r="H525" s="1667">
        <f t="shared" si="20"/>
        <v>0</v>
      </c>
    </row>
    <row r="526" spans="1:8">
      <c r="A526" s="1689">
        <v>2532</v>
      </c>
      <c r="B526" s="1671" t="s">
        <v>860</v>
      </c>
      <c r="C526" s="1665"/>
      <c r="D526" s="1672"/>
      <c r="E526" s="1672"/>
      <c r="F526" s="1672"/>
      <c r="G526" s="1672"/>
      <c r="H526" s="1667">
        <f t="shared" si="20"/>
        <v>0</v>
      </c>
    </row>
    <row r="527" spans="1:8">
      <c r="A527" s="1689">
        <v>2533</v>
      </c>
      <c r="B527" s="1671" t="s">
        <v>861</v>
      </c>
      <c r="C527" s="1665"/>
      <c r="D527" s="1672"/>
      <c r="E527" s="1672"/>
      <c r="F527" s="1672"/>
      <c r="G527" s="1672"/>
      <c r="H527" s="1667">
        <f t="shared" si="20"/>
        <v>0</v>
      </c>
    </row>
    <row r="528" spans="1:8">
      <c r="A528" s="1689">
        <v>2534</v>
      </c>
      <c r="B528" s="1671" t="s">
        <v>862</v>
      </c>
      <c r="C528" s="1665"/>
      <c r="D528" s="1672"/>
      <c r="E528" s="1672"/>
      <c r="F528" s="1672"/>
      <c r="G528" s="1672"/>
      <c r="H528" s="1667">
        <f t="shared" si="20"/>
        <v>0</v>
      </c>
    </row>
    <row r="529" spans="1:8">
      <c r="A529" s="1689">
        <v>2537</v>
      </c>
      <c r="B529" s="1671" t="s">
        <v>863</v>
      </c>
      <c r="C529" s="1665"/>
      <c r="D529" s="1672"/>
      <c r="E529" s="1672"/>
      <c r="F529" s="1672"/>
      <c r="G529" s="1672"/>
      <c r="H529" s="1667">
        <f t="shared" si="20"/>
        <v>0</v>
      </c>
    </row>
    <row r="530" spans="1:8">
      <c r="A530" s="1689">
        <v>2539</v>
      </c>
      <c r="B530" s="1671" t="s">
        <v>864</v>
      </c>
      <c r="C530" s="1665"/>
      <c r="D530" s="111">
        <f>SUM(D531:D535)</f>
        <v>0</v>
      </c>
      <c r="E530" s="111">
        <f>SUM(E531:E535)</f>
        <v>0</v>
      </c>
      <c r="F530" s="111">
        <f>SUM(F531:F535)</f>
        <v>0</v>
      </c>
      <c r="G530" s="111">
        <f>SUM(G531:G535)</f>
        <v>0</v>
      </c>
      <c r="H530" s="1667">
        <f t="shared" si="20"/>
        <v>0</v>
      </c>
    </row>
    <row r="531" spans="1:8">
      <c r="A531" s="1689">
        <v>25391</v>
      </c>
      <c r="B531" s="1671" t="s">
        <v>865</v>
      </c>
      <c r="C531" s="1665"/>
      <c r="D531" s="1672"/>
      <c r="E531" s="1672"/>
      <c r="F531" s="1672"/>
      <c r="G531" s="1672"/>
      <c r="H531" s="1667">
        <f t="shared" si="20"/>
        <v>0</v>
      </c>
    </row>
    <row r="532" spans="1:8">
      <c r="A532" s="1689">
        <v>25392</v>
      </c>
      <c r="B532" s="1671" t="s">
        <v>866</v>
      </c>
      <c r="C532" s="1665"/>
      <c r="D532" s="1672"/>
      <c r="E532" s="1672"/>
      <c r="F532" s="1672"/>
      <c r="G532" s="1672"/>
      <c r="H532" s="1667">
        <f t="shared" si="20"/>
        <v>0</v>
      </c>
    </row>
    <row r="533" spans="1:8">
      <c r="A533" s="1689">
        <v>25393</v>
      </c>
      <c r="B533" s="1671" t="s">
        <v>867</v>
      </c>
      <c r="C533" s="1665"/>
      <c r="D533" s="1672"/>
      <c r="E533" s="1672"/>
      <c r="F533" s="1672"/>
      <c r="G533" s="1672"/>
      <c r="H533" s="1667">
        <f t="shared" si="20"/>
        <v>0</v>
      </c>
    </row>
    <row r="534" spans="1:8">
      <c r="A534" s="1689">
        <v>25394</v>
      </c>
      <c r="B534" s="1671" t="s">
        <v>868</v>
      </c>
      <c r="C534" s="1665"/>
      <c r="D534" s="1672"/>
      <c r="E534" s="1672"/>
      <c r="F534" s="1672"/>
      <c r="G534" s="1672"/>
      <c r="H534" s="1667">
        <f t="shared" si="20"/>
        <v>0</v>
      </c>
    </row>
    <row r="535" spans="1:8">
      <c r="A535" s="1689">
        <v>25397</v>
      </c>
      <c r="B535" s="1671" t="s">
        <v>869</v>
      </c>
      <c r="C535" s="1665"/>
      <c r="D535" s="1672"/>
      <c r="E535" s="1672"/>
      <c r="F535" s="1672"/>
      <c r="G535" s="1672"/>
      <c r="H535" s="1667">
        <f t="shared" si="20"/>
        <v>0</v>
      </c>
    </row>
    <row r="536" spans="1:8">
      <c r="A536" s="1690">
        <v>254</v>
      </c>
      <c r="B536" s="1673" t="s">
        <v>872</v>
      </c>
      <c r="C536" s="1665"/>
      <c r="D536" s="111">
        <f>SUM(D537:D542)</f>
        <v>0</v>
      </c>
      <c r="E536" s="111">
        <f>SUM(E537:E542)</f>
        <v>0</v>
      </c>
      <c r="F536" s="111">
        <f>SUM(F537:F542)</f>
        <v>0</v>
      </c>
      <c r="G536" s="111">
        <f>SUM(G537:G542)</f>
        <v>0</v>
      </c>
      <c r="H536" s="1667">
        <f t="shared" si="20"/>
        <v>0</v>
      </c>
    </row>
    <row r="537" spans="1:8">
      <c r="A537" s="1689">
        <v>2541</v>
      </c>
      <c r="B537" s="1671" t="s">
        <v>859</v>
      </c>
      <c r="C537" s="1665"/>
      <c r="D537" s="1672"/>
      <c r="E537" s="1672"/>
      <c r="F537" s="1672"/>
      <c r="G537" s="1672"/>
      <c r="H537" s="1667">
        <f t="shared" si="20"/>
        <v>0</v>
      </c>
    </row>
    <row r="538" spans="1:8">
      <c r="A538" s="1689">
        <v>2542</v>
      </c>
      <c r="B538" s="1671" t="s">
        <v>860</v>
      </c>
      <c r="C538" s="1665"/>
      <c r="D538" s="1672"/>
      <c r="E538" s="1672"/>
      <c r="F538" s="1672"/>
      <c r="G538" s="1672"/>
      <c r="H538" s="1667">
        <f t="shared" si="20"/>
        <v>0</v>
      </c>
    </row>
    <row r="539" spans="1:8">
      <c r="A539" s="1689">
        <v>2543</v>
      </c>
      <c r="B539" s="1671" t="s">
        <v>861</v>
      </c>
      <c r="C539" s="1665"/>
      <c r="D539" s="1672"/>
      <c r="E539" s="1672"/>
      <c r="F539" s="1672"/>
      <c r="G539" s="1672"/>
      <c r="H539" s="1667">
        <f t="shared" si="20"/>
        <v>0</v>
      </c>
    </row>
    <row r="540" spans="1:8">
      <c r="A540" s="1689">
        <v>2544</v>
      </c>
      <c r="B540" s="1671" t="s">
        <v>862</v>
      </c>
      <c r="C540" s="1665"/>
      <c r="D540" s="1672"/>
      <c r="E540" s="1672"/>
      <c r="F540" s="1672"/>
      <c r="G540" s="1672"/>
      <c r="H540" s="1667">
        <f t="shared" si="20"/>
        <v>0</v>
      </c>
    </row>
    <row r="541" spans="1:8">
      <c r="A541" s="1689">
        <v>2547</v>
      </c>
      <c r="B541" s="1671" t="s">
        <v>863</v>
      </c>
      <c r="C541" s="1665"/>
      <c r="D541" s="1672"/>
      <c r="E541" s="1672"/>
      <c r="F541" s="1672"/>
      <c r="G541" s="1672"/>
      <c r="H541" s="1667">
        <f t="shared" si="20"/>
        <v>0</v>
      </c>
    </row>
    <row r="542" spans="1:8">
      <c r="A542" s="1689">
        <v>2549</v>
      </c>
      <c r="B542" s="1671" t="s">
        <v>864</v>
      </c>
      <c r="C542" s="1665"/>
      <c r="D542" s="111">
        <f>SUM(D543:D547)</f>
        <v>0</v>
      </c>
      <c r="E542" s="111">
        <f>SUM(E543:E547)</f>
        <v>0</v>
      </c>
      <c r="F542" s="111">
        <f>SUM(F543:F547)</f>
        <v>0</v>
      </c>
      <c r="G542" s="111">
        <f>SUM(G543:G547)</f>
        <v>0</v>
      </c>
      <c r="H542" s="1667">
        <f t="shared" si="20"/>
        <v>0</v>
      </c>
    </row>
    <row r="543" spans="1:8">
      <c r="A543" s="1689">
        <v>25491</v>
      </c>
      <c r="B543" s="1671" t="s">
        <v>865</v>
      </c>
      <c r="C543" s="1665"/>
      <c r="D543" s="1672"/>
      <c r="E543" s="1672"/>
      <c r="F543" s="1672"/>
      <c r="G543" s="1672"/>
      <c r="H543" s="1667">
        <f t="shared" si="20"/>
        <v>0</v>
      </c>
    </row>
    <row r="544" spans="1:8">
      <c r="A544" s="1689">
        <v>25492</v>
      </c>
      <c r="B544" s="1671" t="s">
        <v>866</v>
      </c>
      <c r="C544" s="1665"/>
      <c r="D544" s="1672"/>
      <c r="E544" s="1672"/>
      <c r="F544" s="1672"/>
      <c r="G544" s="1672"/>
      <c r="H544" s="1667">
        <f t="shared" si="20"/>
        <v>0</v>
      </c>
    </row>
    <row r="545" spans="1:8">
      <c r="A545" s="1689">
        <v>25493</v>
      </c>
      <c r="B545" s="1671" t="s">
        <v>867</v>
      </c>
      <c r="C545" s="1665"/>
      <c r="D545" s="1672"/>
      <c r="E545" s="1672"/>
      <c r="F545" s="1672"/>
      <c r="G545" s="1672"/>
      <c r="H545" s="1667">
        <f t="shared" si="20"/>
        <v>0</v>
      </c>
    </row>
    <row r="546" spans="1:8">
      <c r="A546" s="1689">
        <v>25494</v>
      </c>
      <c r="B546" s="1671" t="s">
        <v>868</v>
      </c>
      <c r="C546" s="1665"/>
      <c r="D546" s="1672"/>
      <c r="E546" s="1672"/>
      <c r="F546" s="1672"/>
      <c r="G546" s="1672"/>
      <c r="H546" s="1667">
        <f t="shared" si="20"/>
        <v>0</v>
      </c>
    </row>
    <row r="547" spans="1:8">
      <c r="A547" s="1689">
        <v>25497</v>
      </c>
      <c r="B547" s="1671" t="s">
        <v>869</v>
      </c>
      <c r="C547" s="1665"/>
      <c r="D547" s="1672"/>
      <c r="E547" s="1672"/>
      <c r="F547" s="1672"/>
      <c r="G547" s="1672"/>
      <c r="H547" s="1667">
        <f t="shared" si="20"/>
        <v>0</v>
      </c>
    </row>
    <row r="548" spans="1:8">
      <c r="A548" s="1690">
        <v>255</v>
      </c>
      <c r="B548" s="1673" t="s">
        <v>878</v>
      </c>
      <c r="C548" s="1665"/>
      <c r="D548" s="111">
        <f>SUM(D549:D554)</f>
        <v>0</v>
      </c>
      <c r="E548" s="111">
        <f>SUM(E549:E554)</f>
        <v>0</v>
      </c>
      <c r="F548" s="111">
        <f>SUM(F549:F554)</f>
        <v>0</v>
      </c>
      <c r="G548" s="111">
        <f>SUM(G549:G554)</f>
        <v>0</v>
      </c>
      <c r="H548" s="1667">
        <f t="shared" si="20"/>
        <v>0</v>
      </c>
    </row>
    <row r="549" spans="1:8">
      <c r="A549" s="1689">
        <v>2551</v>
      </c>
      <c r="B549" s="1671" t="s">
        <v>859</v>
      </c>
      <c r="C549" s="1665"/>
      <c r="D549" s="1672"/>
      <c r="E549" s="1672"/>
      <c r="F549" s="1672"/>
      <c r="G549" s="1672"/>
      <c r="H549" s="1667">
        <f t="shared" si="20"/>
        <v>0</v>
      </c>
    </row>
    <row r="550" spans="1:8">
      <c r="A550" s="1689">
        <v>2552</v>
      </c>
      <c r="B550" s="1671" t="s">
        <v>860</v>
      </c>
      <c r="C550" s="1665"/>
      <c r="D550" s="1672"/>
      <c r="E550" s="1672"/>
      <c r="F550" s="1672"/>
      <c r="G550" s="1672"/>
      <c r="H550" s="1667">
        <f t="shared" si="20"/>
        <v>0</v>
      </c>
    </row>
    <row r="551" spans="1:8">
      <c r="A551" s="1689">
        <v>2553</v>
      </c>
      <c r="B551" s="1671" t="s">
        <v>861</v>
      </c>
      <c r="C551" s="1665"/>
      <c r="D551" s="1672"/>
      <c r="E551" s="1672"/>
      <c r="F551" s="1672"/>
      <c r="G551" s="1672"/>
      <c r="H551" s="1667">
        <f t="shared" si="20"/>
        <v>0</v>
      </c>
    </row>
    <row r="552" spans="1:8">
      <c r="A552" s="1689">
        <v>2554</v>
      </c>
      <c r="B552" s="1671" t="s">
        <v>862</v>
      </c>
      <c r="C552" s="1665"/>
      <c r="D552" s="1672"/>
      <c r="E552" s="1672"/>
      <c r="F552" s="1672"/>
      <c r="G552" s="1672"/>
      <c r="H552" s="1667">
        <f t="shared" si="20"/>
        <v>0</v>
      </c>
    </row>
    <row r="553" spans="1:8">
      <c r="A553" s="1689">
        <v>2557</v>
      </c>
      <c r="B553" s="1671" t="s">
        <v>863</v>
      </c>
      <c r="C553" s="1665"/>
      <c r="D553" s="1672"/>
      <c r="E553" s="1672"/>
      <c r="F553" s="1672"/>
      <c r="G553" s="1672"/>
      <c r="H553" s="1667">
        <f t="shared" si="20"/>
        <v>0</v>
      </c>
    </row>
    <row r="554" spans="1:8">
      <c r="A554" s="1689">
        <v>2559</v>
      </c>
      <c r="B554" s="1671" t="s">
        <v>864</v>
      </c>
      <c r="C554" s="1665"/>
      <c r="D554" s="111">
        <f>SUM(D555:D559)</f>
        <v>0</v>
      </c>
      <c r="E554" s="111">
        <f>SUM(E555:E559)</f>
        <v>0</v>
      </c>
      <c r="F554" s="111">
        <f>SUM(F555:F559)</f>
        <v>0</v>
      </c>
      <c r="G554" s="111">
        <f>SUM(G555:G559)</f>
        <v>0</v>
      </c>
      <c r="H554" s="1667">
        <f t="shared" si="20"/>
        <v>0</v>
      </c>
    </row>
    <row r="555" spans="1:8">
      <c r="A555" s="1689">
        <v>25591</v>
      </c>
      <c r="B555" s="1671" t="s">
        <v>865</v>
      </c>
      <c r="C555" s="1665"/>
      <c r="D555" s="1672"/>
      <c r="E555" s="1672"/>
      <c r="F555" s="1672"/>
      <c r="G555" s="1672"/>
      <c r="H555" s="1667">
        <f t="shared" si="20"/>
        <v>0</v>
      </c>
    </row>
    <row r="556" spans="1:8">
      <c r="A556" s="1689">
        <v>25592</v>
      </c>
      <c r="B556" s="1671" t="s">
        <v>866</v>
      </c>
      <c r="C556" s="1665"/>
      <c r="D556" s="1672"/>
      <c r="E556" s="1672"/>
      <c r="F556" s="1672"/>
      <c r="G556" s="1672"/>
      <c r="H556" s="1667">
        <f t="shared" si="20"/>
        <v>0</v>
      </c>
    </row>
    <row r="557" spans="1:8">
      <c r="A557" s="1689">
        <v>25593</v>
      </c>
      <c r="B557" s="1671" t="s">
        <v>867</v>
      </c>
      <c r="C557" s="1665"/>
      <c r="D557" s="1672"/>
      <c r="E557" s="1672"/>
      <c r="F557" s="1672"/>
      <c r="G557" s="1672"/>
      <c r="H557" s="1667">
        <f t="shared" si="20"/>
        <v>0</v>
      </c>
    </row>
    <row r="558" spans="1:8">
      <c r="A558" s="1689">
        <v>25594</v>
      </c>
      <c r="B558" s="1671" t="s">
        <v>868</v>
      </c>
      <c r="C558" s="1665"/>
      <c r="D558" s="1672"/>
      <c r="E558" s="1672"/>
      <c r="F558" s="1672"/>
      <c r="G558" s="1672"/>
      <c r="H558" s="1667">
        <f t="shared" si="20"/>
        <v>0</v>
      </c>
    </row>
    <row r="559" spans="1:8">
      <c r="A559" s="1689">
        <v>25597</v>
      </c>
      <c r="B559" s="1671" t="s">
        <v>869</v>
      </c>
      <c r="C559" s="1665"/>
      <c r="D559" s="1672"/>
      <c r="E559" s="1672"/>
      <c r="F559" s="1672"/>
      <c r="G559" s="1672"/>
      <c r="H559" s="1667">
        <f t="shared" si="20"/>
        <v>0</v>
      </c>
    </row>
    <row r="560" spans="1:8">
      <c r="A560" s="1686">
        <v>258</v>
      </c>
      <c r="B560" s="1673" t="s">
        <v>890</v>
      </c>
      <c r="C560" s="111">
        <f>SUM(C561:C562)</f>
        <v>0</v>
      </c>
      <c r="D560" s="1665"/>
      <c r="E560" s="1665"/>
      <c r="F560" s="1665"/>
      <c r="G560" s="1665"/>
      <c r="H560" s="1667">
        <f>C560</f>
        <v>0</v>
      </c>
    </row>
    <row r="561" spans="1:8">
      <c r="A561" s="1685" t="s">
        <v>891</v>
      </c>
      <c r="B561" s="1671" t="s">
        <v>882</v>
      </c>
      <c r="C561" s="1672"/>
      <c r="D561" s="1665"/>
      <c r="E561" s="1665"/>
      <c r="F561" s="1665"/>
      <c r="G561" s="1665"/>
      <c r="H561" s="1667">
        <f>C561</f>
        <v>0</v>
      </c>
    </row>
    <row r="562" spans="1:8">
      <c r="A562" s="1685" t="s">
        <v>892</v>
      </c>
      <c r="B562" s="1671" t="s">
        <v>884</v>
      </c>
      <c r="C562" s="1672"/>
      <c r="D562" s="1665"/>
      <c r="E562" s="1665"/>
      <c r="F562" s="1665"/>
      <c r="G562" s="1665"/>
      <c r="H562" s="1667">
        <f>C562</f>
        <v>0</v>
      </c>
    </row>
    <row r="563" spans="1:8">
      <c r="A563" s="1693">
        <v>26</v>
      </c>
      <c r="B563" s="1664" t="s">
        <v>893</v>
      </c>
      <c r="C563" s="111">
        <f>C594</f>
        <v>0</v>
      </c>
      <c r="D563" s="111">
        <f>D564+D574+D584+D589+D595</f>
        <v>0</v>
      </c>
      <c r="E563" s="111">
        <f>E564+E574+E584+E589+E595</f>
        <v>0</v>
      </c>
      <c r="F563" s="111">
        <f>F564+F574+F584+F589+F595</f>
        <v>0</v>
      </c>
      <c r="G563" s="111">
        <f>G564+G574+G584+G589+G595</f>
        <v>0</v>
      </c>
      <c r="H563" s="1667">
        <f t="shared" ref="H563" si="21">SUM(C563:G563)</f>
        <v>0</v>
      </c>
    </row>
    <row r="564" spans="1:8">
      <c r="A564" s="1690">
        <v>261</v>
      </c>
      <c r="B564" s="1687" t="s">
        <v>894</v>
      </c>
      <c r="C564" s="1665"/>
      <c r="D564" s="111">
        <f>SUM(D565:D569)</f>
        <v>0</v>
      </c>
      <c r="E564" s="111">
        <f>SUM(E565:E569)</f>
        <v>0</v>
      </c>
      <c r="F564" s="111">
        <f>SUM(F565:F569)</f>
        <v>0</v>
      </c>
      <c r="G564" s="111">
        <f>SUM(G565:G569)</f>
        <v>0</v>
      </c>
      <c r="H564" s="1667">
        <f>SUM(D564:G564)</f>
        <v>0</v>
      </c>
    </row>
    <row r="565" spans="1:8">
      <c r="A565" s="1689">
        <v>2611</v>
      </c>
      <c r="B565" s="1671" t="s">
        <v>895</v>
      </c>
      <c r="C565" s="1665"/>
      <c r="D565" s="1672"/>
      <c r="E565" s="1672"/>
      <c r="F565" s="1672"/>
      <c r="G565" s="1672"/>
      <c r="H565" s="1667">
        <f t="shared" ref="H565:H593" si="22">SUM(D565:G565)</f>
        <v>0</v>
      </c>
    </row>
    <row r="566" spans="1:8">
      <c r="A566" s="1689">
        <v>2612</v>
      </c>
      <c r="B566" s="1671" t="s">
        <v>896</v>
      </c>
      <c r="C566" s="1665"/>
      <c r="D566" s="1672"/>
      <c r="E566" s="1672"/>
      <c r="F566" s="1672"/>
      <c r="G566" s="1672"/>
      <c r="H566" s="1667">
        <f t="shared" si="22"/>
        <v>0</v>
      </c>
    </row>
    <row r="567" spans="1:8">
      <c r="A567" s="1689">
        <v>2613</v>
      </c>
      <c r="B567" s="1671" t="s">
        <v>897</v>
      </c>
      <c r="C567" s="1665"/>
      <c r="D567" s="1672"/>
      <c r="E567" s="1672"/>
      <c r="F567" s="1672"/>
      <c r="G567" s="1672"/>
      <c r="H567" s="1667">
        <f t="shared" si="22"/>
        <v>0</v>
      </c>
    </row>
    <row r="568" spans="1:8">
      <c r="A568" s="1689">
        <v>2617</v>
      </c>
      <c r="B568" s="1671" t="s">
        <v>898</v>
      </c>
      <c r="C568" s="1665"/>
      <c r="D568" s="1672"/>
      <c r="E568" s="1672"/>
      <c r="F568" s="1672"/>
      <c r="G568" s="1672"/>
      <c r="H568" s="1667">
        <f t="shared" si="22"/>
        <v>0</v>
      </c>
    </row>
    <row r="569" spans="1:8">
      <c r="A569" s="1689">
        <v>2619</v>
      </c>
      <c r="B569" s="1671" t="s">
        <v>899</v>
      </c>
      <c r="C569" s="1665"/>
      <c r="D569" s="111">
        <f>SUM(D570:D573)</f>
        <v>0</v>
      </c>
      <c r="E569" s="111">
        <f>SUM(E570:E573)</f>
        <v>0</v>
      </c>
      <c r="F569" s="111">
        <f>SUM(F570:F573)</f>
        <v>0</v>
      </c>
      <c r="G569" s="111">
        <f>SUM(G570:G573)</f>
        <v>0</v>
      </c>
      <c r="H569" s="1667">
        <f t="shared" si="22"/>
        <v>0</v>
      </c>
    </row>
    <row r="570" spans="1:8">
      <c r="A570" s="1689">
        <v>26191</v>
      </c>
      <c r="B570" s="1671" t="s">
        <v>900</v>
      </c>
      <c r="C570" s="1665"/>
      <c r="D570" s="1672"/>
      <c r="E570" s="1672"/>
      <c r="F570" s="1672"/>
      <c r="G570" s="1672"/>
      <c r="H570" s="1667">
        <f t="shared" si="22"/>
        <v>0</v>
      </c>
    </row>
    <row r="571" spans="1:8">
      <c r="A571" s="1689">
        <v>26192</v>
      </c>
      <c r="B571" s="1671" t="s">
        <v>901</v>
      </c>
      <c r="C571" s="1665"/>
      <c r="D571" s="1672"/>
      <c r="E571" s="1672"/>
      <c r="F571" s="1672"/>
      <c r="G571" s="1672"/>
      <c r="H571" s="1667">
        <f t="shared" si="22"/>
        <v>0</v>
      </c>
    </row>
    <row r="572" spans="1:8">
      <c r="A572" s="1689">
        <v>26193</v>
      </c>
      <c r="B572" s="1671" t="s">
        <v>902</v>
      </c>
      <c r="C572" s="1665"/>
      <c r="D572" s="1672"/>
      <c r="E572" s="1672"/>
      <c r="F572" s="1672"/>
      <c r="G572" s="1672"/>
      <c r="H572" s="1667">
        <f t="shared" si="22"/>
        <v>0</v>
      </c>
    </row>
    <row r="573" spans="1:8">
      <c r="A573" s="1689">
        <v>26197</v>
      </c>
      <c r="B573" s="1671" t="s">
        <v>903</v>
      </c>
      <c r="C573" s="1665"/>
      <c r="D573" s="1672"/>
      <c r="E573" s="1672"/>
      <c r="F573" s="1672"/>
      <c r="G573" s="1672"/>
      <c r="H573" s="1667">
        <f t="shared" si="22"/>
        <v>0</v>
      </c>
    </row>
    <row r="574" spans="1:8">
      <c r="A574" s="1690">
        <v>262</v>
      </c>
      <c r="B574" s="1673" t="s">
        <v>904</v>
      </c>
      <c r="C574" s="1665"/>
      <c r="D574" s="111">
        <f>SUM(D575:D579)</f>
        <v>0</v>
      </c>
      <c r="E574" s="111">
        <f>SUM(E575:E579)</f>
        <v>0</v>
      </c>
      <c r="F574" s="111">
        <f>SUM(F575:F579)</f>
        <v>0</v>
      </c>
      <c r="G574" s="111">
        <f>SUM(G575:G579)</f>
        <v>0</v>
      </c>
      <c r="H574" s="1667">
        <f t="shared" si="22"/>
        <v>0</v>
      </c>
    </row>
    <row r="575" spans="1:8">
      <c r="A575" s="1689">
        <v>2621</v>
      </c>
      <c r="B575" s="1671" t="s">
        <v>895</v>
      </c>
      <c r="C575" s="1665"/>
      <c r="D575" s="1672"/>
      <c r="E575" s="1672"/>
      <c r="F575" s="1672"/>
      <c r="G575" s="1672"/>
      <c r="H575" s="1667">
        <f t="shared" si="22"/>
        <v>0</v>
      </c>
    </row>
    <row r="576" spans="1:8">
      <c r="A576" s="1689">
        <v>2622</v>
      </c>
      <c r="B576" s="1671" t="s">
        <v>896</v>
      </c>
      <c r="C576" s="1665"/>
      <c r="D576" s="1672"/>
      <c r="E576" s="1672"/>
      <c r="F576" s="1672"/>
      <c r="G576" s="1672"/>
      <c r="H576" s="1667">
        <f t="shared" si="22"/>
        <v>0</v>
      </c>
    </row>
    <row r="577" spans="1:8">
      <c r="A577" s="1689">
        <v>2623</v>
      </c>
      <c r="B577" s="1671" t="s">
        <v>897</v>
      </c>
      <c r="C577" s="1665"/>
      <c r="D577" s="1672"/>
      <c r="E577" s="1672"/>
      <c r="F577" s="1672"/>
      <c r="G577" s="1672"/>
      <c r="H577" s="1667">
        <f t="shared" si="22"/>
        <v>0</v>
      </c>
    </row>
    <row r="578" spans="1:8">
      <c r="A578" s="1689">
        <v>2627</v>
      </c>
      <c r="B578" s="1671" t="s">
        <v>898</v>
      </c>
      <c r="C578" s="1665"/>
      <c r="D578" s="1672"/>
      <c r="E578" s="1672"/>
      <c r="F578" s="1672"/>
      <c r="G578" s="1672"/>
      <c r="H578" s="1667">
        <f t="shared" si="22"/>
        <v>0</v>
      </c>
    </row>
    <row r="579" spans="1:8">
      <c r="A579" s="1689">
        <v>2629</v>
      </c>
      <c r="B579" s="1671" t="s">
        <v>899</v>
      </c>
      <c r="C579" s="1665"/>
      <c r="D579" s="111">
        <f>SUM(D580:D583)</f>
        <v>0</v>
      </c>
      <c r="E579" s="111">
        <f>SUM(E580:E583)</f>
        <v>0</v>
      </c>
      <c r="F579" s="111">
        <f>SUM(F580:F583)</f>
        <v>0</v>
      </c>
      <c r="G579" s="111">
        <f>SUM(G580:G583)</f>
        <v>0</v>
      </c>
      <c r="H579" s="1667">
        <f t="shared" si="22"/>
        <v>0</v>
      </c>
    </row>
    <row r="580" spans="1:8">
      <c r="A580" s="1689">
        <v>26291</v>
      </c>
      <c r="B580" s="1671" t="s">
        <v>900</v>
      </c>
      <c r="C580" s="1665"/>
      <c r="D580" s="1672"/>
      <c r="E580" s="1672"/>
      <c r="F580" s="1672"/>
      <c r="G580" s="1672"/>
      <c r="H580" s="1667">
        <f t="shared" si="22"/>
        <v>0</v>
      </c>
    </row>
    <row r="581" spans="1:8">
      <c r="A581" s="1689">
        <v>26292</v>
      </c>
      <c r="B581" s="1671" t="s">
        <v>901</v>
      </c>
      <c r="C581" s="1665"/>
      <c r="D581" s="1672"/>
      <c r="E581" s="1672"/>
      <c r="F581" s="1672"/>
      <c r="G581" s="1672"/>
      <c r="H581" s="1667">
        <f t="shared" si="22"/>
        <v>0</v>
      </c>
    </row>
    <row r="582" spans="1:8">
      <c r="A582" s="1689">
        <v>26293</v>
      </c>
      <c r="B582" s="1671" t="s">
        <v>902</v>
      </c>
      <c r="C582" s="1665"/>
      <c r="D582" s="1672"/>
      <c r="E582" s="1672"/>
      <c r="F582" s="1672"/>
      <c r="G582" s="1672"/>
      <c r="H582" s="1667">
        <f t="shared" si="22"/>
        <v>0</v>
      </c>
    </row>
    <row r="583" spans="1:8">
      <c r="A583" s="1689">
        <v>26297</v>
      </c>
      <c r="B583" s="1671" t="s">
        <v>903</v>
      </c>
      <c r="C583" s="1665"/>
      <c r="D583" s="1672"/>
      <c r="E583" s="1672"/>
      <c r="F583" s="1672"/>
      <c r="G583" s="1672"/>
      <c r="H583" s="1667">
        <f t="shared" si="22"/>
        <v>0</v>
      </c>
    </row>
    <row r="584" spans="1:8">
      <c r="A584" s="1690">
        <v>266</v>
      </c>
      <c r="B584" s="1673" t="s">
        <v>905</v>
      </c>
      <c r="C584" s="1665"/>
      <c r="D584" s="111">
        <f>SUM(D585:D588)</f>
        <v>0</v>
      </c>
      <c r="E584" s="111">
        <f>SUM(E585:E588)</f>
        <v>0</v>
      </c>
      <c r="F584" s="111">
        <f>SUM(F585:F588)</f>
        <v>0</v>
      </c>
      <c r="G584" s="111">
        <f>SUM(G585:G588)</f>
        <v>0</v>
      </c>
      <c r="H584" s="1667">
        <f t="shared" si="22"/>
        <v>0</v>
      </c>
    </row>
    <row r="585" spans="1:8">
      <c r="A585" s="1689">
        <v>2661</v>
      </c>
      <c r="B585" s="1671" t="s">
        <v>906</v>
      </c>
      <c r="C585" s="1665"/>
      <c r="D585" s="1672"/>
      <c r="E585" s="1672"/>
      <c r="F585" s="1672"/>
      <c r="G585" s="1672"/>
      <c r="H585" s="1667">
        <f t="shared" si="22"/>
        <v>0</v>
      </c>
    </row>
    <row r="586" spans="1:8">
      <c r="A586" s="1689">
        <v>2662</v>
      </c>
      <c r="B586" s="1671" t="s">
        <v>907</v>
      </c>
      <c r="C586" s="1665"/>
      <c r="D586" s="1672"/>
      <c r="E586" s="1672"/>
      <c r="F586" s="1672"/>
      <c r="G586" s="1672"/>
      <c r="H586" s="1667">
        <f t="shared" si="22"/>
        <v>0</v>
      </c>
    </row>
    <row r="587" spans="1:8">
      <c r="A587" s="1689">
        <v>2663</v>
      </c>
      <c r="B587" s="1671" t="s">
        <v>908</v>
      </c>
      <c r="C587" s="1665"/>
      <c r="D587" s="1672"/>
      <c r="E587" s="1672"/>
      <c r="F587" s="1672"/>
      <c r="G587" s="1672"/>
      <c r="H587" s="1667">
        <f t="shared" si="22"/>
        <v>0</v>
      </c>
    </row>
    <row r="588" spans="1:8">
      <c r="A588" s="1689">
        <v>2667</v>
      </c>
      <c r="B588" s="1671" t="s">
        <v>909</v>
      </c>
      <c r="C588" s="1665"/>
      <c r="D588" s="1672"/>
      <c r="E588" s="1672"/>
      <c r="F588" s="1672"/>
      <c r="G588" s="1672"/>
      <c r="H588" s="1667">
        <f t="shared" si="22"/>
        <v>0</v>
      </c>
    </row>
    <row r="589" spans="1:8">
      <c r="A589" s="1690">
        <v>267</v>
      </c>
      <c r="B589" s="1673" t="s">
        <v>910</v>
      </c>
      <c r="C589" s="1665"/>
      <c r="D589" s="111">
        <f>SUM(D590:D593)</f>
        <v>0</v>
      </c>
      <c r="E589" s="111">
        <f>SUM(E590:E593)</f>
        <v>0</v>
      </c>
      <c r="F589" s="111">
        <f>SUM(F590:F593)</f>
        <v>0</v>
      </c>
      <c r="G589" s="111">
        <f>SUM(G590:G593)</f>
        <v>0</v>
      </c>
      <c r="H589" s="1667">
        <f t="shared" si="22"/>
        <v>0</v>
      </c>
    </row>
    <row r="590" spans="1:8">
      <c r="A590" s="1689">
        <v>2671</v>
      </c>
      <c r="B590" s="1671" t="s">
        <v>911</v>
      </c>
      <c r="C590" s="1665"/>
      <c r="D590" s="1672"/>
      <c r="E590" s="1672"/>
      <c r="F590" s="1672"/>
      <c r="G590" s="1672"/>
      <c r="H590" s="1667">
        <f t="shared" si="22"/>
        <v>0</v>
      </c>
    </row>
    <row r="591" spans="1:8">
      <c r="A591" s="1689">
        <v>2672</v>
      </c>
      <c r="B591" s="1671" t="s">
        <v>912</v>
      </c>
      <c r="C591" s="1665"/>
      <c r="D591" s="1672"/>
      <c r="E591" s="1672"/>
      <c r="F591" s="1672"/>
      <c r="G591" s="1672"/>
      <c r="H591" s="1667">
        <f t="shared" si="22"/>
        <v>0</v>
      </c>
    </row>
    <row r="592" spans="1:8">
      <c r="A592" s="1689">
        <v>2673</v>
      </c>
      <c r="B592" s="1671" t="s">
        <v>913</v>
      </c>
      <c r="C592" s="1665"/>
      <c r="D592" s="1672"/>
      <c r="E592" s="1672"/>
      <c r="F592" s="1672"/>
      <c r="G592" s="1672"/>
      <c r="H592" s="1667">
        <f t="shared" si="22"/>
        <v>0</v>
      </c>
    </row>
    <row r="593" spans="1:8">
      <c r="A593" s="1689">
        <v>2677</v>
      </c>
      <c r="B593" s="1671" t="s">
        <v>914</v>
      </c>
      <c r="C593" s="1665"/>
      <c r="D593" s="1672"/>
      <c r="E593" s="1672"/>
      <c r="F593" s="1672"/>
      <c r="G593" s="1672"/>
      <c r="H593" s="1667">
        <f t="shared" si="22"/>
        <v>0</v>
      </c>
    </row>
    <row r="594" spans="1:8">
      <c r="A594" s="1696" t="s">
        <v>915</v>
      </c>
      <c r="B594" s="1673" t="s">
        <v>916</v>
      </c>
      <c r="C594" s="1672"/>
      <c r="D594" s="1665"/>
      <c r="E594" s="1665"/>
      <c r="F594" s="1665"/>
      <c r="G594" s="1665"/>
      <c r="H594" s="1667">
        <f>C594</f>
        <v>0</v>
      </c>
    </row>
    <row r="595" spans="1:8">
      <c r="A595" s="1697">
        <v>269</v>
      </c>
      <c r="B595" s="1673" t="s">
        <v>917</v>
      </c>
      <c r="C595" s="1665"/>
      <c r="D595" s="111">
        <f>SUM(D596:D599)</f>
        <v>0</v>
      </c>
      <c r="E595" s="111">
        <f>SUM(E596:E599)</f>
        <v>0</v>
      </c>
      <c r="F595" s="111">
        <f>SUM(F596:F599)</f>
        <v>0</v>
      </c>
      <c r="G595" s="111">
        <f>SUM(G596:G599)</f>
        <v>0</v>
      </c>
      <c r="H595" s="1667">
        <f>SUM(D595:G595)</f>
        <v>0</v>
      </c>
    </row>
    <row r="596" spans="1:8">
      <c r="A596" s="1689">
        <v>2691</v>
      </c>
      <c r="B596" s="1671" t="s">
        <v>918</v>
      </c>
      <c r="C596" s="1665"/>
      <c r="D596" s="1672"/>
      <c r="E596" s="1672"/>
      <c r="F596" s="1672"/>
      <c r="G596" s="1672"/>
      <c r="H596" s="1667">
        <f t="shared" ref="H596:H649" si="23">SUM(D596:G596)</f>
        <v>0</v>
      </c>
    </row>
    <row r="597" spans="1:8">
      <c r="A597" s="1689">
        <v>2692</v>
      </c>
      <c r="B597" s="1671" t="s">
        <v>919</v>
      </c>
      <c r="C597" s="1665"/>
      <c r="D597" s="1672"/>
      <c r="E597" s="1672"/>
      <c r="F597" s="1672"/>
      <c r="G597" s="1672"/>
      <c r="H597" s="1667">
        <f t="shared" si="23"/>
        <v>0</v>
      </c>
    </row>
    <row r="598" spans="1:8">
      <c r="A598" s="1689">
        <v>2693</v>
      </c>
      <c r="B598" s="1671" t="s">
        <v>920</v>
      </c>
      <c r="C598" s="1665"/>
      <c r="D598" s="1672"/>
      <c r="E598" s="1672"/>
      <c r="F598" s="1672"/>
      <c r="G598" s="1672"/>
      <c r="H598" s="1667">
        <f t="shared" si="23"/>
        <v>0</v>
      </c>
    </row>
    <row r="599" spans="1:8">
      <c r="A599" s="1689">
        <v>2697</v>
      </c>
      <c r="B599" s="1671" t="s">
        <v>921</v>
      </c>
      <c r="C599" s="1665"/>
      <c r="D599" s="1672"/>
      <c r="E599" s="1672"/>
      <c r="F599" s="1672"/>
      <c r="G599" s="1672"/>
      <c r="H599" s="1667">
        <f t="shared" si="23"/>
        <v>0</v>
      </c>
    </row>
    <row r="600" spans="1:8">
      <c r="A600" s="1693">
        <v>27</v>
      </c>
      <c r="B600" s="1664" t="s">
        <v>922</v>
      </c>
      <c r="C600" s="1665"/>
      <c r="D600" s="111">
        <f>D601+D613</f>
        <v>0</v>
      </c>
      <c r="E600" s="111">
        <f>E601+E613</f>
        <v>0</v>
      </c>
      <c r="F600" s="111">
        <f>F601+F613</f>
        <v>0</v>
      </c>
      <c r="G600" s="111">
        <f>G601+G613</f>
        <v>0</v>
      </c>
      <c r="H600" s="1667">
        <f t="shared" si="23"/>
        <v>0</v>
      </c>
    </row>
    <row r="601" spans="1:8">
      <c r="A601" s="1697">
        <v>271</v>
      </c>
      <c r="B601" s="1673" t="s">
        <v>923</v>
      </c>
      <c r="C601" s="1665"/>
      <c r="D601" s="111">
        <f>SUM(D602:D607)</f>
        <v>0</v>
      </c>
      <c r="E601" s="111">
        <f>SUM(E602:E607)</f>
        <v>0</v>
      </c>
      <c r="F601" s="111">
        <f>SUM(F602:F607)</f>
        <v>0</v>
      </c>
      <c r="G601" s="111">
        <f>SUM(G602:G607)</f>
        <v>0</v>
      </c>
      <c r="H601" s="1667">
        <f t="shared" si="23"/>
        <v>0</v>
      </c>
    </row>
    <row r="602" spans="1:8">
      <c r="A602" s="1689">
        <v>2711</v>
      </c>
      <c r="B602" s="1671" t="s">
        <v>924</v>
      </c>
      <c r="C602" s="1665"/>
      <c r="D602" s="1672"/>
      <c r="E602" s="1672"/>
      <c r="F602" s="1672"/>
      <c r="G602" s="1672"/>
      <c r="H602" s="1667">
        <f t="shared" si="23"/>
        <v>0</v>
      </c>
    </row>
    <row r="603" spans="1:8">
      <c r="A603" s="1689">
        <v>2712</v>
      </c>
      <c r="B603" s="1671" t="s">
        <v>925</v>
      </c>
      <c r="C603" s="1665"/>
      <c r="D603" s="1672"/>
      <c r="E603" s="1672"/>
      <c r="F603" s="1672"/>
      <c r="G603" s="1672"/>
      <c r="H603" s="1667">
        <f t="shared" si="23"/>
        <v>0</v>
      </c>
    </row>
    <row r="604" spans="1:8">
      <c r="A604" s="1689">
        <v>2713</v>
      </c>
      <c r="B604" s="1671" t="s">
        <v>926</v>
      </c>
      <c r="C604" s="1665"/>
      <c r="D604" s="1672"/>
      <c r="E604" s="1672"/>
      <c r="F604" s="1672"/>
      <c r="G604" s="1672"/>
      <c r="H604" s="1667">
        <f t="shared" si="23"/>
        <v>0</v>
      </c>
    </row>
    <row r="605" spans="1:8">
      <c r="A605" s="1689">
        <v>2714</v>
      </c>
      <c r="B605" s="1671" t="s">
        <v>927</v>
      </c>
      <c r="C605" s="1665"/>
      <c r="D605" s="1672"/>
      <c r="E605" s="1672"/>
      <c r="F605" s="1672"/>
      <c r="G605" s="1672"/>
      <c r="H605" s="1667">
        <f t="shared" si="23"/>
        <v>0</v>
      </c>
    </row>
    <row r="606" spans="1:8">
      <c r="A606" s="1689">
        <v>2717</v>
      </c>
      <c r="B606" s="1671" t="s">
        <v>928</v>
      </c>
      <c r="C606" s="1665"/>
      <c r="D606" s="1672"/>
      <c r="E606" s="1672"/>
      <c r="F606" s="1672"/>
      <c r="G606" s="1672"/>
      <c r="H606" s="1667">
        <f t="shared" si="23"/>
        <v>0</v>
      </c>
    </row>
    <row r="607" spans="1:8">
      <c r="A607" s="1689">
        <v>2719</v>
      </c>
      <c r="B607" s="1671" t="s">
        <v>809</v>
      </c>
      <c r="C607" s="1665"/>
      <c r="D607" s="111">
        <f>SUM(D608:D612)</f>
        <v>0</v>
      </c>
      <c r="E607" s="111">
        <f>SUM(E608:E612)</f>
        <v>0</v>
      </c>
      <c r="F607" s="111">
        <f>SUM(F608:F612)</f>
        <v>0</v>
      </c>
      <c r="G607" s="111">
        <f>SUM(G608:G612)</f>
        <v>0</v>
      </c>
      <c r="H607" s="1667">
        <f t="shared" si="23"/>
        <v>0</v>
      </c>
    </row>
    <row r="608" spans="1:8">
      <c r="A608" s="1689">
        <v>27191</v>
      </c>
      <c r="B608" s="1671" t="s">
        <v>929</v>
      </c>
      <c r="C608" s="1665"/>
      <c r="D608" s="1672"/>
      <c r="E608" s="1672"/>
      <c r="F608" s="1672"/>
      <c r="G608" s="1672"/>
      <c r="H608" s="1667">
        <f t="shared" si="23"/>
        <v>0</v>
      </c>
    </row>
    <row r="609" spans="1:8">
      <c r="A609" s="1689">
        <v>27192</v>
      </c>
      <c r="B609" s="1671" t="s">
        <v>930</v>
      </c>
      <c r="C609" s="1665"/>
      <c r="D609" s="1672"/>
      <c r="E609" s="1672"/>
      <c r="F609" s="1672"/>
      <c r="G609" s="1672"/>
      <c r="H609" s="1667">
        <f t="shared" si="23"/>
        <v>0</v>
      </c>
    </row>
    <row r="610" spans="1:8">
      <c r="A610" s="1689">
        <v>27193</v>
      </c>
      <c r="B610" s="1671" t="s">
        <v>931</v>
      </c>
      <c r="C610" s="1665"/>
      <c r="D610" s="1672"/>
      <c r="E610" s="1672"/>
      <c r="F610" s="1672"/>
      <c r="G610" s="1672"/>
      <c r="H610" s="1667">
        <f t="shared" si="23"/>
        <v>0</v>
      </c>
    </row>
    <row r="611" spans="1:8">
      <c r="A611" s="1689">
        <v>27194</v>
      </c>
      <c r="B611" s="1671" t="s">
        <v>932</v>
      </c>
      <c r="C611" s="1665"/>
      <c r="D611" s="1672"/>
      <c r="E611" s="1672"/>
      <c r="F611" s="1672"/>
      <c r="G611" s="1672"/>
      <c r="H611" s="1667">
        <f t="shared" si="23"/>
        <v>0</v>
      </c>
    </row>
    <row r="612" spans="1:8">
      <c r="A612" s="1689">
        <v>27197</v>
      </c>
      <c r="B612" s="1671" t="s">
        <v>933</v>
      </c>
      <c r="C612" s="1665"/>
      <c r="D612" s="1672"/>
      <c r="E612" s="1672"/>
      <c r="F612" s="1672"/>
      <c r="G612" s="1672"/>
      <c r="H612" s="1667">
        <f t="shared" si="23"/>
        <v>0</v>
      </c>
    </row>
    <row r="613" spans="1:8">
      <c r="A613" s="1690">
        <v>277</v>
      </c>
      <c r="B613" s="1673" t="s">
        <v>934</v>
      </c>
      <c r="C613" s="1665"/>
      <c r="D613" s="111">
        <f>SUM(D614:D619)</f>
        <v>0</v>
      </c>
      <c r="E613" s="111">
        <f>SUM(E614:E619)</f>
        <v>0</v>
      </c>
      <c r="F613" s="111">
        <f>SUM(F614:F619)</f>
        <v>0</v>
      </c>
      <c r="G613" s="111">
        <f>SUM(G614:G619)</f>
        <v>0</v>
      </c>
      <c r="H613" s="1667">
        <f t="shared" si="23"/>
        <v>0</v>
      </c>
    </row>
    <row r="614" spans="1:8">
      <c r="A614" s="1689">
        <v>2771</v>
      </c>
      <c r="B614" s="1671" t="s">
        <v>924</v>
      </c>
      <c r="C614" s="1665"/>
      <c r="D614" s="1672"/>
      <c r="E614" s="1672"/>
      <c r="F614" s="1672"/>
      <c r="G614" s="1672"/>
      <c r="H614" s="1667">
        <f t="shared" si="23"/>
        <v>0</v>
      </c>
    </row>
    <row r="615" spans="1:8">
      <c r="A615" s="1689">
        <v>2772</v>
      </c>
      <c r="B615" s="1671" t="s">
        <v>925</v>
      </c>
      <c r="C615" s="1665"/>
      <c r="D615" s="1672"/>
      <c r="E615" s="1672"/>
      <c r="F615" s="1672"/>
      <c r="G615" s="1672"/>
      <c r="H615" s="1667">
        <f t="shared" si="23"/>
        <v>0</v>
      </c>
    </row>
    <row r="616" spans="1:8">
      <c r="A616" s="1689">
        <v>2773</v>
      </c>
      <c r="B616" s="1671" t="s">
        <v>926</v>
      </c>
      <c r="C616" s="1665"/>
      <c r="D616" s="1672"/>
      <c r="E616" s="1672"/>
      <c r="F616" s="1672"/>
      <c r="G616" s="1672"/>
      <c r="H616" s="1667">
        <f t="shared" si="23"/>
        <v>0</v>
      </c>
    </row>
    <row r="617" spans="1:8">
      <c r="A617" s="1689">
        <v>2774</v>
      </c>
      <c r="B617" s="1671" t="s">
        <v>927</v>
      </c>
      <c r="C617" s="1665"/>
      <c r="D617" s="1672"/>
      <c r="E617" s="1672"/>
      <c r="F617" s="1672"/>
      <c r="G617" s="1672"/>
      <c r="H617" s="1667">
        <f t="shared" si="23"/>
        <v>0</v>
      </c>
    </row>
    <row r="618" spans="1:8">
      <c r="A618" s="1689">
        <v>2777</v>
      </c>
      <c r="B618" s="1671" t="s">
        <v>928</v>
      </c>
      <c r="C618" s="1665"/>
      <c r="D618" s="1672"/>
      <c r="E618" s="1672"/>
      <c r="F618" s="1672"/>
      <c r="G618" s="1672"/>
      <c r="H618" s="1667">
        <f t="shared" si="23"/>
        <v>0</v>
      </c>
    </row>
    <row r="619" spans="1:8">
      <c r="A619" s="1689">
        <v>2779</v>
      </c>
      <c r="B619" s="1671" t="s">
        <v>809</v>
      </c>
      <c r="C619" s="1665"/>
      <c r="D619" s="111">
        <f>SUM(D620:D624)</f>
        <v>0</v>
      </c>
      <c r="E619" s="111">
        <f>SUM(E620:E624)</f>
        <v>0</v>
      </c>
      <c r="F619" s="111">
        <f>SUM(F620:F624)</f>
        <v>0</v>
      </c>
      <c r="G619" s="111">
        <f>SUM(G620:G624)</f>
        <v>0</v>
      </c>
      <c r="H619" s="1667">
        <f t="shared" si="23"/>
        <v>0</v>
      </c>
    </row>
    <row r="620" spans="1:8">
      <c r="A620" s="1689">
        <v>27791</v>
      </c>
      <c r="B620" s="1671" t="s">
        <v>929</v>
      </c>
      <c r="C620" s="1665"/>
      <c r="D620" s="1672"/>
      <c r="E620" s="1672"/>
      <c r="F620" s="1672"/>
      <c r="G620" s="1672"/>
      <c r="H620" s="1667">
        <f t="shared" si="23"/>
        <v>0</v>
      </c>
    </row>
    <row r="621" spans="1:8">
      <c r="A621" s="1689">
        <v>27792</v>
      </c>
      <c r="B621" s="1671" t="s">
        <v>930</v>
      </c>
      <c r="C621" s="1665"/>
      <c r="D621" s="1672"/>
      <c r="E621" s="1672"/>
      <c r="F621" s="1672"/>
      <c r="G621" s="1672"/>
      <c r="H621" s="1667">
        <f t="shared" si="23"/>
        <v>0</v>
      </c>
    </row>
    <row r="622" spans="1:8">
      <c r="A622" s="1689">
        <v>27793</v>
      </c>
      <c r="B622" s="1671" t="s">
        <v>931</v>
      </c>
      <c r="C622" s="1665"/>
      <c r="D622" s="1672"/>
      <c r="E622" s="1672"/>
      <c r="F622" s="1672"/>
      <c r="G622" s="1672"/>
      <c r="H622" s="1667">
        <f t="shared" si="23"/>
        <v>0</v>
      </c>
    </row>
    <row r="623" spans="1:8">
      <c r="A623" s="1689">
        <v>27794</v>
      </c>
      <c r="B623" s="1671" t="s">
        <v>932</v>
      </c>
      <c r="C623" s="1665"/>
      <c r="D623" s="1672"/>
      <c r="E623" s="1672"/>
      <c r="F623" s="1672"/>
      <c r="G623" s="1672"/>
      <c r="H623" s="1667">
        <f t="shared" si="23"/>
        <v>0</v>
      </c>
    </row>
    <row r="624" spans="1:8">
      <c r="A624" s="1689">
        <v>27797</v>
      </c>
      <c r="B624" s="1671" t="s">
        <v>933</v>
      </c>
      <c r="C624" s="1665"/>
      <c r="D624" s="1672"/>
      <c r="E624" s="1672"/>
      <c r="F624" s="1672"/>
      <c r="G624" s="1672"/>
      <c r="H624" s="1667">
        <f t="shared" si="23"/>
        <v>0</v>
      </c>
    </row>
    <row r="625" spans="1:8">
      <c r="A625" s="1693">
        <v>28</v>
      </c>
      <c r="B625" s="1664" t="s">
        <v>935</v>
      </c>
      <c r="C625" s="1665"/>
      <c r="D625" s="111">
        <f>D626+D638</f>
        <v>0</v>
      </c>
      <c r="E625" s="111">
        <f>E626+E638</f>
        <v>0</v>
      </c>
      <c r="F625" s="111">
        <f>F626+F638</f>
        <v>0</v>
      </c>
      <c r="G625" s="111">
        <f>G626+G638</f>
        <v>0</v>
      </c>
      <c r="H625" s="1667">
        <f t="shared" si="23"/>
        <v>0</v>
      </c>
    </row>
    <row r="626" spans="1:8">
      <c r="A626" s="1690">
        <v>286</v>
      </c>
      <c r="B626" s="1673" t="s">
        <v>936</v>
      </c>
      <c r="C626" s="1665"/>
      <c r="D626" s="111">
        <f>SUM(D627:D632)</f>
        <v>0</v>
      </c>
      <c r="E626" s="111">
        <f>SUM(E627:E632)</f>
        <v>0</v>
      </c>
      <c r="F626" s="111">
        <f>SUM(F627:F632)</f>
        <v>0</v>
      </c>
      <c r="G626" s="111">
        <f>SUM(G627:G632)</f>
        <v>0</v>
      </c>
      <c r="H626" s="1667">
        <f t="shared" si="23"/>
        <v>0</v>
      </c>
    </row>
    <row r="627" spans="1:8">
      <c r="A627" s="1689">
        <v>2861</v>
      </c>
      <c r="B627" s="1671" t="s">
        <v>924</v>
      </c>
      <c r="C627" s="1665"/>
      <c r="D627" s="1672"/>
      <c r="E627" s="1672"/>
      <c r="F627" s="1672"/>
      <c r="G627" s="1672"/>
      <c r="H627" s="1667">
        <f t="shared" si="23"/>
        <v>0</v>
      </c>
    </row>
    <row r="628" spans="1:8">
      <c r="A628" s="1689">
        <v>2862</v>
      </c>
      <c r="B628" s="1671" t="s">
        <v>925</v>
      </c>
      <c r="C628" s="1665"/>
      <c r="D628" s="1672"/>
      <c r="E628" s="1672"/>
      <c r="F628" s="1672"/>
      <c r="G628" s="1672"/>
      <c r="H628" s="1667">
        <f t="shared" si="23"/>
        <v>0</v>
      </c>
    </row>
    <row r="629" spans="1:8">
      <c r="A629" s="1689">
        <v>2863</v>
      </c>
      <c r="B629" s="1671" t="s">
        <v>926</v>
      </c>
      <c r="C629" s="1665"/>
      <c r="D629" s="1672"/>
      <c r="E629" s="1672"/>
      <c r="F629" s="1672"/>
      <c r="G629" s="1672"/>
      <c r="H629" s="1667">
        <f t="shared" si="23"/>
        <v>0</v>
      </c>
    </row>
    <row r="630" spans="1:8">
      <c r="A630" s="1689">
        <v>2864</v>
      </c>
      <c r="B630" s="1671" t="s">
        <v>927</v>
      </c>
      <c r="C630" s="1665"/>
      <c r="D630" s="1672"/>
      <c r="E630" s="1672"/>
      <c r="F630" s="1672"/>
      <c r="G630" s="1672"/>
      <c r="H630" s="1667">
        <f t="shared" si="23"/>
        <v>0</v>
      </c>
    </row>
    <row r="631" spans="1:8">
      <c r="A631" s="1689">
        <v>2867</v>
      </c>
      <c r="B631" s="1671" t="s">
        <v>928</v>
      </c>
      <c r="C631" s="1665"/>
      <c r="D631" s="1672"/>
      <c r="E631" s="1672"/>
      <c r="F631" s="1672"/>
      <c r="G631" s="1672"/>
      <c r="H631" s="1667">
        <f t="shared" si="23"/>
        <v>0</v>
      </c>
    </row>
    <row r="632" spans="1:8">
      <c r="A632" s="1689">
        <v>2869</v>
      </c>
      <c r="B632" s="1671" t="s">
        <v>809</v>
      </c>
      <c r="C632" s="1665"/>
      <c r="D632" s="111">
        <f>SUM(D633:D637)</f>
        <v>0</v>
      </c>
      <c r="E632" s="111">
        <f>SUM(E633:E637)</f>
        <v>0</v>
      </c>
      <c r="F632" s="111">
        <f>SUM(F633:F637)</f>
        <v>0</v>
      </c>
      <c r="G632" s="111">
        <f>SUM(G633:G637)</f>
        <v>0</v>
      </c>
      <c r="H632" s="1667">
        <f t="shared" si="23"/>
        <v>0</v>
      </c>
    </row>
    <row r="633" spans="1:8">
      <c r="A633" s="1689">
        <v>28691</v>
      </c>
      <c r="B633" s="1698" t="s">
        <v>929</v>
      </c>
      <c r="C633" s="1665"/>
      <c r="D633" s="1672"/>
      <c r="E633" s="1672"/>
      <c r="F633" s="1672"/>
      <c r="G633" s="1672"/>
      <c r="H633" s="1667">
        <f t="shared" si="23"/>
        <v>0</v>
      </c>
    </row>
    <row r="634" spans="1:8">
      <c r="A634" s="1689">
        <v>28692</v>
      </c>
      <c r="B634" s="1671" t="s">
        <v>930</v>
      </c>
      <c r="C634" s="1665"/>
      <c r="D634" s="1672"/>
      <c r="E634" s="1672"/>
      <c r="F634" s="1672"/>
      <c r="G634" s="1672"/>
      <c r="H634" s="1667">
        <f t="shared" si="23"/>
        <v>0</v>
      </c>
    </row>
    <row r="635" spans="1:8">
      <c r="A635" s="1689">
        <v>28693</v>
      </c>
      <c r="B635" s="1671" t="s">
        <v>931</v>
      </c>
      <c r="C635" s="1665"/>
      <c r="D635" s="1672"/>
      <c r="E635" s="1672"/>
      <c r="F635" s="1672"/>
      <c r="G635" s="1672"/>
      <c r="H635" s="1667">
        <f t="shared" si="23"/>
        <v>0</v>
      </c>
    </row>
    <row r="636" spans="1:8">
      <c r="A636" s="1689">
        <v>28694</v>
      </c>
      <c r="B636" s="1671" t="s">
        <v>937</v>
      </c>
      <c r="C636" s="1665"/>
      <c r="D636" s="1672"/>
      <c r="E636" s="1672"/>
      <c r="F636" s="1672"/>
      <c r="G636" s="1672"/>
      <c r="H636" s="1667">
        <f t="shared" si="23"/>
        <v>0</v>
      </c>
    </row>
    <row r="637" spans="1:8">
      <c r="A637" s="1689">
        <v>28697</v>
      </c>
      <c r="B637" s="1671" t="s">
        <v>933</v>
      </c>
      <c r="C637" s="1665"/>
      <c r="D637" s="1672"/>
      <c r="E637" s="1672"/>
      <c r="F637" s="1672"/>
      <c r="G637" s="1672"/>
      <c r="H637" s="1667">
        <f t="shared" si="23"/>
        <v>0</v>
      </c>
    </row>
    <row r="638" spans="1:8">
      <c r="A638" s="1690">
        <v>288</v>
      </c>
      <c r="B638" s="1673" t="s">
        <v>938</v>
      </c>
      <c r="C638" s="1665"/>
      <c r="D638" s="111">
        <f>SUM(D639:D644)</f>
        <v>0</v>
      </c>
      <c r="E638" s="111">
        <f>SUM(E639:E644)</f>
        <v>0</v>
      </c>
      <c r="F638" s="111">
        <f>SUM(F639:F644)</f>
        <v>0</v>
      </c>
      <c r="G638" s="111">
        <f>SUM(G639:G644)</f>
        <v>0</v>
      </c>
      <c r="H638" s="1667">
        <f t="shared" si="23"/>
        <v>0</v>
      </c>
    </row>
    <row r="639" spans="1:8">
      <c r="A639" s="1689">
        <v>2881</v>
      </c>
      <c r="B639" s="1671" t="s">
        <v>924</v>
      </c>
      <c r="C639" s="1665"/>
      <c r="D639" s="1672"/>
      <c r="E639" s="1672"/>
      <c r="F639" s="1672"/>
      <c r="G639" s="1672"/>
      <c r="H639" s="1667">
        <f t="shared" si="23"/>
        <v>0</v>
      </c>
    </row>
    <row r="640" spans="1:8">
      <c r="A640" s="1689">
        <v>2882</v>
      </c>
      <c r="B640" s="1671" t="s">
        <v>925</v>
      </c>
      <c r="C640" s="1665"/>
      <c r="D640" s="1672"/>
      <c r="E640" s="1672"/>
      <c r="F640" s="1672"/>
      <c r="G640" s="1672"/>
      <c r="H640" s="1667">
        <f t="shared" si="23"/>
        <v>0</v>
      </c>
    </row>
    <row r="641" spans="1:8">
      <c r="A641" s="1689">
        <v>2883</v>
      </c>
      <c r="B641" s="1671" t="s">
        <v>926</v>
      </c>
      <c r="C641" s="1665"/>
      <c r="D641" s="1672"/>
      <c r="E641" s="1672"/>
      <c r="F641" s="1672"/>
      <c r="G641" s="1672"/>
      <c r="H641" s="1667">
        <f t="shared" si="23"/>
        <v>0</v>
      </c>
    </row>
    <row r="642" spans="1:8">
      <c r="A642" s="1689">
        <v>2884</v>
      </c>
      <c r="B642" s="1671" t="s">
        <v>927</v>
      </c>
      <c r="C642" s="1665"/>
      <c r="D642" s="1672"/>
      <c r="E642" s="1672"/>
      <c r="F642" s="1672"/>
      <c r="G642" s="1672"/>
      <c r="H642" s="1667">
        <f t="shared" si="23"/>
        <v>0</v>
      </c>
    </row>
    <row r="643" spans="1:8">
      <c r="A643" s="1689">
        <v>2887</v>
      </c>
      <c r="B643" s="1671" t="s">
        <v>928</v>
      </c>
      <c r="C643" s="1665"/>
      <c r="D643" s="1672"/>
      <c r="E643" s="1672"/>
      <c r="F643" s="1672"/>
      <c r="G643" s="1672"/>
      <c r="H643" s="1667">
        <f t="shared" si="23"/>
        <v>0</v>
      </c>
    </row>
    <row r="644" spans="1:8">
      <c r="A644" s="1689">
        <v>2889</v>
      </c>
      <c r="B644" s="1671" t="s">
        <v>809</v>
      </c>
      <c r="C644" s="1665"/>
      <c r="D644" s="111">
        <f>SUM(D645:D649)</f>
        <v>0</v>
      </c>
      <c r="E644" s="111">
        <f>SUM(E645:E649)</f>
        <v>0</v>
      </c>
      <c r="F644" s="111">
        <f>SUM(F645:F649)</f>
        <v>0</v>
      </c>
      <c r="G644" s="111">
        <f>SUM(G645:G649)</f>
        <v>0</v>
      </c>
      <c r="H644" s="1667">
        <f t="shared" si="23"/>
        <v>0</v>
      </c>
    </row>
    <row r="645" spans="1:8">
      <c r="A645" s="1689">
        <v>28891</v>
      </c>
      <c r="B645" s="1671" t="s">
        <v>929</v>
      </c>
      <c r="C645" s="1665"/>
      <c r="D645" s="1672"/>
      <c r="E645" s="1672"/>
      <c r="F645" s="1672"/>
      <c r="G645" s="1672"/>
      <c r="H645" s="1667">
        <f t="shared" si="23"/>
        <v>0</v>
      </c>
    </row>
    <row r="646" spans="1:8">
      <c r="A646" s="1689">
        <v>28892</v>
      </c>
      <c r="B646" s="1671" t="s">
        <v>930</v>
      </c>
      <c r="C646" s="1665"/>
      <c r="D646" s="1672"/>
      <c r="E646" s="1672"/>
      <c r="F646" s="1672"/>
      <c r="G646" s="1672"/>
      <c r="H646" s="1667">
        <f t="shared" si="23"/>
        <v>0</v>
      </c>
    </row>
    <row r="647" spans="1:8">
      <c r="A647" s="1689">
        <v>28893</v>
      </c>
      <c r="B647" s="1671" t="s">
        <v>931</v>
      </c>
      <c r="C647" s="1665"/>
      <c r="D647" s="1672"/>
      <c r="E647" s="1672"/>
      <c r="F647" s="1672"/>
      <c r="G647" s="1672"/>
      <c r="H647" s="1667">
        <f t="shared" si="23"/>
        <v>0</v>
      </c>
    </row>
    <row r="648" spans="1:8">
      <c r="A648" s="1689">
        <v>28894</v>
      </c>
      <c r="B648" s="1671" t="s">
        <v>937</v>
      </c>
      <c r="C648" s="1665"/>
      <c r="D648" s="1672"/>
      <c r="E648" s="1672"/>
      <c r="F648" s="1672"/>
      <c r="G648" s="1672"/>
      <c r="H648" s="1667">
        <f t="shared" si="23"/>
        <v>0</v>
      </c>
    </row>
    <row r="649" spans="1:8">
      <c r="A649" s="1689">
        <v>28897</v>
      </c>
      <c r="B649" s="1698" t="s">
        <v>933</v>
      </c>
      <c r="C649" s="1665"/>
      <c r="D649" s="1672"/>
      <c r="E649" s="1672"/>
      <c r="F649" s="1672"/>
      <c r="G649" s="1672"/>
      <c r="H649" s="1667">
        <f t="shared" si="23"/>
        <v>0</v>
      </c>
    </row>
    <row r="650" spans="1:8">
      <c r="A650" s="1663">
        <v>29</v>
      </c>
      <c r="B650" s="1699" t="s">
        <v>939</v>
      </c>
      <c r="C650" s="111">
        <f>C653</f>
        <v>0</v>
      </c>
      <c r="D650" s="111">
        <f>SUM(D651:D652)</f>
        <v>0</v>
      </c>
      <c r="E650" s="111">
        <f>SUM(E651:E652)</f>
        <v>0</v>
      </c>
      <c r="F650" s="111">
        <f>SUM(F651:F652)</f>
        <v>0</v>
      </c>
      <c r="G650" s="111">
        <f>SUM(G651:G652)</f>
        <v>0</v>
      </c>
      <c r="H650" s="1667">
        <f t="shared" ref="H650" si="24">SUM(C650:G650)</f>
        <v>0</v>
      </c>
    </row>
    <row r="651" spans="1:8">
      <c r="A651" s="1686">
        <v>291</v>
      </c>
      <c r="B651" s="1669" t="s">
        <v>940</v>
      </c>
      <c r="C651" s="1665"/>
      <c r="D651" s="1672"/>
      <c r="E651" s="1672"/>
      <c r="F651" s="1672"/>
      <c r="G651" s="1672"/>
      <c r="H651" s="1667">
        <f>SUM(D651:G651)</f>
        <v>0</v>
      </c>
    </row>
    <row r="652" spans="1:8">
      <c r="A652" s="1686">
        <v>297</v>
      </c>
      <c r="B652" s="1669" t="s">
        <v>941</v>
      </c>
      <c r="C652" s="1665"/>
      <c r="D652" s="1672"/>
      <c r="E652" s="1672"/>
      <c r="F652" s="1672"/>
      <c r="G652" s="1672"/>
      <c r="H652" s="1667">
        <f>SUM(D652:G652)</f>
        <v>0</v>
      </c>
    </row>
    <row r="653" spans="1:8">
      <c r="A653" s="1700" t="s">
        <v>942</v>
      </c>
      <c r="B653" s="1669" t="s">
        <v>943</v>
      </c>
      <c r="C653" s="1672"/>
      <c r="D653" s="1665"/>
      <c r="E653" s="1665"/>
      <c r="F653" s="1665"/>
      <c r="G653" s="1665"/>
      <c r="H653" s="1667">
        <f>C653</f>
        <v>0</v>
      </c>
    </row>
    <row r="654" spans="1:8">
      <c r="A654" s="1663">
        <v>3</v>
      </c>
      <c r="B654" s="1695" t="s">
        <v>944</v>
      </c>
      <c r="C654" s="111">
        <f>C655+C667+C672+C676+C678+C680+C681</f>
        <v>0</v>
      </c>
      <c r="D654" s="111">
        <f>D655+D667+D672+D676+D678+D680+D681</f>
        <v>0</v>
      </c>
      <c r="E654" s="111">
        <f>E655+E667+E672+E676+E678+E680+E681</f>
        <v>0</v>
      </c>
      <c r="F654" s="111">
        <f>F655+F667+F672+F676+F678+F680+F681</f>
        <v>0</v>
      </c>
      <c r="G654" s="111">
        <f>G655+G667+G672+G676+G678+G680+G681</f>
        <v>0</v>
      </c>
      <c r="H654" s="1667">
        <f t="shared" ref="H654:H709" si="25">SUM(C654:G654)</f>
        <v>0</v>
      </c>
    </row>
    <row r="655" spans="1:8">
      <c r="A655" s="1693">
        <v>31</v>
      </c>
      <c r="B655" s="1664" t="s">
        <v>945</v>
      </c>
      <c r="C655" s="111">
        <f>+C657+C662</f>
        <v>0</v>
      </c>
      <c r="D655" s="111">
        <f>D656+D657+D662</f>
        <v>0</v>
      </c>
      <c r="E655" s="111">
        <f>E656+E657+E662</f>
        <v>0</v>
      </c>
      <c r="F655" s="111">
        <f>F656+F657+F662</f>
        <v>0</v>
      </c>
      <c r="G655" s="111">
        <f>G656+G657+G662</f>
        <v>0</v>
      </c>
      <c r="H655" s="1667">
        <f t="shared" si="25"/>
        <v>0</v>
      </c>
    </row>
    <row r="656" spans="1:8">
      <c r="A656" s="1686">
        <v>311</v>
      </c>
      <c r="B656" s="1669" t="s">
        <v>946</v>
      </c>
      <c r="C656" s="1665"/>
      <c r="D656" s="1672"/>
      <c r="E656" s="1672"/>
      <c r="F656" s="1672"/>
      <c r="G656" s="1672"/>
      <c r="H656" s="1667">
        <f>SUM(D656:G656)</f>
        <v>0</v>
      </c>
    </row>
    <row r="657" spans="1:8">
      <c r="A657" s="1686">
        <v>312</v>
      </c>
      <c r="B657" s="1673" t="s">
        <v>947</v>
      </c>
      <c r="C657" s="111">
        <f>+C660</f>
        <v>0</v>
      </c>
      <c r="D657" s="111">
        <f>D658+D659+D661</f>
        <v>0</v>
      </c>
      <c r="E657" s="111">
        <f t="shared" ref="E657:G657" si="26">E658+E659+E661</f>
        <v>0</v>
      </c>
      <c r="F657" s="111">
        <f t="shared" si="26"/>
        <v>0</v>
      </c>
      <c r="G657" s="111">
        <f t="shared" si="26"/>
        <v>0</v>
      </c>
      <c r="H657" s="1667">
        <f t="shared" si="25"/>
        <v>0</v>
      </c>
    </row>
    <row r="658" spans="1:8">
      <c r="A658" s="1670">
        <v>3121</v>
      </c>
      <c r="B658" s="1671" t="s">
        <v>947</v>
      </c>
      <c r="C658" s="1665"/>
      <c r="D658" s="1672"/>
      <c r="E658" s="1672"/>
      <c r="F658" s="1672"/>
      <c r="G658" s="1672"/>
      <c r="H658" s="1667">
        <f>SUM(D658:G658)</f>
        <v>0</v>
      </c>
    </row>
    <row r="659" spans="1:8">
      <c r="A659" s="1670" t="s">
        <v>948</v>
      </c>
      <c r="B659" s="1671" t="s">
        <v>949</v>
      </c>
      <c r="C659" s="1665"/>
      <c r="D659" s="1672"/>
      <c r="E659" s="1672"/>
      <c r="F659" s="1672"/>
      <c r="G659" s="1672"/>
      <c r="H659" s="1667">
        <f>SUM(D659:G659)</f>
        <v>0</v>
      </c>
    </row>
    <row r="660" spans="1:8">
      <c r="A660" s="1685" t="s">
        <v>950</v>
      </c>
      <c r="B660" s="1671" t="s">
        <v>951</v>
      </c>
      <c r="C660" s="1672"/>
      <c r="D660" s="1665"/>
      <c r="E660" s="1665"/>
      <c r="F660" s="1665"/>
      <c r="G660" s="1665"/>
      <c r="H660" s="1667">
        <f>C660</f>
        <v>0</v>
      </c>
    </row>
    <row r="661" spans="1:8">
      <c r="A661" s="1670" t="s">
        <v>952</v>
      </c>
      <c r="B661" s="1671" t="s">
        <v>953</v>
      </c>
      <c r="C661" s="1665"/>
      <c r="D661" s="1672"/>
      <c r="E661" s="1672"/>
      <c r="F661" s="1672"/>
      <c r="G661" s="1672"/>
      <c r="H661" s="1667">
        <f>SUM(D661:G661)</f>
        <v>0</v>
      </c>
    </row>
    <row r="662" spans="1:8">
      <c r="A662" s="1686">
        <v>313</v>
      </c>
      <c r="B662" s="1673" t="s">
        <v>954</v>
      </c>
      <c r="C662" s="111">
        <f>+C665</f>
        <v>0</v>
      </c>
      <c r="D662" s="111">
        <f>D663+D664+D666</f>
        <v>0</v>
      </c>
      <c r="E662" s="111">
        <f>E663+E664+E666</f>
        <v>0</v>
      </c>
      <c r="F662" s="111">
        <f>F663+F664+F666</f>
        <v>0</v>
      </c>
      <c r="G662" s="111">
        <f>G663+G664+G666</f>
        <v>0</v>
      </c>
      <c r="H662" s="1667">
        <f t="shared" si="25"/>
        <v>0</v>
      </c>
    </row>
    <row r="663" spans="1:8">
      <c r="A663" s="1670">
        <v>3131</v>
      </c>
      <c r="B663" s="1671" t="s">
        <v>954</v>
      </c>
      <c r="C663" s="1665"/>
      <c r="D663" s="1672"/>
      <c r="E663" s="1672"/>
      <c r="F663" s="1672"/>
      <c r="G663" s="1672"/>
      <c r="H663" s="1667">
        <f>SUM(D663:G663)</f>
        <v>0</v>
      </c>
    </row>
    <row r="664" spans="1:8">
      <c r="A664" s="1670" t="s">
        <v>955</v>
      </c>
      <c r="B664" s="1671" t="s">
        <v>949</v>
      </c>
      <c r="C664" s="1665"/>
      <c r="D664" s="1672"/>
      <c r="E664" s="1672"/>
      <c r="F664" s="1672"/>
      <c r="G664" s="1672"/>
      <c r="H664" s="1667">
        <f>SUM(D664:G664)</f>
        <v>0</v>
      </c>
    </row>
    <row r="665" spans="1:8">
      <c r="A665" s="1685" t="s">
        <v>956</v>
      </c>
      <c r="B665" s="1671" t="s">
        <v>951</v>
      </c>
      <c r="C665" s="1672"/>
      <c r="D665" s="1665"/>
      <c r="E665" s="1665"/>
      <c r="F665" s="1665"/>
      <c r="G665" s="1665"/>
      <c r="H665" s="1667">
        <f>C665</f>
        <v>0</v>
      </c>
    </row>
    <row r="666" spans="1:8">
      <c r="A666" s="1689" t="s">
        <v>957</v>
      </c>
      <c r="B666" s="1671" t="s">
        <v>953</v>
      </c>
      <c r="C666" s="1665"/>
      <c r="D666" s="1672"/>
      <c r="E666" s="1672"/>
      <c r="F666" s="1672"/>
      <c r="G666" s="1672"/>
      <c r="H666" s="1667">
        <f>SUM(D666:G666)</f>
        <v>0</v>
      </c>
    </row>
    <row r="667" spans="1:8">
      <c r="A667" s="1693">
        <v>32</v>
      </c>
      <c r="B667" s="1664" t="s">
        <v>958</v>
      </c>
      <c r="C667" s="111">
        <f>+C669</f>
        <v>0</v>
      </c>
      <c r="D667" s="111">
        <f>SUM(D668:D669)</f>
        <v>0</v>
      </c>
      <c r="E667" s="111">
        <f>SUM(E668:E669)</f>
        <v>0</v>
      </c>
      <c r="F667" s="111">
        <f>SUM(F668:F669)</f>
        <v>0</v>
      </c>
      <c r="G667" s="111">
        <f>SUM(G668:G669)</f>
        <v>0</v>
      </c>
      <c r="H667" s="1667">
        <f t="shared" si="25"/>
        <v>0</v>
      </c>
    </row>
    <row r="668" spans="1:8">
      <c r="A668" s="1690">
        <v>321</v>
      </c>
      <c r="B668" s="1673" t="s">
        <v>946</v>
      </c>
      <c r="C668" s="1665"/>
      <c r="D668" s="1672"/>
      <c r="E668" s="1672"/>
      <c r="F668" s="1672"/>
      <c r="G668" s="1672"/>
      <c r="H668" s="1667">
        <f>SUM(D668:G668)</f>
        <v>0</v>
      </c>
    </row>
    <row r="669" spans="1:8">
      <c r="A669" s="1690">
        <v>322</v>
      </c>
      <c r="B669" s="1673" t="s">
        <v>947</v>
      </c>
      <c r="C669" s="111">
        <f>+C671</f>
        <v>0</v>
      </c>
      <c r="D669" s="111">
        <f>D670</f>
        <v>0</v>
      </c>
      <c r="E669" s="111">
        <f t="shared" ref="E669:G669" si="27">E670</f>
        <v>0</v>
      </c>
      <c r="F669" s="111">
        <f t="shared" si="27"/>
        <v>0</v>
      </c>
      <c r="G669" s="111">
        <f t="shared" si="27"/>
        <v>0</v>
      </c>
      <c r="H669" s="1667">
        <f t="shared" si="25"/>
        <v>0</v>
      </c>
    </row>
    <row r="670" spans="1:8">
      <c r="A670" s="1689">
        <v>3221</v>
      </c>
      <c r="B670" s="1671" t="s">
        <v>947</v>
      </c>
      <c r="C670" s="1665"/>
      <c r="D670" s="1672"/>
      <c r="E670" s="1672"/>
      <c r="F670" s="1672"/>
      <c r="G670" s="1672"/>
      <c r="H670" s="1667">
        <f>SUM(D670:G670)</f>
        <v>0</v>
      </c>
    </row>
    <row r="671" spans="1:8">
      <c r="A671" s="1701" t="s">
        <v>959</v>
      </c>
      <c r="B671" s="1671" t="s">
        <v>951</v>
      </c>
      <c r="C671" s="1672"/>
      <c r="D671" s="1665"/>
      <c r="E671" s="1665"/>
      <c r="F671" s="1665"/>
      <c r="G671" s="1665"/>
      <c r="H671" s="1667">
        <f>C671</f>
        <v>0</v>
      </c>
    </row>
    <row r="672" spans="1:8">
      <c r="A672" s="1693">
        <v>34</v>
      </c>
      <c r="B672" s="1664" t="s">
        <v>960</v>
      </c>
      <c r="C672" s="1665"/>
      <c r="D672" s="111">
        <f>D673</f>
        <v>0</v>
      </c>
      <c r="E672" s="111">
        <f>E673</f>
        <v>0</v>
      </c>
      <c r="F672" s="111">
        <f>F673</f>
        <v>0</v>
      </c>
      <c r="G672" s="111">
        <f>G673</f>
        <v>0</v>
      </c>
      <c r="H672" s="1667">
        <f>SUM(D672:G672)</f>
        <v>0</v>
      </c>
    </row>
    <row r="673" spans="1:10">
      <c r="A673" s="1690">
        <v>341</v>
      </c>
      <c r="B673" s="1673" t="s">
        <v>961</v>
      </c>
      <c r="C673" s="1665"/>
      <c r="D673" s="111">
        <f>SUM(D674:D675)</f>
        <v>0</v>
      </c>
      <c r="E673" s="111">
        <f>SUM(E674:E675)</f>
        <v>0</v>
      </c>
      <c r="F673" s="111">
        <f>SUM(F674:F675)</f>
        <v>0</v>
      </c>
      <c r="G673" s="111">
        <f>SUM(G674:G675)</f>
        <v>0</v>
      </c>
      <c r="H673" s="1667">
        <f t="shared" ref="H673:H681" si="28">SUM(D673:G673)</f>
        <v>0</v>
      </c>
    </row>
    <row r="674" spans="1:10">
      <c r="A674" s="1689">
        <v>3411</v>
      </c>
      <c r="B674" s="1671" t="s">
        <v>961</v>
      </c>
      <c r="C674" s="1665"/>
      <c r="D674" s="1672"/>
      <c r="E674" s="1672"/>
      <c r="F674" s="1672"/>
      <c r="G674" s="1672"/>
      <c r="H674" s="1667">
        <f t="shared" si="28"/>
        <v>0</v>
      </c>
    </row>
    <row r="675" spans="1:10">
      <c r="A675" s="1689">
        <v>3419</v>
      </c>
      <c r="B675" s="1671" t="s">
        <v>809</v>
      </c>
      <c r="C675" s="1665"/>
      <c r="D675" s="1672"/>
      <c r="E675" s="1672"/>
      <c r="F675" s="1672"/>
      <c r="G675" s="1672"/>
      <c r="H675" s="1667">
        <f t="shared" si="28"/>
        <v>0</v>
      </c>
    </row>
    <row r="676" spans="1:10">
      <c r="A676" s="1693">
        <v>35</v>
      </c>
      <c r="B676" s="1664" t="s">
        <v>962</v>
      </c>
      <c r="C676" s="1665"/>
      <c r="D676" s="111">
        <f>D677</f>
        <v>0</v>
      </c>
      <c r="E676" s="111">
        <f>E677</f>
        <v>0</v>
      </c>
      <c r="F676" s="111">
        <f>F677</f>
        <v>0</v>
      </c>
      <c r="G676" s="111">
        <f>G677</f>
        <v>0</v>
      </c>
      <c r="H676" s="1667">
        <f t="shared" si="28"/>
        <v>0</v>
      </c>
      <c r="J676" s="94"/>
    </row>
    <row r="677" spans="1:10">
      <c r="A677" s="1702">
        <v>351</v>
      </c>
      <c r="B677" s="1703" t="s">
        <v>963</v>
      </c>
      <c r="C677" s="1665"/>
      <c r="D677" s="1672"/>
      <c r="E677" s="1672"/>
      <c r="F677" s="1672"/>
      <c r="G677" s="1672"/>
      <c r="H677" s="1667">
        <f t="shared" si="28"/>
        <v>0</v>
      </c>
    </row>
    <row r="678" spans="1:10">
      <c r="A678" s="1693">
        <v>36</v>
      </c>
      <c r="B678" s="1664" t="s">
        <v>964</v>
      </c>
      <c r="C678" s="1665"/>
      <c r="D678" s="111">
        <f>D679</f>
        <v>0</v>
      </c>
      <c r="E678" s="111">
        <f>E679</f>
        <v>0</v>
      </c>
      <c r="F678" s="111">
        <f>F679</f>
        <v>0</v>
      </c>
      <c r="G678" s="111">
        <f>G679</f>
        <v>0</v>
      </c>
      <c r="H678" s="1667">
        <f t="shared" si="28"/>
        <v>0</v>
      </c>
    </row>
    <row r="679" spans="1:10">
      <c r="A679" s="1702">
        <v>361</v>
      </c>
      <c r="B679" s="1703" t="s">
        <v>965</v>
      </c>
      <c r="C679" s="1665"/>
      <c r="D679" s="1672"/>
      <c r="E679" s="1672"/>
      <c r="F679" s="1672"/>
      <c r="G679" s="1672"/>
      <c r="H679" s="1667">
        <f t="shared" si="28"/>
        <v>0</v>
      </c>
    </row>
    <row r="680" spans="1:10">
      <c r="A680" s="1704">
        <v>362</v>
      </c>
      <c r="B680" s="1669" t="s">
        <v>966</v>
      </c>
      <c r="C680" s="114"/>
      <c r="D680" s="112"/>
      <c r="E680" s="112"/>
      <c r="F680" s="112"/>
      <c r="G680" s="112"/>
      <c r="H680" s="1667">
        <f t="shared" si="28"/>
        <v>0</v>
      </c>
    </row>
    <row r="681" spans="1:10">
      <c r="A681" s="1704">
        <v>363</v>
      </c>
      <c r="B681" s="1669" t="s">
        <v>967</v>
      </c>
      <c r="C681" s="114"/>
      <c r="D681" s="112"/>
      <c r="E681" s="112"/>
      <c r="F681" s="112"/>
      <c r="G681" s="112"/>
      <c r="H681" s="1667">
        <f t="shared" si="28"/>
        <v>0</v>
      </c>
    </row>
    <row r="682" spans="1:10">
      <c r="A682" s="1663">
        <v>4</v>
      </c>
      <c r="B682" s="1695" t="s">
        <v>968</v>
      </c>
      <c r="C682" s="111">
        <f>C683</f>
        <v>0</v>
      </c>
      <c r="D682" s="111">
        <f>D683+D692+D698+D699+D702</f>
        <v>0</v>
      </c>
      <c r="E682" s="111">
        <f>E683+E692+E698+E699+E702</f>
        <v>0</v>
      </c>
      <c r="F682" s="111">
        <f>F683+F692+F698+F699+F702</f>
        <v>0</v>
      </c>
      <c r="G682" s="111">
        <f>G683+G692+G698+G699+G702</f>
        <v>0</v>
      </c>
      <c r="H682" s="1667">
        <f t="shared" si="25"/>
        <v>0</v>
      </c>
    </row>
    <row r="683" spans="1:10">
      <c r="A683" s="1693">
        <v>41</v>
      </c>
      <c r="B683" s="1664" t="s">
        <v>969</v>
      </c>
      <c r="C683" s="111">
        <f>C690</f>
        <v>0</v>
      </c>
      <c r="D683" s="111">
        <f>D684+D685+D691</f>
        <v>0</v>
      </c>
      <c r="E683" s="111">
        <f>E684+E685+E691</f>
        <v>0</v>
      </c>
      <c r="F683" s="111">
        <f>F684+F685+F691</f>
        <v>0</v>
      </c>
      <c r="G683" s="111">
        <f>G684+G685+G691</f>
        <v>0</v>
      </c>
      <c r="H683" s="1667">
        <f t="shared" si="25"/>
        <v>0</v>
      </c>
    </row>
    <row r="684" spans="1:10">
      <c r="A684" s="1690">
        <v>411</v>
      </c>
      <c r="B684" s="1673" t="s">
        <v>970</v>
      </c>
      <c r="C684" s="1665"/>
      <c r="D684" s="1672"/>
      <c r="E684" s="1672"/>
      <c r="F684" s="1672"/>
      <c r="G684" s="1672"/>
      <c r="H684" s="1667">
        <f>SUM(D684:G684)</f>
        <v>0</v>
      </c>
    </row>
    <row r="685" spans="1:10">
      <c r="A685" s="1690">
        <v>412</v>
      </c>
      <c r="B685" s="1673" t="s">
        <v>971</v>
      </c>
      <c r="C685" s="1665"/>
      <c r="D685" s="111">
        <f>SUM(D686:D689)</f>
        <v>0</v>
      </c>
      <c r="E685" s="111">
        <f>SUM(E686:E689)</f>
        <v>0</v>
      </c>
      <c r="F685" s="111">
        <f>SUM(F686:F689)</f>
        <v>0</v>
      </c>
      <c r="G685" s="111">
        <f>SUM(G686:G689)</f>
        <v>0</v>
      </c>
      <c r="H685" s="1667">
        <f t="shared" ref="H685:H689" si="29">SUM(D685:G685)</f>
        <v>0</v>
      </c>
    </row>
    <row r="686" spans="1:10">
      <c r="A686" s="1689">
        <v>4121</v>
      </c>
      <c r="B686" s="1671" t="s">
        <v>972</v>
      </c>
      <c r="C686" s="1665"/>
      <c r="D686" s="1672"/>
      <c r="E686" s="1672"/>
      <c r="F686" s="1672"/>
      <c r="G686" s="1672"/>
      <c r="H686" s="1667">
        <f t="shared" si="29"/>
        <v>0</v>
      </c>
    </row>
    <row r="687" spans="1:10">
      <c r="A687" s="1689">
        <v>4122</v>
      </c>
      <c r="B687" s="1671" t="s">
        <v>973</v>
      </c>
      <c r="C687" s="1665"/>
      <c r="D687" s="1672"/>
      <c r="E687" s="1672"/>
      <c r="F687" s="1672"/>
      <c r="G687" s="1672"/>
      <c r="H687" s="1667">
        <f t="shared" si="29"/>
        <v>0</v>
      </c>
    </row>
    <row r="688" spans="1:10">
      <c r="A688" s="1701">
        <v>4123</v>
      </c>
      <c r="B688" s="1671" t="s">
        <v>974</v>
      </c>
      <c r="C688" s="1665"/>
      <c r="D688" s="1672"/>
      <c r="E688" s="1672"/>
      <c r="F688" s="1672"/>
      <c r="G688" s="1672"/>
      <c r="H688" s="1667">
        <f t="shared" si="29"/>
        <v>0</v>
      </c>
    </row>
    <row r="689" spans="1:8">
      <c r="A689" s="1701">
        <v>4127</v>
      </c>
      <c r="B689" s="1671" t="s">
        <v>921</v>
      </c>
      <c r="C689" s="1665"/>
      <c r="D689" s="1672"/>
      <c r="E689" s="1672"/>
      <c r="F689" s="1672"/>
      <c r="G689" s="1672"/>
      <c r="H689" s="1667">
        <f t="shared" si="29"/>
        <v>0</v>
      </c>
    </row>
    <row r="690" spans="1:8">
      <c r="A690" s="1694" t="s">
        <v>975</v>
      </c>
      <c r="B690" s="1673" t="s">
        <v>976</v>
      </c>
      <c r="C690" s="1672"/>
      <c r="D690" s="1665"/>
      <c r="E690" s="1665"/>
      <c r="F690" s="1665"/>
      <c r="G690" s="1665"/>
      <c r="H690" s="1667">
        <f>C690</f>
        <v>0</v>
      </c>
    </row>
    <row r="691" spans="1:8">
      <c r="A691" s="1690">
        <v>419</v>
      </c>
      <c r="B691" s="1673" t="s">
        <v>977</v>
      </c>
      <c r="C691" s="1665"/>
      <c r="D691" s="1672"/>
      <c r="E691" s="1672"/>
      <c r="F691" s="1672"/>
      <c r="G691" s="1672"/>
      <c r="H691" s="1667">
        <f>SUM(D691:G691)</f>
        <v>0</v>
      </c>
    </row>
    <row r="692" spans="1:8">
      <c r="A692" s="1693">
        <v>43</v>
      </c>
      <c r="B692" s="1664" t="s">
        <v>978</v>
      </c>
      <c r="C692" s="1665"/>
      <c r="D692" s="111">
        <f>SUM(D693:D697)</f>
        <v>0</v>
      </c>
      <c r="E692" s="111">
        <f>SUM(E693:E697)</f>
        <v>0</v>
      </c>
      <c r="F692" s="111">
        <f>SUM(F693:F697)</f>
        <v>0</v>
      </c>
      <c r="G692" s="111">
        <f>SUM(G693:G697)</f>
        <v>0</v>
      </c>
      <c r="H692" s="1667">
        <f>SUM(D692:G692)</f>
        <v>0</v>
      </c>
    </row>
    <row r="693" spans="1:8">
      <c r="A693" s="1702">
        <v>431</v>
      </c>
      <c r="B693" s="1703" t="s">
        <v>979</v>
      </c>
      <c r="C693" s="1665"/>
      <c r="D693" s="1672"/>
      <c r="E693" s="1672"/>
      <c r="F693" s="1672"/>
      <c r="G693" s="1672"/>
      <c r="H693" s="1667">
        <f t="shared" ref="H693:H702" si="30">SUM(D693:G693)</f>
        <v>0</v>
      </c>
    </row>
    <row r="694" spans="1:8">
      <c r="A694" s="1702">
        <v>432</v>
      </c>
      <c r="B694" s="1703" t="s">
        <v>980</v>
      </c>
      <c r="C694" s="1665"/>
      <c r="D694" s="1672"/>
      <c r="E694" s="1672"/>
      <c r="F694" s="1672"/>
      <c r="G694" s="1672"/>
      <c r="H694" s="1667">
        <f t="shared" si="30"/>
        <v>0</v>
      </c>
    </row>
    <row r="695" spans="1:8">
      <c r="A695" s="1702">
        <v>433</v>
      </c>
      <c r="B695" s="1703" t="s">
        <v>981</v>
      </c>
      <c r="C695" s="1665"/>
      <c r="D695" s="1672"/>
      <c r="E695" s="1672"/>
      <c r="F695" s="1672"/>
      <c r="G695" s="1672"/>
      <c r="H695" s="1667">
        <f t="shared" si="30"/>
        <v>0</v>
      </c>
    </row>
    <row r="696" spans="1:8">
      <c r="A696" s="1702">
        <v>434</v>
      </c>
      <c r="B696" s="1703" t="s">
        <v>982</v>
      </c>
      <c r="C696" s="1665"/>
      <c r="D696" s="1672"/>
      <c r="E696" s="1672"/>
      <c r="F696" s="1672"/>
      <c r="G696" s="1672"/>
      <c r="H696" s="1667">
        <f t="shared" si="30"/>
        <v>0</v>
      </c>
    </row>
    <row r="697" spans="1:8">
      <c r="A697" s="1702">
        <v>437</v>
      </c>
      <c r="B697" s="1703" t="s">
        <v>983</v>
      </c>
      <c r="C697" s="1665"/>
      <c r="D697" s="1672"/>
      <c r="E697" s="1672"/>
      <c r="F697" s="1672"/>
      <c r="G697" s="1672"/>
      <c r="H697" s="1667">
        <f t="shared" si="30"/>
        <v>0</v>
      </c>
    </row>
    <row r="698" spans="1:8">
      <c r="A698" s="1693">
        <v>44</v>
      </c>
      <c r="B698" s="1664" t="s">
        <v>984</v>
      </c>
      <c r="C698" s="1665"/>
      <c r="D698" s="1672"/>
      <c r="E698" s="1672"/>
      <c r="F698" s="1672"/>
      <c r="G698" s="1672"/>
      <c r="H698" s="1667">
        <f t="shared" si="30"/>
        <v>0</v>
      </c>
    </row>
    <row r="699" spans="1:8">
      <c r="A699" s="1693">
        <v>45</v>
      </c>
      <c r="B699" s="1664" t="s">
        <v>985</v>
      </c>
      <c r="C699" s="1665"/>
      <c r="D699" s="111">
        <f>SUM(D700:D701)</f>
        <v>0</v>
      </c>
      <c r="E699" s="111">
        <f>SUM(E700:E701)</f>
        <v>0</v>
      </c>
      <c r="F699" s="111">
        <f>SUM(F700:F701)</f>
        <v>0</v>
      </c>
      <c r="G699" s="111">
        <f>SUM(G700:G701)</f>
        <v>0</v>
      </c>
      <c r="H699" s="1667">
        <f t="shared" si="30"/>
        <v>0</v>
      </c>
    </row>
    <row r="700" spans="1:8">
      <c r="A700" s="1702">
        <v>451</v>
      </c>
      <c r="B700" s="1703" t="s">
        <v>986</v>
      </c>
      <c r="C700" s="1665"/>
      <c r="D700" s="1672"/>
      <c r="E700" s="1672"/>
      <c r="F700" s="1672"/>
      <c r="G700" s="1672"/>
      <c r="H700" s="1667">
        <f>SUM(D700:G700)</f>
        <v>0</v>
      </c>
    </row>
    <row r="701" spans="1:8">
      <c r="A701" s="1702">
        <v>452</v>
      </c>
      <c r="B701" s="1703" t="s">
        <v>987</v>
      </c>
      <c r="C701" s="1665"/>
      <c r="D701" s="1672"/>
      <c r="E701" s="1672"/>
      <c r="F701" s="1672"/>
      <c r="G701" s="1672"/>
      <c r="H701" s="1667">
        <f t="shared" si="30"/>
        <v>0</v>
      </c>
    </row>
    <row r="702" spans="1:8">
      <c r="A702" s="1693">
        <v>46</v>
      </c>
      <c r="B702" s="1664" t="s">
        <v>988</v>
      </c>
      <c r="C702" s="1665"/>
      <c r="D702" s="1672"/>
      <c r="E702" s="1672"/>
      <c r="F702" s="1672"/>
      <c r="G702" s="1672"/>
      <c r="H702" s="1667">
        <f t="shared" si="30"/>
        <v>0</v>
      </c>
    </row>
    <row r="703" spans="1:8">
      <c r="A703" s="1663">
        <v>5</v>
      </c>
      <c r="B703" s="1695" t="s">
        <v>989</v>
      </c>
      <c r="C703" s="111">
        <f>SUM(C704:C706)</f>
        <v>0</v>
      </c>
      <c r="D703" s="111">
        <f>SUM(D704:D706)</f>
        <v>0</v>
      </c>
      <c r="E703" s="111">
        <f>SUM(E704:E706)</f>
        <v>0</v>
      </c>
      <c r="F703" s="111">
        <f>SUM(F704:F706)</f>
        <v>0</v>
      </c>
      <c r="G703" s="111">
        <f>SUM(G704:G706)</f>
        <v>0</v>
      </c>
      <c r="H703" s="1667">
        <f t="shared" si="25"/>
        <v>0</v>
      </c>
    </row>
    <row r="704" spans="1:8">
      <c r="A704" s="1693">
        <v>51</v>
      </c>
      <c r="B704" s="1664" t="s">
        <v>990</v>
      </c>
      <c r="C704" s="1672"/>
      <c r="D704" s="1672"/>
      <c r="E704" s="1672"/>
      <c r="F704" s="1672"/>
      <c r="G704" s="1672"/>
      <c r="H704" s="1667">
        <f t="shared" si="25"/>
        <v>0</v>
      </c>
    </row>
    <row r="705" spans="1:8">
      <c r="A705" s="1693">
        <v>52</v>
      </c>
      <c r="B705" s="1664" t="s">
        <v>991</v>
      </c>
      <c r="C705" s="1672"/>
      <c r="D705" s="1672"/>
      <c r="E705" s="1672"/>
      <c r="F705" s="1672"/>
      <c r="G705" s="1672"/>
      <c r="H705" s="1667">
        <f t="shared" si="25"/>
        <v>0</v>
      </c>
    </row>
    <row r="706" spans="1:8">
      <c r="A706" s="1663">
        <v>53</v>
      </c>
      <c r="B706" s="1664" t="s">
        <v>992</v>
      </c>
      <c r="C706" s="1672"/>
      <c r="D706" s="1672"/>
      <c r="E706" s="1672"/>
      <c r="F706" s="1672"/>
      <c r="G706" s="1672"/>
      <c r="H706" s="1667">
        <f t="shared" si="25"/>
        <v>0</v>
      </c>
    </row>
    <row r="707" spans="1:8">
      <c r="A707" s="1702">
        <v>531</v>
      </c>
      <c r="B707" s="1705" t="s">
        <v>993</v>
      </c>
      <c r="C707" s="1672"/>
      <c r="D707" s="1672"/>
      <c r="E707" s="1672"/>
      <c r="F707" s="1672"/>
      <c r="G707" s="1672"/>
      <c r="H707" s="1667">
        <f t="shared" si="25"/>
        <v>0</v>
      </c>
    </row>
    <row r="708" spans="1:8">
      <c r="A708" s="1677">
        <v>5371</v>
      </c>
      <c r="B708" s="1705" t="s">
        <v>994</v>
      </c>
      <c r="C708" s="1672"/>
      <c r="D708" s="1672"/>
      <c r="E708" s="1672"/>
      <c r="F708" s="1672"/>
      <c r="G708" s="1672"/>
      <c r="H708" s="1667">
        <f t="shared" si="25"/>
        <v>0</v>
      </c>
    </row>
    <row r="709" spans="1:8">
      <c r="A709" s="1670"/>
      <c r="B709" s="1662" t="s">
        <v>995</v>
      </c>
      <c r="C709" s="111">
        <f>C10+C187+C654+C682+C703</f>
        <v>0</v>
      </c>
      <c r="D709" s="111">
        <f>D10+D187+D654+D682+D703</f>
        <v>0</v>
      </c>
      <c r="E709" s="111">
        <f>E10+E187+E654+E682+E703</f>
        <v>0</v>
      </c>
      <c r="F709" s="111">
        <f>F10+F187+F654+F682+F703</f>
        <v>0</v>
      </c>
      <c r="G709" s="111">
        <f>G10+G187+G654+G682+G703</f>
        <v>0</v>
      </c>
      <c r="H709" s="1667">
        <f t="shared" si="25"/>
        <v>0</v>
      </c>
    </row>
    <row r="710" spans="1:8">
      <c r="A710" s="1706"/>
      <c r="B710" s="96"/>
      <c r="C710" s="96"/>
      <c r="D710" s="96"/>
      <c r="E710" s="96"/>
      <c r="F710" s="96"/>
      <c r="G710" s="96"/>
    </row>
    <row r="711" spans="1:8">
      <c r="A711" s="1706"/>
      <c r="B711" s="96"/>
      <c r="C711" s="96"/>
      <c r="D711" s="96"/>
      <c r="E711" s="96"/>
      <c r="F711" s="96"/>
      <c r="G711" s="96"/>
    </row>
    <row r="712" spans="1:8">
      <c r="A712" s="97"/>
      <c r="B712" s="98"/>
      <c r="C712" s="98"/>
      <c r="D712" s="98"/>
      <c r="E712" s="98"/>
      <c r="F712" s="98"/>
      <c r="G712" s="98"/>
    </row>
    <row r="713" spans="1:8">
      <c r="A713" s="1707"/>
      <c r="B713" s="1708"/>
      <c r="C713" s="1709"/>
      <c r="D713" s="1710"/>
      <c r="E713" s="1656"/>
      <c r="F713" s="1710"/>
      <c r="G713" s="1711"/>
    </row>
    <row r="714" spans="1:8">
      <c r="A714" s="121"/>
      <c r="B714" s="122" t="s">
        <v>996</v>
      </c>
      <c r="C714" s="123" t="s">
        <v>1228</v>
      </c>
      <c r="D714" s="1712"/>
      <c r="E714" s="124" t="s">
        <v>1229</v>
      </c>
      <c r="F714" s="125"/>
      <c r="G714" s="126" t="s">
        <v>995</v>
      </c>
    </row>
    <row r="715" spans="1:8">
      <c r="A715" s="127" t="s">
        <v>709</v>
      </c>
      <c r="B715" s="1659" t="s">
        <v>1230</v>
      </c>
      <c r="C715" s="1660" t="s">
        <v>348</v>
      </c>
      <c r="D715" s="1661" t="s">
        <v>336</v>
      </c>
      <c r="E715" s="1661" t="s">
        <v>348</v>
      </c>
      <c r="F715" s="1661" t="s">
        <v>336</v>
      </c>
      <c r="G715" s="1713"/>
    </row>
    <row r="716" spans="1:8">
      <c r="A716" s="1699">
        <v>1</v>
      </c>
      <c r="B716" s="119" t="s">
        <v>997</v>
      </c>
      <c r="C716" s="111">
        <f>C717+C734+C741+C751+C768+C800</f>
        <v>0</v>
      </c>
      <c r="D716" s="111">
        <f>D717+D734+D741+D751+D768+D800</f>
        <v>0</v>
      </c>
      <c r="E716" s="111">
        <f>E717+E734+E741+E751+E768+E800</f>
        <v>0</v>
      </c>
      <c r="F716" s="111">
        <f>F717+F734+F741+F751+F768+F800</f>
        <v>0</v>
      </c>
      <c r="G716" s="111">
        <f>SUM(C716:F716)</f>
        <v>0</v>
      </c>
      <c r="H716" s="1613"/>
    </row>
    <row r="717" spans="1:8">
      <c r="A717" s="1714">
        <v>112</v>
      </c>
      <c r="B717" s="1673" t="s">
        <v>998</v>
      </c>
      <c r="C717" s="111">
        <f>C718+C721+C727+C733</f>
        <v>0</v>
      </c>
      <c r="D717" s="111">
        <f>D718+D721+D727+D733</f>
        <v>0</v>
      </c>
      <c r="E717" s="111">
        <f>E718+E721+E727+E733</f>
        <v>0</v>
      </c>
      <c r="F717" s="111">
        <f>F718+F721+F727+F733</f>
        <v>0</v>
      </c>
      <c r="G717" s="111">
        <f t="shared" ref="G717:G768" si="31">SUM(C717:F717)</f>
        <v>0</v>
      </c>
      <c r="H717" s="1613"/>
    </row>
    <row r="718" spans="1:8">
      <c r="A718" s="1698">
        <v>1121</v>
      </c>
      <c r="B718" s="1671" t="s">
        <v>923</v>
      </c>
      <c r="C718" s="111">
        <f>SUM(C719:C720)</f>
        <v>0</v>
      </c>
      <c r="D718" s="111">
        <f>SUM(D719:D720)</f>
        <v>0</v>
      </c>
      <c r="E718" s="111">
        <f>SUM(E719:E720)</f>
        <v>0</v>
      </c>
      <c r="F718" s="111">
        <f>SUM(F719:F720)</f>
        <v>0</v>
      </c>
      <c r="G718" s="111">
        <f t="shared" si="31"/>
        <v>0</v>
      </c>
      <c r="H718" s="1613"/>
    </row>
    <row r="719" spans="1:8">
      <c r="A719" s="1715">
        <v>11211</v>
      </c>
      <c r="B719" s="1671" t="s">
        <v>718</v>
      </c>
      <c r="C719" s="1672"/>
      <c r="D719" s="1672"/>
      <c r="E719" s="1672"/>
      <c r="F719" s="1672"/>
      <c r="G719" s="111">
        <f t="shared" si="31"/>
        <v>0</v>
      </c>
      <c r="H719" s="1613"/>
    </row>
    <row r="720" spans="1:8">
      <c r="A720" s="1715">
        <v>11219</v>
      </c>
      <c r="B720" s="1671" t="s">
        <v>725</v>
      </c>
      <c r="C720" s="1672"/>
      <c r="D720" s="1672"/>
      <c r="E720" s="1672"/>
      <c r="F720" s="1672"/>
      <c r="G720" s="111">
        <f t="shared" si="31"/>
        <v>0</v>
      </c>
      <c r="H720" s="1613"/>
    </row>
    <row r="721" spans="1:9">
      <c r="A721" s="1715">
        <v>1125</v>
      </c>
      <c r="B721" s="1671" t="s">
        <v>1218</v>
      </c>
      <c r="C721" s="111">
        <f>SUM(C722:C724)</f>
        <v>0</v>
      </c>
      <c r="D721" s="111">
        <f>SUM(D722:D724)</f>
        <v>0</v>
      </c>
      <c r="E721" s="111">
        <f>SUM(E722:E724)</f>
        <v>0</v>
      </c>
      <c r="F721" s="111">
        <f>SUM(F722:F724)</f>
        <v>0</v>
      </c>
      <c r="G721" s="111">
        <f t="shared" si="31"/>
        <v>0</v>
      </c>
      <c r="H721" s="1613"/>
    </row>
    <row r="722" spans="1:9">
      <c r="A722" s="1715">
        <v>11251</v>
      </c>
      <c r="B722" s="1671" t="s">
        <v>1219</v>
      </c>
      <c r="C722" s="1672"/>
      <c r="D722" s="1672"/>
      <c r="E722" s="1672"/>
      <c r="F722" s="1672"/>
      <c r="G722" s="111">
        <f t="shared" si="31"/>
        <v>0</v>
      </c>
      <c r="H722" s="1613"/>
    </row>
    <row r="723" spans="1:9">
      <c r="A723" s="1715">
        <v>11252</v>
      </c>
      <c r="B723" s="1671" t="s">
        <v>1220</v>
      </c>
      <c r="C723" s="1672"/>
      <c r="D723" s="1672"/>
      <c r="E723" s="1672"/>
      <c r="F723" s="1672"/>
      <c r="G723" s="111">
        <f t="shared" si="31"/>
        <v>0</v>
      </c>
      <c r="H723" s="1613"/>
    </row>
    <row r="724" spans="1:9">
      <c r="A724" s="1715">
        <v>11259</v>
      </c>
      <c r="B724" s="1671" t="s">
        <v>725</v>
      </c>
      <c r="C724" s="111">
        <f>SUM(C725:C726)</f>
        <v>0</v>
      </c>
      <c r="D724" s="111">
        <f>SUM(D725:D726)</f>
        <v>0</v>
      </c>
      <c r="E724" s="111">
        <f>SUM(E725:E726)</f>
        <v>0</v>
      </c>
      <c r="F724" s="111">
        <f>SUM(F725:F726)</f>
        <v>0</v>
      </c>
      <c r="G724" s="111">
        <f t="shared" si="31"/>
        <v>0</v>
      </c>
    </row>
    <row r="725" spans="1:9">
      <c r="A725" s="1715">
        <v>112591</v>
      </c>
      <c r="B725" s="1698" t="s">
        <v>1221</v>
      </c>
      <c r="C725" s="1672"/>
      <c r="D725" s="1672"/>
      <c r="E725" s="1672"/>
      <c r="F725" s="1672"/>
      <c r="G725" s="111">
        <f t="shared" si="31"/>
        <v>0</v>
      </c>
    </row>
    <row r="726" spans="1:9">
      <c r="A726" s="1715">
        <v>112592</v>
      </c>
      <c r="B726" s="1698" t="s">
        <v>1222</v>
      </c>
      <c r="C726" s="1672"/>
      <c r="D726" s="1672"/>
      <c r="E726" s="1672"/>
      <c r="F726" s="1672"/>
      <c r="G726" s="111">
        <f t="shared" si="31"/>
        <v>0</v>
      </c>
    </row>
    <row r="727" spans="1:9">
      <c r="A727" s="1715">
        <v>1126</v>
      </c>
      <c r="B727" s="1698" t="s">
        <v>1223</v>
      </c>
      <c r="C727" s="111">
        <f>SUM(C728:C730)</f>
        <v>0</v>
      </c>
      <c r="D727" s="111">
        <f>SUM(D728:D730)</f>
        <v>0</v>
      </c>
      <c r="E727" s="111">
        <f>SUM(E728:E730)</f>
        <v>0</v>
      </c>
      <c r="F727" s="111">
        <f>SUM(F728:F730)</f>
        <v>0</v>
      </c>
      <c r="G727" s="111">
        <f t="shared" si="31"/>
        <v>0</v>
      </c>
    </row>
    <row r="728" spans="1:9">
      <c r="A728" s="1715">
        <v>11261</v>
      </c>
      <c r="B728" s="1698" t="s">
        <v>1224</v>
      </c>
      <c r="C728" s="1672"/>
      <c r="D728" s="1672"/>
      <c r="E728" s="1672"/>
      <c r="F728" s="1672"/>
      <c r="G728" s="111">
        <f t="shared" si="31"/>
        <v>0</v>
      </c>
    </row>
    <row r="729" spans="1:9">
      <c r="A729" s="1715">
        <v>11262</v>
      </c>
      <c r="B729" s="1698" t="s">
        <v>1225</v>
      </c>
      <c r="C729" s="1672"/>
      <c r="D729" s="1672"/>
      <c r="E729" s="1672"/>
      <c r="F729" s="1672"/>
      <c r="G729" s="111">
        <f t="shared" si="31"/>
        <v>0</v>
      </c>
    </row>
    <row r="730" spans="1:9">
      <c r="A730" s="1715">
        <v>11269</v>
      </c>
      <c r="B730" s="1698" t="s">
        <v>999</v>
      </c>
      <c r="C730" s="111">
        <f>SUM(C731:C732)</f>
        <v>0</v>
      </c>
      <c r="D730" s="111">
        <f>SUM(D731:D732)</f>
        <v>0</v>
      </c>
      <c r="E730" s="111">
        <f>SUM(E731:E732)</f>
        <v>0</v>
      </c>
      <c r="F730" s="111">
        <f>SUM(F731:F732)</f>
        <v>0</v>
      </c>
      <c r="G730" s="111">
        <f t="shared" si="31"/>
        <v>0</v>
      </c>
    </row>
    <row r="731" spans="1:9">
      <c r="A731" s="1715">
        <v>112691</v>
      </c>
      <c r="B731" s="1698" t="s">
        <v>1000</v>
      </c>
      <c r="C731" s="1672"/>
      <c r="D731" s="1672"/>
      <c r="E731" s="1672"/>
      <c r="F731" s="1672"/>
      <c r="G731" s="111">
        <f t="shared" si="31"/>
        <v>0</v>
      </c>
    </row>
    <row r="732" spans="1:9">
      <c r="A732" s="1715">
        <v>112692</v>
      </c>
      <c r="B732" s="1698" t="s">
        <v>1001</v>
      </c>
      <c r="C732" s="1672"/>
      <c r="D732" s="1672"/>
      <c r="E732" s="1672"/>
      <c r="F732" s="1672"/>
      <c r="G732" s="111">
        <f t="shared" si="31"/>
        <v>0</v>
      </c>
    </row>
    <row r="733" spans="1:9">
      <c r="A733" s="1715">
        <v>1128</v>
      </c>
      <c r="B733" s="1698" t="s">
        <v>1226</v>
      </c>
      <c r="C733" s="1672"/>
      <c r="D733" s="1672"/>
      <c r="E733" s="1672"/>
      <c r="F733" s="1672"/>
      <c r="G733" s="111">
        <f t="shared" si="31"/>
        <v>0</v>
      </c>
    </row>
    <row r="734" spans="1:9">
      <c r="A734" s="1699">
        <v>12</v>
      </c>
      <c r="B734" s="1716" t="s">
        <v>1002</v>
      </c>
      <c r="C734" s="111">
        <f>C735+C738</f>
        <v>0</v>
      </c>
      <c r="D734" s="111">
        <f>D735+D738</f>
        <v>0</v>
      </c>
      <c r="E734" s="111">
        <f>E735+E738</f>
        <v>0</v>
      </c>
      <c r="F734" s="111">
        <f>F735+F738</f>
        <v>0</v>
      </c>
      <c r="G734" s="111">
        <f t="shared" si="31"/>
        <v>0</v>
      </c>
    </row>
    <row r="735" spans="1:9">
      <c r="A735" s="1715">
        <v>1215</v>
      </c>
      <c r="B735" s="1698" t="s">
        <v>1003</v>
      </c>
      <c r="C735" s="111">
        <f>SUM(C736:C737)</f>
        <v>0</v>
      </c>
      <c r="D735" s="111">
        <f>SUM(D736:D737)</f>
        <v>0</v>
      </c>
      <c r="E735" s="111">
        <f>SUM(E736:E737)</f>
        <v>0</v>
      </c>
      <c r="F735" s="111">
        <f>SUM(F736:F737)</f>
        <v>0</v>
      </c>
      <c r="G735" s="111">
        <f t="shared" si="31"/>
        <v>0</v>
      </c>
    </row>
    <row r="736" spans="1:9">
      <c r="A736" s="1715">
        <v>12151</v>
      </c>
      <c r="B736" s="1715" t="s">
        <v>1004</v>
      </c>
      <c r="C736" s="1672"/>
      <c r="D736" s="1672"/>
      <c r="E736" s="1672"/>
      <c r="F736" s="1672"/>
      <c r="G736" s="111">
        <f t="shared" si="31"/>
        <v>0</v>
      </c>
      <c r="I736" s="94"/>
    </row>
    <row r="737" spans="1:9">
      <c r="A737" s="1715">
        <v>12159</v>
      </c>
      <c r="B737" s="1715" t="s">
        <v>1005</v>
      </c>
      <c r="C737" s="1672"/>
      <c r="D737" s="1672"/>
      <c r="E737" s="1672"/>
      <c r="F737" s="1672"/>
      <c r="G737" s="111">
        <f t="shared" si="31"/>
        <v>0</v>
      </c>
      <c r="I737" s="94"/>
    </row>
    <row r="738" spans="1:9">
      <c r="A738" s="1715">
        <v>1225</v>
      </c>
      <c r="B738" s="1698" t="s">
        <v>1006</v>
      </c>
      <c r="C738" s="111">
        <f>SUM(C739:C740)</f>
        <v>0</v>
      </c>
      <c r="D738" s="111">
        <f>SUM(D739:D740)</f>
        <v>0</v>
      </c>
      <c r="E738" s="111">
        <f>SUM(E739:E740)</f>
        <v>0</v>
      </c>
      <c r="F738" s="111">
        <f>SUM(F739:F740)</f>
        <v>0</v>
      </c>
      <c r="G738" s="111">
        <f t="shared" si="31"/>
        <v>0</v>
      </c>
    </row>
    <row r="739" spans="1:9">
      <c r="A739" s="1715">
        <v>12251</v>
      </c>
      <c r="B739" s="1698" t="s">
        <v>1007</v>
      </c>
      <c r="C739" s="1672"/>
      <c r="D739" s="1672"/>
      <c r="E739" s="1672"/>
      <c r="F739" s="1672"/>
      <c r="G739" s="111">
        <f t="shared" si="31"/>
        <v>0</v>
      </c>
    </row>
    <row r="740" spans="1:9">
      <c r="A740" s="1715">
        <v>12259</v>
      </c>
      <c r="B740" s="1698" t="s">
        <v>1005</v>
      </c>
      <c r="C740" s="1672"/>
      <c r="D740" s="1672"/>
      <c r="E740" s="1672"/>
      <c r="F740" s="1672"/>
      <c r="G740" s="111">
        <f t="shared" si="31"/>
        <v>0</v>
      </c>
    </row>
    <row r="741" spans="1:9">
      <c r="A741" s="1699">
        <v>13</v>
      </c>
      <c r="B741" s="1716" t="s">
        <v>1008</v>
      </c>
      <c r="C741" s="111">
        <f>C742</f>
        <v>0</v>
      </c>
      <c r="D741" s="111">
        <f>D748</f>
        <v>0</v>
      </c>
      <c r="E741" s="111">
        <f>E742</f>
        <v>0</v>
      </c>
      <c r="F741" s="111">
        <f>F748</f>
        <v>0</v>
      </c>
      <c r="G741" s="111">
        <f t="shared" si="31"/>
        <v>0</v>
      </c>
    </row>
    <row r="742" spans="1:9">
      <c r="A742" s="1717">
        <v>131</v>
      </c>
      <c r="B742" s="1714" t="s">
        <v>766</v>
      </c>
      <c r="C742" s="111">
        <f>SUM(C743:C745)</f>
        <v>0</v>
      </c>
      <c r="D742" s="1665"/>
      <c r="E742" s="111">
        <f>SUM(E743:E745)</f>
        <v>0</v>
      </c>
      <c r="F742" s="1665"/>
      <c r="G742" s="111">
        <f>C742+E742</f>
        <v>0</v>
      </c>
    </row>
    <row r="743" spans="1:9">
      <c r="A743" s="1670">
        <v>1311</v>
      </c>
      <c r="B743" s="1698" t="s">
        <v>1009</v>
      </c>
      <c r="C743" s="1672"/>
      <c r="D743" s="1665"/>
      <c r="E743" s="1672"/>
      <c r="F743" s="1665"/>
      <c r="G743" s="111">
        <f>C743+E743</f>
        <v>0</v>
      </c>
    </row>
    <row r="744" spans="1:9">
      <c r="A744" s="1670">
        <v>1312</v>
      </c>
      <c r="B744" s="1671" t="s">
        <v>1010</v>
      </c>
      <c r="C744" s="1672"/>
      <c r="D744" s="1665"/>
      <c r="E744" s="1672"/>
      <c r="F744" s="1665"/>
      <c r="G744" s="111">
        <f t="shared" ref="G744:G747" si="32">C744+E744</f>
        <v>0</v>
      </c>
    </row>
    <row r="745" spans="1:9">
      <c r="A745" s="1670">
        <v>1319</v>
      </c>
      <c r="B745" s="1671" t="s">
        <v>899</v>
      </c>
      <c r="C745" s="111">
        <f>SUM(C746:C747)</f>
        <v>0</v>
      </c>
      <c r="D745" s="1665"/>
      <c r="E745" s="111">
        <f>SUM(E746:E747)</f>
        <v>0</v>
      </c>
      <c r="F745" s="1665"/>
      <c r="G745" s="111">
        <f t="shared" si="32"/>
        <v>0</v>
      </c>
    </row>
    <row r="746" spans="1:9">
      <c r="A746" s="1670">
        <v>13191</v>
      </c>
      <c r="B746" s="1671" t="s">
        <v>1011</v>
      </c>
      <c r="C746" s="1672"/>
      <c r="D746" s="1665"/>
      <c r="E746" s="1672"/>
      <c r="F746" s="1665"/>
      <c r="G746" s="111">
        <f t="shared" si="32"/>
        <v>0</v>
      </c>
    </row>
    <row r="747" spans="1:9">
      <c r="A747" s="1670">
        <v>13192</v>
      </c>
      <c r="B747" s="1671" t="s">
        <v>1012</v>
      </c>
      <c r="C747" s="1672"/>
      <c r="D747" s="1665"/>
      <c r="E747" s="1672"/>
      <c r="F747" s="1665"/>
      <c r="G747" s="111">
        <f t="shared" si="32"/>
        <v>0</v>
      </c>
    </row>
    <row r="748" spans="1:9">
      <c r="A748" s="1717">
        <v>132</v>
      </c>
      <c r="B748" s="1673" t="s">
        <v>1013</v>
      </c>
      <c r="C748" s="1665"/>
      <c r="D748" s="111">
        <f>SUM(D749:D750)</f>
        <v>0</v>
      </c>
      <c r="E748" s="1665"/>
      <c r="F748" s="111">
        <f>SUM(F749:F750)</f>
        <v>0</v>
      </c>
      <c r="G748" s="111">
        <f>D748+F748</f>
        <v>0</v>
      </c>
    </row>
    <row r="749" spans="1:9">
      <c r="A749" s="1670">
        <v>1321</v>
      </c>
      <c r="B749" s="1671" t="s">
        <v>1014</v>
      </c>
      <c r="C749" s="1665"/>
      <c r="D749" s="1672"/>
      <c r="E749" s="1665"/>
      <c r="F749" s="1672"/>
      <c r="G749" s="111">
        <f t="shared" ref="G749:G750" si="33">D749+F749</f>
        <v>0</v>
      </c>
    </row>
    <row r="750" spans="1:9">
      <c r="A750" s="1670">
        <v>1329</v>
      </c>
      <c r="B750" s="1671" t="s">
        <v>773</v>
      </c>
      <c r="C750" s="1665"/>
      <c r="D750" s="1672"/>
      <c r="E750" s="1665"/>
      <c r="F750" s="1672"/>
      <c r="G750" s="111">
        <f t="shared" si="33"/>
        <v>0</v>
      </c>
    </row>
    <row r="751" spans="1:9">
      <c r="A751" s="1699">
        <v>16</v>
      </c>
      <c r="B751" s="1664" t="s">
        <v>1015</v>
      </c>
      <c r="C751" s="111">
        <f>C752</f>
        <v>0</v>
      </c>
      <c r="D751" s="111">
        <f>D764</f>
        <v>0</v>
      </c>
      <c r="E751" s="111">
        <f>E752</f>
        <v>0</v>
      </c>
      <c r="F751" s="111">
        <f>F764</f>
        <v>0</v>
      </c>
      <c r="G751" s="111">
        <f t="shared" si="31"/>
        <v>0</v>
      </c>
    </row>
    <row r="752" spans="1:9">
      <c r="A752" s="1717">
        <v>161</v>
      </c>
      <c r="B752" s="1673" t="s">
        <v>1016</v>
      </c>
      <c r="C752" s="111">
        <f>C753+C756+C759</f>
        <v>0</v>
      </c>
      <c r="D752" s="1665"/>
      <c r="E752" s="111">
        <f>E753+E756+E759</f>
        <v>0</v>
      </c>
      <c r="F752" s="1665"/>
      <c r="G752" s="111">
        <f>C752+E752</f>
        <v>0</v>
      </c>
    </row>
    <row r="753" spans="1:7" s="1613" customFormat="1">
      <c r="A753" s="1670">
        <v>1611</v>
      </c>
      <c r="B753" s="1671" t="s">
        <v>76</v>
      </c>
      <c r="C753" s="111">
        <f>SUM(C754:C755)</f>
        <v>0</v>
      </c>
      <c r="D753" s="1665"/>
      <c r="E753" s="111">
        <f>SUM(E754:E755)</f>
        <v>0</v>
      </c>
      <c r="F753" s="1665"/>
      <c r="G753" s="111">
        <f t="shared" ref="G753:G763" si="34">C753+E753</f>
        <v>0</v>
      </c>
    </row>
    <row r="754" spans="1:7" s="1613" customFormat="1">
      <c r="A754" s="1670">
        <v>16111</v>
      </c>
      <c r="B754" s="1671" t="s">
        <v>1017</v>
      </c>
      <c r="C754" s="1672"/>
      <c r="D754" s="1665"/>
      <c r="E754" s="1672"/>
      <c r="F754" s="1665"/>
      <c r="G754" s="111">
        <f t="shared" si="34"/>
        <v>0</v>
      </c>
    </row>
    <row r="755" spans="1:7" s="1613" customFormat="1">
      <c r="A755" s="1670">
        <v>16112</v>
      </c>
      <c r="B755" s="1671" t="s">
        <v>1018</v>
      </c>
      <c r="C755" s="1672"/>
      <c r="D755" s="1665"/>
      <c r="E755" s="1672"/>
      <c r="F755" s="1665"/>
      <c r="G755" s="111">
        <f t="shared" si="34"/>
        <v>0</v>
      </c>
    </row>
    <row r="756" spans="1:7" s="1613" customFormat="1">
      <c r="A756" s="1670">
        <v>1612</v>
      </c>
      <c r="B756" s="1671" t="s">
        <v>782</v>
      </c>
      <c r="C756" s="111">
        <f>SUM(C757:C758)</f>
        <v>0</v>
      </c>
      <c r="D756" s="1665"/>
      <c r="E756" s="111">
        <f>SUM(E757:E758)</f>
        <v>0</v>
      </c>
      <c r="F756" s="1665"/>
      <c r="G756" s="111">
        <f t="shared" si="34"/>
        <v>0</v>
      </c>
    </row>
    <row r="757" spans="1:7" s="1613" customFormat="1">
      <c r="A757" s="1670">
        <v>16121</v>
      </c>
      <c r="B757" s="1671" t="s">
        <v>1019</v>
      </c>
      <c r="C757" s="1672"/>
      <c r="D757" s="1665"/>
      <c r="E757" s="1672"/>
      <c r="F757" s="1665"/>
      <c r="G757" s="111">
        <f t="shared" si="34"/>
        <v>0</v>
      </c>
    </row>
    <row r="758" spans="1:7" s="1613" customFormat="1">
      <c r="A758" s="1689">
        <v>16122</v>
      </c>
      <c r="B758" s="1671" t="s">
        <v>1020</v>
      </c>
      <c r="C758" s="1672"/>
      <c r="D758" s="1665"/>
      <c r="E758" s="1672"/>
      <c r="F758" s="1665"/>
      <c r="G758" s="111">
        <f t="shared" si="34"/>
        <v>0</v>
      </c>
    </row>
    <row r="759" spans="1:7" s="1613" customFormat="1">
      <c r="A759" s="1689">
        <v>1619</v>
      </c>
      <c r="B759" s="1671" t="s">
        <v>769</v>
      </c>
      <c r="C759" s="111">
        <f>SUM(C760:C763)</f>
        <v>0</v>
      </c>
      <c r="D759" s="1665"/>
      <c r="E759" s="111">
        <f>SUM(E760:E763)</f>
        <v>0</v>
      </c>
      <c r="F759" s="1665"/>
      <c r="G759" s="111">
        <f t="shared" si="34"/>
        <v>0</v>
      </c>
    </row>
    <row r="760" spans="1:7" s="1613" customFormat="1">
      <c r="A760" s="1689">
        <v>16191</v>
      </c>
      <c r="B760" s="1671" t="s">
        <v>1021</v>
      </c>
      <c r="C760" s="1672"/>
      <c r="D760" s="1665"/>
      <c r="E760" s="1672"/>
      <c r="F760" s="1665"/>
      <c r="G760" s="111">
        <f t="shared" si="34"/>
        <v>0</v>
      </c>
    </row>
    <row r="761" spans="1:7" s="1613" customFormat="1">
      <c r="A761" s="1689">
        <v>16192</v>
      </c>
      <c r="B761" s="1671" t="s">
        <v>1022</v>
      </c>
      <c r="C761" s="1672"/>
      <c r="D761" s="1665"/>
      <c r="E761" s="1672"/>
      <c r="F761" s="1665"/>
      <c r="G761" s="111">
        <f t="shared" si="34"/>
        <v>0</v>
      </c>
    </row>
    <row r="762" spans="1:7" s="1613" customFormat="1">
      <c r="A762" s="1689">
        <v>16193</v>
      </c>
      <c r="B762" s="1671" t="s">
        <v>1023</v>
      </c>
      <c r="C762" s="1672"/>
      <c r="D762" s="1665"/>
      <c r="E762" s="1672"/>
      <c r="F762" s="1665"/>
      <c r="G762" s="111">
        <f t="shared" si="34"/>
        <v>0</v>
      </c>
    </row>
    <row r="763" spans="1:7" s="1613" customFormat="1">
      <c r="A763" s="1689">
        <v>16194</v>
      </c>
      <c r="B763" s="1671" t="s">
        <v>1024</v>
      </c>
      <c r="C763" s="1672"/>
      <c r="D763" s="1665"/>
      <c r="E763" s="1672"/>
      <c r="F763" s="1665"/>
      <c r="G763" s="111">
        <f t="shared" si="34"/>
        <v>0</v>
      </c>
    </row>
    <row r="764" spans="1:7" s="1613" customFormat="1">
      <c r="A764" s="1704">
        <v>162</v>
      </c>
      <c r="B764" s="1673" t="s">
        <v>1025</v>
      </c>
      <c r="C764" s="1665"/>
      <c r="D764" s="111">
        <f>SUM(D765:D767)</f>
        <v>0</v>
      </c>
      <c r="E764" s="1665"/>
      <c r="F764" s="111">
        <f>SUM(F765:F767)</f>
        <v>0</v>
      </c>
      <c r="G764" s="111">
        <f>D764+F764</f>
        <v>0</v>
      </c>
    </row>
    <row r="765" spans="1:7" s="1613" customFormat="1">
      <c r="A765" s="1670">
        <v>1621</v>
      </c>
      <c r="B765" s="1671" t="s">
        <v>1026</v>
      </c>
      <c r="C765" s="1665"/>
      <c r="D765" s="1672"/>
      <c r="E765" s="1665"/>
      <c r="F765" s="1672"/>
      <c r="G765" s="111">
        <f t="shared" ref="G765:G767" si="35">D765+F765</f>
        <v>0</v>
      </c>
    </row>
    <row r="766" spans="1:7" s="1613" customFormat="1">
      <c r="A766" s="1670">
        <v>1622</v>
      </c>
      <c r="B766" s="1671" t="s">
        <v>1027</v>
      </c>
      <c r="C766" s="1665"/>
      <c r="D766" s="1672"/>
      <c r="E766" s="1665"/>
      <c r="F766" s="1672"/>
      <c r="G766" s="111">
        <f t="shared" si="35"/>
        <v>0</v>
      </c>
    </row>
    <row r="767" spans="1:7" s="1613" customFormat="1">
      <c r="A767" s="1670">
        <v>1629</v>
      </c>
      <c r="B767" s="1671" t="s">
        <v>77</v>
      </c>
      <c r="C767" s="1665"/>
      <c r="D767" s="1672"/>
      <c r="E767" s="1665"/>
      <c r="F767" s="1672"/>
      <c r="G767" s="111">
        <f t="shared" si="35"/>
        <v>0</v>
      </c>
    </row>
    <row r="768" spans="1:7" s="1613" customFormat="1">
      <c r="A768" s="1663">
        <v>17</v>
      </c>
      <c r="B768" s="1664" t="s">
        <v>1028</v>
      </c>
      <c r="C768" s="111">
        <f>C769+C794</f>
        <v>0</v>
      </c>
      <c r="D768" s="111">
        <f>D786+D794</f>
        <v>0</v>
      </c>
      <c r="E768" s="111">
        <f>E769+E794</f>
        <v>0</v>
      </c>
      <c r="F768" s="111">
        <f>F786+F794</f>
        <v>0</v>
      </c>
      <c r="G768" s="111">
        <f t="shared" si="31"/>
        <v>0</v>
      </c>
    </row>
    <row r="769" spans="1:7" s="1613" customFormat="1">
      <c r="A769" s="1717">
        <v>171</v>
      </c>
      <c r="B769" s="1673" t="s">
        <v>1029</v>
      </c>
      <c r="C769" s="111">
        <f>C770+C773+C776+C779</f>
        <v>0</v>
      </c>
      <c r="D769" s="1665"/>
      <c r="E769" s="111">
        <f>E770+E773+E776+E779</f>
        <v>0</v>
      </c>
      <c r="F769" s="1665"/>
      <c r="G769" s="111">
        <f>C769+E769</f>
        <v>0</v>
      </c>
    </row>
    <row r="770" spans="1:7" s="1613" customFormat="1">
      <c r="A770" s="1670">
        <v>1711</v>
      </c>
      <c r="B770" s="1671" t="s">
        <v>1030</v>
      </c>
      <c r="C770" s="111">
        <f>SUM(C771:C772)</f>
        <v>0</v>
      </c>
      <c r="D770" s="1665"/>
      <c r="E770" s="111">
        <f>SUM(E771:E772)</f>
        <v>0</v>
      </c>
      <c r="F770" s="1665"/>
      <c r="G770" s="111">
        <f t="shared" ref="G770:G785" si="36">C770+E770</f>
        <v>0</v>
      </c>
    </row>
    <row r="771" spans="1:7" s="1613" customFormat="1">
      <c r="A771" s="1670">
        <v>17111</v>
      </c>
      <c r="B771" s="1671" t="s">
        <v>1031</v>
      </c>
      <c r="C771" s="1672"/>
      <c r="D771" s="1665"/>
      <c r="E771" s="1672"/>
      <c r="F771" s="1665"/>
      <c r="G771" s="111">
        <f t="shared" si="36"/>
        <v>0</v>
      </c>
    </row>
    <row r="772" spans="1:7" s="1613" customFormat="1">
      <c r="A772" s="1670">
        <v>17112</v>
      </c>
      <c r="B772" s="1671" t="s">
        <v>1032</v>
      </c>
      <c r="C772" s="1672"/>
      <c r="D772" s="1665"/>
      <c r="E772" s="1672"/>
      <c r="F772" s="1665"/>
      <c r="G772" s="111">
        <f t="shared" si="36"/>
        <v>0</v>
      </c>
    </row>
    <row r="773" spans="1:7" s="1613" customFormat="1">
      <c r="A773" s="1670">
        <v>1712</v>
      </c>
      <c r="B773" s="1671" t="s">
        <v>1033</v>
      </c>
      <c r="C773" s="111">
        <f>SUM(C774:C775)</f>
        <v>0</v>
      </c>
      <c r="D773" s="1665"/>
      <c r="E773" s="111">
        <f>SUM(E774:E775)</f>
        <v>0</v>
      </c>
      <c r="F773" s="1665"/>
      <c r="G773" s="111">
        <f t="shared" si="36"/>
        <v>0</v>
      </c>
    </row>
    <row r="774" spans="1:7" s="1613" customFormat="1">
      <c r="A774" s="1670">
        <v>17121</v>
      </c>
      <c r="B774" s="1671" t="s">
        <v>1031</v>
      </c>
      <c r="C774" s="1672"/>
      <c r="D774" s="1665"/>
      <c r="E774" s="1672"/>
      <c r="F774" s="1665"/>
      <c r="G774" s="111">
        <f t="shared" si="36"/>
        <v>0</v>
      </c>
    </row>
    <row r="775" spans="1:7" s="1613" customFormat="1">
      <c r="A775" s="1670">
        <v>17122</v>
      </c>
      <c r="B775" s="1671" t="s">
        <v>1032</v>
      </c>
      <c r="C775" s="1672"/>
      <c r="D775" s="1665"/>
      <c r="E775" s="1672"/>
      <c r="F775" s="1665"/>
      <c r="G775" s="111">
        <f t="shared" si="36"/>
        <v>0</v>
      </c>
    </row>
    <row r="776" spans="1:7" s="1613" customFormat="1">
      <c r="A776" s="1670">
        <v>1713</v>
      </c>
      <c r="B776" s="1671" t="s">
        <v>1034</v>
      </c>
      <c r="C776" s="111">
        <f>SUM(C777:C778)</f>
        <v>0</v>
      </c>
      <c r="D776" s="1665"/>
      <c r="E776" s="111">
        <f>SUM(E777:E778)</f>
        <v>0</v>
      </c>
      <c r="F776" s="1665"/>
      <c r="G776" s="111">
        <f t="shared" si="36"/>
        <v>0</v>
      </c>
    </row>
    <row r="777" spans="1:7" s="1613" customFormat="1">
      <c r="A777" s="1670">
        <v>17131</v>
      </c>
      <c r="B777" s="1671" t="s">
        <v>1031</v>
      </c>
      <c r="C777" s="1672"/>
      <c r="D777" s="1665"/>
      <c r="E777" s="1672"/>
      <c r="F777" s="1665"/>
      <c r="G777" s="111">
        <f t="shared" si="36"/>
        <v>0</v>
      </c>
    </row>
    <row r="778" spans="1:7" s="1613" customFormat="1">
      <c r="A778" s="1670">
        <v>17132</v>
      </c>
      <c r="B778" s="1671" t="s">
        <v>1032</v>
      </c>
      <c r="C778" s="1672"/>
      <c r="D778" s="1665"/>
      <c r="E778" s="1672"/>
      <c r="F778" s="1665"/>
      <c r="G778" s="111">
        <f t="shared" si="36"/>
        <v>0</v>
      </c>
    </row>
    <row r="779" spans="1:7" s="1613" customFormat="1">
      <c r="A779" s="1670">
        <v>1719</v>
      </c>
      <c r="B779" s="1671" t="s">
        <v>809</v>
      </c>
      <c r="C779" s="111">
        <f>SUM(C780:C785)</f>
        <v>0</v>
      </c>
      <c r="D779" s="1665"/>
      <c r="E779" s="111">
        <f>SUM(E780:E785)</f>
        <v>0</v>
      </c>
      <c r="F779" s="1665"/>
      <c r="G779" s="111">
        <f t="shared" si="36"/>
        <v>0</v>
      </c>
    </row>
    <row r="780" spans="1:7" s="1613" customFormat="1">
      <c r="A780" s="1670">
        <v>17191</v>
      </c>
      <c r="B780" s="1671" t="s">
        <v>1035</v>
      </c>
      <c r="C780" s="1672"/>
      <c r="D780" s="1665"/>
      <c r="E780" s="1672"/>
      <c r="F780" s="1665"/>
      <c r="G780" s="111">
        <f t="shared" si="36"/>
        <v>0</v>
      </c>
    </row>
    <row r="781" spans="1:7" s="1613" customFormat="1">
      <c r="A781" s="1670">
        <v>17192</v>
      </c>
      <c r="B781" s="1671" t="s">
        <v>1036</v>
      </c>
      <c r="C781" s="1672"/>
      <c r="D781" s="1665"/>
      <c r="E781" s="1672"/>
      <c r="F781" s="1665"/>
      <c r="G781" s="111">
        <f t="shared" si="36"/>
        <v>0</v>
      </c>
    </row>
    <row r="782" spans="1:7" s="1613" customFormat="1">
      <c r="A782" s="1670">
        <v>17193</v>
      </c>
      <c r="B782" s="1671" t="s">
        <v>1037</v>
      </c>
      <c r="C782" s="1672"/>
      <c r="D782" s="1665"/>
      <c r="E782" s="1672"/>
      <c r="F782" s="1665"/>
      <c r="G782" s="111">
        <f t="shared" si="36"/>
        <v>0</v>
      </c>
    </row>
    <row r="783" spans="1:7" s="1613" customFormat="1">
      <c r="A783" s="1670">
        <v>17194</v>
      </c>
      <c r="B783" s="1671" t="s">
        <v>1038</v>
      </c>
      <c r="C783" s="1672"/>
      <c r="D783" s="1665"/>
      <c r="E783" s="1672"/>
      <c r="F783" s="1665"/>
      <c r="G783" s="111">
        <f t="shared" si="36"/>
        <v>0</v>
      </c>
    </row>
    <row r="784" spans="1:7" s="1613" customFormat="1">
      <c r="A784" s="1670">
        <v>17195</v>
      </c>
      <c r="B784" s="1671" t="s">
        <v>1039</v>
      </c>
      <c r="C784" s="1672"/>
      <c r="D784" s="1665"/>
      <c r="E784" s="1672"/>
      <c r="F784" s="1665"/>
      <c r="G784" s="111">
        <f t="shared" si="36"/>
        <v>0</v>
      </c>
    </row>
    <row r="785" spans="1:9">
      <c r="A785" s="1670">
        <v>17196</v>
      </c>
      <c r="B785" s="1671" t="s">
        <v>1040</v>
      </c>
      <c r="C785" s="1672"/>
      <c r="D785" s="1665"/>
      <c r="E785" s="1672"/>
      <c r="F785" s="1665"/>
      <c r="G785" s="111">
        <f t="shared" si="36"/>
        <v>0</v>
      </c>
    </row>
    <row r="786" spans="1:9">
      <c r="A786" s="1717">
        <v>172</v>
      </c>
      <c r="B786" s="1673" t="s">
        <v>1041</v>
      </c>
      <c r="C786" s="1665"/>
      <c r="D786" s="111">
        <f>SUM(D787:D790)</f>
        <v>0</v>
      </c>
      <c r="E786" s="1665"/>
      <c r="F786" s="111">
        <f>SUM(F787:F790)</f>
        <v>0</v>
      </c>
      <c r="G786" s="111">
        <f>D786+F786</f>
        <v>0</v>
      </c>
    </row>
    <row r="787" spans="1:9">
      <c r="A787" s="1670">
        <v>1721</v>
      </c>
      <c r="B787" s="1671" t="s">
        <v>1042</v>
      </c>
      <c r="C787" s="1665"/>
      <c r="D787" s="1672"/>
      <c r="E787" s="1665"/>
      <c r="F787" s="1672"/>
      <c r="G787" s="111">
        <f t="shared" ref="G787:G793" si="37">D787+F787</f>
        <v>0</v>
      </c>
    </row>
    <row r="788" spans="1:9">
      <c r="A788" s="1670">
        <v>1722</v>
      </c>
      <c r="B788" s="1671" t="s">
        <v>1043</v>
      </c>
      <c r="C788" s="1665"/>
      <c r="D788" s="1672"/>
      <c r="E788" s="1665"/>
      <c r="F788" s="1672"/>
      <c r="G788" s="111">
        <f t="shared" si="37"/>
        <v>0</v>
      </c>
    </row>
    <row r="789" spans="1:9">
      <c r="A789" s="1670">
        <v>1723</v>
      </c>
      <c r="B789" s="1671" t="s">
        <v>1044</v>
      </c>
      <c r="C789" s="1665"/>
      <c r="D789" s="1672"/>
      <c r="E789" s="1665"/>
      <c r="F789" s="1672"/>
      <c r="G789" s="111">
        <f t="shared" si="37"/>
        <v>0</v>
      </c>
    </row>
    <row r="790" spans="1:9">
      <c r="A790" s="1670">
        <v>1729</v>
      </c>
      <c r="B790" s="1679" t="s">
        <v>809</v>
      </c>
      <c r="C790" s="1665"/>
      <c r="D790" s="111">
        <f>SUM(D791:D793)</f>
        <v>0</v>
      </c>
      <c r="E790" s="1665"/>
      <c r="F790" s="111">
        <f>SUM(F791:F793)</f>
        <v>0</v>
      </c>
      <c r="G790" s="111">
        <f t="shared" si="37"/>
        <v>0</v>
      </c>
      <c r="I790" s="94"/>
    </row>
    <row r="791" spans="1:9">
      <c r="A791" s="1670">
        <v>17291</v>
      </c>
      <c r="B791" s="1671" t="s">
        <v>1045</v>
      </c>
      <c r="C791" s="1665"/>
      <c r="D791" s="1672"/>
      <c r="E791" s="1665"/>
      <c r="F791" s="1672"/>
      <c r="G791" s="111">
        <f t="shared" si="37"/>
        <v>0</v>
      </c>
      <c r="I791" s="94"/>
    </row>
    <row r="792" spans="1:9">
      <c r="A792" s="1670">
        <v>17292</v>
      </c>
      <c r="B792" s="1671" t="s">
        <v>1046</v>
      </c>
      <c r="C792" s="1665"/>
      <c r="D792" s="1672"/>
      <c r="E792" s="1665"/>
      <c r="F792" s="1672"/>
      <c r="G792" s="111">
        <f t="shared" si="37"/>
        <v>0</v>
      </c>
    </row>
    <row r="793" spans="1:9">
      <c r="A793" s="1670">
        <v>17293</v>
      </c>
      <c r="B793" s="1671" t="s">
        <v>1047</v>
      </c>
      <c r="C793" s="1665"/>
      <c r="D793" s="1672"/>
      <c r="E793" s="1665"/>
      <c r="F793" s="1672"/>
      <c r="G793" s="111">
        <f t="shared" si="37"/>
        <v>0</v>
      </c>
    </row>
    <row r="794" spans="1:9">
      <c r="A794" s="1717">
        <v>173</v>
      </c>
      <c r="B794" s="1673" t="s">
        <v>810</v>
      </c>
      <c r="C794" s="111">
        <f>SUM(C795:C797)</f>
        <v>0</v>
      </c>
      <c r="D794" s="111">
        <f>SUM(D795:D797)</f>
        <v>0</v>
      </c>
      <c r="E794" s="111">
        <f>SUM(E795:E797)</f>
        <v>0</v>
      </c>
      <c r="F794" s="111">
        <f>SUM(F795:F797)</f>
        <v>0</v>
      </c>
      <c r="G794" s="111">
        <f t="shared" ref="G794:G857" si="38">SUM(C794:F794)</f>
        <v>0</v>
      </c>
    </row>
    <row r="795" spans="1:9">
      <c r="A795" s="1670">
        <v>1731</v>
      </c>
      <c r="B795" s="1671" t="s">
        <v>811</v>
      </c>
      <c r="C795" s="1672"/>
      <c r="D795" s="1672"/>
      <c r="E795" s="1672"/>
      <c r="F795" s="1672"/>
      <c r="G795" s="111">
        <f t="shared" si="38"/>
        <v>0</v>
      </c>
    </row>
    <row r="796" spans="1:9">
      <c r="A796" s="1670">
        <v>1732</v>
      </c>
      <c r="B796" s="1671" t="s">
        <v>812</v>
      </c>
      <c r="C796" s="1672"/>
      <c r="D796" s="1672"/>
      <c r="E796" s="1672"/>
      <c r="F796" s="1672"/>
      <c r="G796" s="111">
        <f t="shared" si="38"/>
        <v>0</v>
      </c>
    </row>
    <row r="797" spans="1:9">
      <c r="A797" s="1670">
        <v>1739</v>
      </c>
      <c r="B797" s="1671" t="s">
        <v>809</v>
      </c>
      <c r="C797" s="111">
        <f>SUM(C798:C799)</f>
        <v>0</v>
      </c>
      <c r="D797" s="111">
        <f>SUM(D798:D799)</f>
        <v>0</v>
      </c>
      <c r="E797" s="111">
        <f>SUM(E798:E799)</f>
        <v>0</v>
      </c>
      <c r="F797" s="111">
        <f>SUM(F798:F799)</f>
        <v>0</v>
      </c>
      <c r="G797" s="111">
        <f t="shared" si="38"/>
        <v>0</v>
      </c>
    </row>
    <row r="798" spans="1:9">
      <c r="A798" s="1670">
        <v>17391</v>
      </c>
      <c r="B798" s="1671" t="s">
        <v>1048</v>
      </c>
      <c r="C798" s="1672"/>
      <c r="D798" s="1672"/>
      <c r="E798" s="1672"/>
      <c r="F798" s="1672"/>
      <c r="G798" s="111">
        <f t="shared" si="38"/>
        <v>0</v>
      </c>
    </row>
    <row r="799" spans="1:9">
      <c r="A799" s="1670">
        <v>17392</v>
      </c>
      <c r="B799" s="1671" t="s">
        <v>1049</v>
      </c>
      <c r="C799" s="1672"/>
      <c r="D799" s="1672"/>
      <c r="E799" s="1672"/>
      <c r="F799" s="1672"/>
      <c r="G799" s="111">
        <f t="shared" si="38"/>
        <v>0</v>
      </c>
    </row>
    <row r="800" spans="1:9">
      <c r="A800" s="1699">
        <v>18</v>
      </c>
      <c r="B800" s="1664" t="s">
        <v>1050</v>
      </c>
      <c r="C800" s="111">
        <f>C801+C804+C807</f>
        <v>0</v>
      </c>
      <c r="D800" s="111">
        <f>D801+D804+D807</f>
        <v>0</v>
      </c>
      <c r="E800" s="111">
        <f>E801+E804+E807</f>
        <v>0</v>
      </c>
      <c r="F800" s="111">
        <f>F801+F804+F807</f>
        <v>0</v>
      </c>
      <c r="G800" s="111">
        <f t="shared" si="38"/>
        <v>0</v>
      </c>
    </row>
    <row r="801" spans="1:10">
      <c r="A801" s="1718">
        <v>182</v>
      </c>
      <c r="B801" s="1673" t="s">
        <v>1051</v>
      </c>
      <c r="C801" s="111">
        <f>SUM(C802:C803)</f>
        <v>0</v>
      </c>
      <c r="D801" s="111">
        <f>SUM(D802:D803)</f>
        <v>0</v>
      </c>
      <c r="E801" s="111">
        <f>SUM(E802:E803)</f>
        <v>0</v>
      </c>
      <c r="F801" s="111">
        <f>SUM(F802:F803)</f>
        <v>0</v>
      </c>
      <c r="G801" s="111">
        <f t="shared" si="38"/>
        <v>0</v>
      </c>
    </row>
    <row r="802" spans="1:10">
      <c r="A802" s="1715">
        <v>1823</v>
      </c>
      <c r="B802" s="1671" t="s">
        <v>1052</v>
      </c>
      <c r="C802" s="1672"/>
      <c r="D802" s="1672"/>
      <c r="E802" s="1672"/>
      <c r="F802" s="1672"/>
      <c r="G802" s="111">
        <f t="shared" si="38"/>
        <v>0</v>
      </c>
    </row>
    <row r="803" spans="1:10">
      <c r="A803" s="1715">
        <v>1829</v>
      </c>
      <c r="B803" s="1671" t="s">
        <v>884</v>
      </c>
      <c r="C803" s="1672"/>
      <c r="D803" s="1672"/>
      <c r="E803" s="1672"/>
      <c r="F803" s="1672"/>
      <c r="G803" s="111">
        <f t="shared" si="38"/>
        <v>0</v>
      </c>
    </row>
    <row r="804" spans="1:10">
      <c r="A804" s="1718">
        <v>183</v>
      </c>
      <c r="B804" s="1673" t="s">
        <v>1053</v>
      </c>
      <c r="C804" s="111">
        <f>SUM(C805:C806)</f>
        <v>0</v>
      </c>
      <c r="D804" s="111">
        <f>SUM(D805:D806)</f>
        <v>0</v>
      </c>
      <c r="E804" s="111">
        <f>SUM(E805:E806)</f>
        <v>0</v>
      </c>
      <c r="F804" s="111">
        <f>SUM(F805:F806)</f>
        <v>0</v>
      </c>
      <c r="G804" s="111">
        <f t="shared" si="38"/>
        <v>0</v>
      </c>
    </row>
    <row r="805" spans="1:10">
      <c r="A805" s="1715">
        <v>1833</v>
      </c>
      <c r="B805" s="1671" t="s">
        <v>1054</v>
      </c>
      <c r="C805" s="1672"/>
      <c r="D805" s="1672"/>
      <c r="E805" s="1672"/>
      <c r="F805" s="1672"/>
      <c r="G805" s="111">
        <f t="shared" si="38"/>
        <v>0</v>
      </c>
    </row>
    <row r="806" spans="1:10">
      <c r="A806" s="1715">
        <v>1839</v>
      </c>
      <c r="B806" s="1671" t="s">
        <v>809</v>
      </c>
      <c r="C806" s="1672"/>
      <c r="D806" s="1672"/>
      <c r="E806" s="1672"/>
      <c r="F806" s="1672"/>
      <c r="G806" s="111">
        <f t="shared" si="38"/>
        <v>0</v>
      </c>
    </row>
    <row r="807" spans="1:10">
      <c r="A807" s="1718">
        <v>186</v>
      </c>
      <c r="B807" s="1673" t="s">
        <v>1055</v>
      </c>
      <c r="C807" s="111">
        <f>SUM(C808:C809)</f>
        <v>0</v>
      </c>
      <c r="D807" s="111">
        <f>SUM(D808:D809)</f>
        <v>0</v>
      </c>
      <c r="E807" s="111">
        <f>SUM(E808:E809)</f>
        <v>0</v>
      </c>
      <c r="F807" s="111">
        <f>SUM(F808:F809)</f>
        <v>0</v>
      </c>
      <c r="G807" s="111">
        <f t="shared" si="38"/>
        <v>0</v>
      </c>
    </row>
    <row r="808" spans="1:10">
      <c r="A808" s="1715">
        <v>1861</v>
      </c>
      <c r="B808" s="1671" t="s">
        <v>1056</v>
      </c>
      <c r="C808" s="1672"/>
      <c r="D808" s="1672"/>
      <c r="E808" s="1672"/>
      <c r="F808" s="1672"/>
      <c r="G808" s="111">
        <f t="shared" si="38"/>
        <v>0</v>
      </c>
    </row>
    <row r="809" spans="1:10">
      <c r="A809" s="1698">
        <v>1862</v>
      </c>
      <c r="B809" s="1671" t="s">
        <v>1057</v>
      </c>
      <c r="C809" s="1672"/>
      <c r="D809" s="1672"/>
      <c r="E809" s="1672"/>
      <c r="F809" s="1672"/>
      <c r="G809" s="111">
        <f t="shared" si="38"/>
        <v>0</v>
      </c>
    </row>
    <row r="810" spans="1:10">
      <c r="A810" s="1699">
        <v>2</v>
      </c>
      <c r="B810" s="1695" t="s">
        <v>1058</v>
      </c>
      <c r="C810" s="111">
        <f>C811+C857+C910</f>
        <v>0</v>
      </c>
      <c r="D810" s="111">
        <f>D811+D857+D910</f>
        <v>0</v>
      </c>
      <c r="E810" s="111">
        <f>E811+E857+E910</f>
        <v>0</v>
      </c>
      <c r="F810" s="111">
        <f>F811+F857+F910</f>
        <v>0</v>
      </c>
      <c r="G810" s="111">
        <f t="shared" si="38"/>
        <v>0</v>
      </c>
    </row>
    <row r="811" spans="1:10">
      <c r="A811" s="1716">
        <v>26</v>
      </c>
      <c r="B811" s="1664" t="s">
        <v>1059</v>
      </c>
      <c r="C811" s="111">
        <f>C812+C822+C832+C842+C852</f>
        <v>0</v>
      </c>
      <c r="D811" s="111">
        <f>D812+D822+D832+D842+D852</f>
        <v>0</v>
      </c>
      <c r="E811" s="111">
        <f>E812+E822+E832+E842+E852</f>
        <v>0</v>
      </c>
      <c r="F811" s="111">
        <f>F812+F822+F832+F842+F852</f>
        <v>0</v>
      </c>
      <c r="G811" s="111">
        <f t="shared" si="38"/>
        <v>0</v>
      </c>
    </row>
    <row r="812" spans="1:10">
      <c r="A812" s="1714">
        <v>261</v>
      </c>
      <c r="B812" s="1673" t="s">
        <v>1060</v>
      </c>
      <c r="C812" s="111">
        <f>SUM(C813:C817)</f>
        <v>0</v>
      </c>
      <c r="D812" s="111">
        <f>SUM(D813:D817)</f>
        <v>0</v>
      </c>
      <c r="E812" s="111">
        <f>SUM(E813:E817)</f>
        <v>0</v>
      </c>
      <c r="F812" s="111">
        <f>SUM(F813:F817)</f>
        <v>0</v>
      </c>
      <c r="G812" s="111">
        <f t="shared" si="38"/>
        <v>0</v>
      </c>
      <c r="I812" s="94"/>
      <c r="J812" s="94"/>
    </row>
    <row r="813" spans="1:10">
      <c r="A813" s="1698">
        <v>2611</v>
      </c>
      <c r="B813" s="1671" t="s">
        <v>918</v>
      </c>
      <c r="C813" s="1672"/>
      <c r="D813" s="1672"/>
      <c r="E813" s="1672"/>
      <c r="F813" s="1672"/>
      <c r="G813" s="111">
        <f t="shared" si="38"/>
        <v>0</v>
      </c>
      <c r="I813" s="94"/>
      <c r="J813" s="94"/>
    </row>
    <row r="814" spans="1:10">
      <c r="A814" s="1698">
        <v>2612</v>
      </c>
      <c r="B814" s="1671" t="s">
        <v>919</v>
      </c>
      <c r="C814" s="1672"/>
      <c r="D814" s="1672"/>
      <c r="E814" s="1672"/>
      <c r="F814" s="1672"/>
      <c r="G814" s="111">
        <f t="shared" si="38"/>
        <v>0</v>
      </c>
    </row>
    <row r="815" spans="1:10">
      <c r="A815" s="1698">
        <v>2613</v>
      </c>
      <c r="B815" s="1671" t="s">
        <v>920</v>
      </c>
      <c r="C815" s="1672"/>
      <c r="D815" s="1672"/>
      <c r="E815" s="1672"/>
      <c r="F815" s="1672"/>
      <c r="G815" s="111">
        <f t="shared" si="38"/>
        <v>0</v>
      </c>
    </row>
    <row r="816" spans="1:10">
      <c r="A816" s="1698">
        <v>2617</v>
      </c>
      <c r="B816" s="1671" t="s">
        <v>921</v>
      </c>
      <c r="C816" s="1672"/>
      <c r="D816" s="1672"/>
      <c r="E816" s="1672"/>
      <c r="F816" s="1672"/>
      <c r="G816" s="111">
        <f t="shared" si="38"/>
        <v>0</v>
      </c>
    </row>
    <row r="817" spans="1:9">
      <c r="A817" s="1698">
        <v>2619</v>
      </c>
      <c r="B817" s="1671" t="s">
        <v>809</v>
      </c>
      <c r="C817" s="111">
        <f>SUM(C818:C821)</f>
        <v>0</v>
      </c>
      <c r="D817" s="111">
        <f>SUM(D818:D821)</f>
        <v>0</v>
      </c>
      <c r="E817" s="111">
        <f>SUM(E818:E821)</f>
        <v>0</v>
      </c>
      <c r="F817" s="111">
        <f>SUM(F818:F821)</f>
        <v>0</v>
      </c>
      <c r="G817" s="111">
        <f t="shared" si="38"/>
        <v>0</v>
      </c>
    </row>
    <row r="818" spans="1:9">
      <c r="A818" s="1698">
        <v>26191</v>
      </c>
      <c r="B818" s="1671" t="s">
        <v>1061</v>
      </c>
      <c r="C818" s="1672"/>
      <c r="D818" s="1672"/>
      <c r="E818" s="1672"/>
      <c r="F818" s="1672"/>
      <c r="G818" s="111">
        <f t="shared" si="38"/>
        <v>0</v>
      </c>
    </row>
    <row r="819" spans="1:9">
      <c r="A819" s="1698">
        <v>26192</v>
      </c>
      <c r="B819" s="1671" t="s">
        <v>1062</v>
      </c>
      <c r="C819" s="1672"/>
      <c r="D819" s="1672"/>
      <c r="E819" s="1672"/>
      <c r="F819" s="1672"/>
      <c r="G819" s="111">
        <f t="shared" si="38"/>
        <v>0</v>
      </c>
    </row>
    <row r="820" spans="1:9">
      <c r="A820" s="1698">
        <v>26193</v>
      </c>
      <c r="B820" s="1671" t="s">
        <v>1063</v>
      </c>
      <c r="C820" s="1672"/>
      <c r="D820" s="1672"/>
      <c r="E820" s="1672"/>
      <c r="F820" s="1672"/>
      <c r="G820" s="111">
        <f t="shared" si="38"/>
        <v>0</v>
      </c>
    </row>
    <row r="821" spans="1:9">
      <c r="A821" s="1698">
        <v>26194</v>
      </c>
      <c r="B821" s="1671" t="s">
        <v>1064</v>
      </c>
      <c r="C821" s="1672"/>
      <c r="D821" s="1672"/>
      <c r="E821" s="1672"/>
      <c r="F821" s="1672"/>
      <c r="G821" s="111">
        <f t="shared" si="38"/>
        <v>0</v>
      </c>
    </row>
    <row r="822" spans="1:9">
      <c r="A822" s="1714">
        <v>263</v>
      </c>
      <c r="B822" s="1673" t="s">
        <v>1065</v>
      </c>
      <c r="C822" s="111">
        <f>SUM(C823:C827)</f>
        <v>0</v>
      </c>
      <c r="D822" s="111">
        <f>SUM(D823:D827)</f>
        <v>0</v>
      </c>
      <c r="E822" s="111">
        <f>SUM(E823:E827)</f>
        <v>0</v>
      </c>
      <c r="F822" s="111">
        <f>SUM(F823:F827)</f>
        <v>0</v>
      </c>
      <c r="G822" s="111">
        <f t="shared" si="38"/>
        <v>0</v>
      </c>
    </row>
    <row r="823" spans="1:9">
      <c r="A823" s="1715">
        <v>2631</v>
      </c>
      <c r="B823" s="1671" t="s">
        <v>918</v>
      </c>
      <c r="C823" s="1672"/>
      <c r="D823" s="1672"/>
      <c r="E823" s="1672"/>
      <c r="F823" s="1672"/>
      <c r="G823" s="111">
        <f t="shared" si="38"/>
        <v>0</v>
      </c>
      <c r="I823" s="94"/>
    </row>
    <row r="824" spans="1:9">
      <c r="A824" s="1715">
        <v>2632</v>
      </c>
      <c r="B824" s="1671" t="s">
        <v>919</v>
      </c>
      <c r="C824" s="1672"/>
      <c r="D824" s="1672"/>
      <c r="E824" s="1672"/>
      <c r="F824" s="1672"/>
      <c r="G824" s="111">
        <f t="shared" si="38"/>
        <v>0</v>
      </c>
    </row>
    <row r="825" spans="1:9">
      <c r="A825" s="1715">
        <v>2633</v>
      </c>
      <c r="B825" s="1671" t="s">
        <v>920</v>
      </c>
      <c r="C825" s="1672"/>
      <c r="D825" s="1672"/>
      <c r="E825" s="1672"/>
      <c r="F825" s="1672"/>
      <c r="G825" s="111">
        <f t="shared" si="38"/>
        <v>0</v>
      </c>
    </row>
    <row r="826" spans="1:9">
      <c r="A826" s="1715">
        <v>2637</v>
      </c>
      <c r="B826" s="1671" t="s">
        <v>921</v>
      </c>
      <c r="C826" s="1672"/>
      <c r="D826" s="1672"/>
      <c r="E826" s="1672"/>
      <c r="F826" s="1672"/>
      <c r="G826" s="111">
        <f t="shared" si="38"/>
        <v>0</v>
      </c>
    </row>
    <row r="827" spans="1:9">
      <c r="A827" s="1715">
        <v>2639</v>
      </c>
      <c r="B827" s="1671" t="s">
        <v>809</v>
      </c>
      <c r="C827" s="111">
        <f>SUM(C828:C831)</f>
        <v>0</v>
      </c>
      <c r="D827" s="111">
        <f>SUM(D828:D831)</f>
        <v>0</v>
      </c>
      <c r="E827" s="111">
        <f>SUM(E828:E831)</f>
        <v>0</v>
      </c>
      <c r="F827" s="111">
        <f>SUM(F828:F831)</f>
        <v>0</v>
      </c>
      <c r="G827" s="111">
        <f t="shared" si="38"/>
        <v>0</v>
      </c>
    </row>
    <row r="828" spans="1:9">
      <c r="A828" s="1698">
        <v>26391</v>
      </c>
      <c r="B828" s="1671" t="s">
        <v>1061</v>
      </c>
      <c r="C828" s="1672"/>
      <c r="D828" s="1672"/>
      <c r="E828" s="1672"/>
      <c r="F828" s="1672"/>
      <c r="G828" s="111">
        <f t="shared" si="38"/>
        <v>0</v>
      </c>
    </row>
    <row r="829" spans="1:9">
      <c r="A829" s="1698">
        <v>26392</v>
      </c>
      <c r="B829" s="1671" t="s">
        <v>1062</v>
      </c>
      <c r="C829" s="1672"/>
      <c r="D829" s="1672"/>
      <c r="E829" s="1672"/>
      <c r="F829" s="1672"/>
      <c r="G829" s="111">
        <f t="shared" si="38"/>
        <v>0</v>
      </c>
    </row>
    <row r="830" spans="1:9">
      <c r="A830" s="1698">
        <v>26393</v>
      </c>
      <c r="B830" s="1671" t="s">
        <v>1063</v>
      </c>
      <c r="C830" s="1672"/>
      <c r="D830" s="1672"/>
      <c r="E830" s="1672"/>
      <c r="F830" s="1672"/>
      <c r="G830" s="111">
        <f t="shared" si="38"/>
        <v>0</v>
      </c>
    </row>
    <row r="831" spans="1:9">
      <c r="A831" s="1698">
        <v>26394</v>
      </c>
      <c r="B831" s="1671" t="s">
        <v>1064</v>
      </c>
      <c r="C831" s="1672"/>
      <c r="D831" s="1672"/>
      <c r="E831" s="1672"/>
      <c r="F831" s="1672"/>
      <c r="G831" s="111">
        <f t="shared" si="38"/>
        <v>0</v>
      </c>
    </row>
    <row r="832" spans="1:9">
      <c r="A832" s="1714">
        <v>264</v>
      </c>
      <c r="B832" s="1673" t="s">
        <v>1066</v>
      </c>
      <c r="C832" s="111">
        <f>SUM(C833:C837)</f>
        <v>0</v>
      </c>
      <c r="D832" s="111">
        <f>SUM(D833:D837)</f>
        <v>0</v>
      </c>
      <c r="E832" s="111">
        <f>SUM(E833:E837)</f>
        <v>0</v>
      </c>
      <c r="F832" s="111">
        <f>SUM(F833:F837)</f>
        <v>0</v>
      </c>
      <c r="G832" s="111">
        <f t="shared" si="38"/>
        <v>0</v>
      </c>
    </row>
    <row r="833" spans="1:9">
      <c r="A833" s="1698">
        <v>2641</v>
      </c>
      <c r="B833" s="1671" t="s">
        <v>918</v>
      </c>
      <c r="C833" s="1672"/>
      <c r="D833" s="1672"/>
      <c r="E833" s="1672"/>
      <c r="F833" s="1672"/>
      <c r="G833" s="111">
        <f t="shared" si="38"/>
        <v>0</v>
      </c>
    </row>
    <row r="834" spans="1:9">
      <c r="A834" s="1698">
        <v>2642</v>
      </c>
      <c r="B834" s="1671" t="s">
        <v>919</v>
      </c>
      <c r="C834" s="1672"/>
      <c r="D834" s="1672"/>
      <c r="E834" s="1672"/>
      <c r="F834" s="1672"/>
      <c r="G834" s="111">
        <f t="shared" si="38"/>
        <v>0</v>
      </c>
    </row>
    <row r="835" spans="1:9">
      <c r="A835" s="1698">
        <v>2643</v>
      </c>
      <c r="B835" s="1671" t="s">
        <v>920</v>
      </c>
      <c r="C835" s="1672"/>
      <c r="D835" s="1672"/>
      <c r="E835" s="1672"/>
      <c r="F835" s="1672"/>
      <c r="G835" s="111">
        <f t="shared" si="38"/>
        <v>0</v>
      </c>
      <c r="I835" s="94"/>
    </row>
    <row r="836" spans="1:9">
      <c r="A836" s="1698">
        <v>2647</v>
      </c>
      <c r="B836" s="1671" t="s">
        <v>921</v>
      </c>
      <c r="C836" s="1672"/>
      <c r="D836" s="1672"/>
      <c r="E836" s="1672"/>
      <c r="F836" s="1672"/>
      <c r="G836" s="111">
        <f t="shared" si="38"/>
        <v>0</v>
      </c>
    </row>
    <row r="837" spans="1:9">
      <c r="A837" s="1698">
        <v>2649</v>
      </c>
      <c r="B837" s="1671" t="s">
        <v>809</v>
      </c>
      <c r="C837" s="111">
        <f>SUM(C838:C841)</f>
        <v>0</v>
      </c>
      <c r="D837" s="111">
        <f>SUM(D838:D841)</f>
        <v>0</v>
      </c>
      <c r="E837" s="111">
        <f>SUM(E838:E841)</f>
        <v>0</v>
      </c>
      <c r="F837" s="111">
        <f>SUM(F838:F841)</f>
        <v>0</v>
      </c>
      <c r="G837" s="111">
        <f t="shared" si="38"/>
        <v>0</v>
      </c>
    </row>
    <row r="838" spans="1:9">
      <c r="A838" s="1698">
        <v>26491</v>
      </c>
      <c r="B838" s="1671" t="s">
        <v>1061</v>
      </c>
      <c r="C838" s="1672"/>
      <c r="D838" s="1672"/>
      <c r="E838" s="1672"/>
      <c r="F838" s="1672"/>
      <c r="G838" s="111">
        <f t="shared" si="38"/>
        <v>0</v>
      </c>
    </row>
    <row r="839" spans="1:9">
      <c r="A839" s="1698">
        <v>26492</v>
      </c>
      <c r="B839" s="1671" t="s">
        <v>1062</v>
      </c>
      <c r="C839" s="1672"/>
      <c r="D839" s="1672"/>
      <c r="E839" s="1672"/>
      <c r="F839" s="1672"/>
      <c r="G839" s="111">
        <f t="shared" si="38"/>
        <v>0</v>
      </c>
    </row>
    <row r="840" spans="1:9">
      <c r="A840" s="1698">
        <v>26493</v>
      </c>
      <c r="B840" s="1671" t="s">
        <v>1063</v>
      </c>
      <c r="C840" s="1672"/>
      <c r="D840" s="1672"/>
      <c r="E840" s="1672"/>
      <c r="F840" s="1672"/>
      <c r="G840" s="111">
        <f t="shared" si="38"/>
        <v>0</v>
      </c>
    </row>
    <row r="841" spans="1:9">
      <c r="A841" s="1698">
        <v>26494</v>
      </c>
      <c r="B841" s="1671" t="s">
        <v>1064</v>
      </c>
      <c r="C841" s="1672"/>
      <c r="D841" s="1672"/>
      <c r="E841" s="1672"/>
      <c r="F841" s="1672"/>
      <c r="G841" s="111">
        <f t="shared" si="38"/>
        <v>0</v>
      </c>
    </row>
    <row r="842" spans="1:9">
      <c r="A842" s="1714">
        <v>265</v>
      </c>
      <c r="B842" s="1673" t="s">
        <v>1067</v>
      </c>
      <c r="C842" s="111">
        <f>SUM(C843:C847)</f>
        <v>0</v>
      </c>
      <c r="D842" s="111">
        <f>SUM(D843:D847)</f>
        <v>0</v>
      </c>
      <c r="E842" s="111">
        <f>SUM(E843:E847)</f>
        <v>0</v>
      </c>
      <c r="F842" s="111">
        <f>SUM(F843:F847)</f>
        <v>0</v>
      </c>
      <c r="G842" s="111">
        <f t="shared" si="38"/>
        <v>0</v>
      </c>
    </row>
    <row r="843" spans="1:9">
      <c r="A843" s="1698">
        <v>2651</v>
      </c>
      <c r="B843" s="1671" t="s">
        <v>918</v>
      </c>
      <c r="C843" s="1672"/>
      <c r="D843" s="1672"/>
      <c r="E843" s="1672"/>
      <c r="F843" s="1672"/>
      <c r="G843" s="111">
        <f t="shared" si="38"/>
        <v>0</v>
      </c>
    </row>
    <row r="844" spans="1:9">
      <c r="A844" s="1698">
        <v>2652</v>
      </c>
      <c r="B844" s="1671" t="s">
        <v>919</v>
      </c>
      <c r="C844" s="1672"/>
      <c r="D844" s="1672"/>
      <c r="E844" s="1672"/>
      <c r="F844" s="1672"/>
      <c r="G844" s="111">
        <f t="shared" si="38"/>
        <v>0</v>
      </c>
    </row>
    <row r="845" spans="1:9">
      <c r="A845" s="1698">
        <v>2653</v>
      </c>
      <c r="B845" s="1671" t="s">
        <v>920</v>
      </c>
      <c r="C845" s="1672"/>
      <c r="D845" s="1672"/>
      <c r="E845" s="1672"/>
      <c r="F845" s="1672"/>
      <c r="G845" s="111">
        <f t="shared" si="38"/>
        <v>0</v>
      </c>
    </row>
    <row r="846" spans="1:9">
      <c r="A846" s="1698">
        <v>2657</v>
      </c>
      <c r="B846" s="1671" t="s">
        <v>921</v>
      </c>
      <c r="C846" s="1672"/>
      <c r="D846" s="1672"/>
      <c r="E846" s="1672"/>
      <c r="F846" s="1672"/>
      <c r="G846" s="111">
        <f t="shared" si="38"/>
        <v>0</v>
      </c>
    </row>
    <row r="847" spans="1:9">
      <c r="A847" s="1698">
        <v>2659</v>
      </c>
      <c r="B847" s="1671" t="s">
        <v>809</v>
      </c>
      <c r="C847" s="111">
        <f>SUM(C848:C851)</f>
        <v>0</v>
      </c>
      <c r="D847" s="111">
        <f>SUM(D848:D851)</f>
        <v>0</v>
      </c>
      <c r="E847" s="111">
        <f>SUM(E848:E851)</f>
        <v>0</v>
      </c>
      <c r="F847" s="111">
        <f>SUM(F848:F851)</f>
        <v>0</v>
      </c>
      <c r="G847" s="111">
        <f t="shared" si="38"/>
        <v>0</v>
      </c>
    </row>
    <row r="848" spans="1:9">
      <c r="A848" s="1698">
        <v>26591</v>
      </c>
      <c r="B848" s="1671" t="s">
        <v>1061</v>
      </c>
      <c r="C848" s="1672"/>
      <c r="D848" s="1672"/>
      <c r="E848" s="1672"/>
      <c r="F848" s="1672"/>
      <c r="G848" s="111">
        <f t="shared" si="38"/>
        <v>0</v>
      </c>
    </row>
    <row r="849" spans="1:7" s="1613" customFormat="1">
      <c r="A849" s="1698">
        <v>26592</v>
      </c>
      <c r="B849" s="1671" t="s">
        <v>1062</v>
      </c>
      <c r="C849" s="1672"/>
      <c r="D849" s="1672"/>
      <c r="E849" s="1672"/>
      <c r="F849" s="1672"/>
      <c r="G849" s="111">
        <f t="shared" si="38"/>
        <v>0</v>
      </c>
    </row>
    <row r="850" spans="1:7" s="1613" customFormat="1">
      <c r="A850" s="1698">
        <v>26593</v>
      </c>
      <c r="B850" s="1671" t="s">
        <v>1063</v>
      </c>
      <c r="C850" s="1672"/>
      <c r="D850" s="1672"/>
      <c r="E850" s="1672"/>
      <c r="F850" s="1672"/>
      <c r="G850" s="111">
        <f t="shared" si="38"/>
        <v>0</v>
      </c>
    </row>
    <row r="851" spans="1:7" s="1613" customFormat="1">
      <c r="A851" s="1698">
        <v>26594</v>
      </c>
      <c r="B851" s="1671" t="s">
        <v>1064</v>
      </c>
      <c r="C851" s="1672"/>
      <c r="D851" s="1672"/>
      <c r="E851" s="1672"/>
      <c r="F851" s="1672"/>
      <c r="G851" s="111">
        <f t="shared" si="38"/>
        <v>0</v>
      </c>
    </row>
    <row r="852" spans="1:7" s="1613" customFormat="1">
      <c r="A852" s="1714">
        <v>269</v>
      </c>
      <c r="B852" s="1673" t="s">
        <v>917</v>
      </c>
      <c r="C852" s="111">
        <f>SUM(C853:C856)</f>
        <v>0</v>
      </c>
      <c r="D852" s="111">
        <f>SUM(D853:D856)</f>
        <v>0</v>
      </c>
      <c r="E852" s="111">
        <f>SUM(E853:E856)</f>
        <v>0</v>
      </c>
      <c r="F852" s="111">
        <f>SUM(F853:F856)</f>
        <v>0</v>
      </c>
      <c r="G852" s="111">
        <f t="shared" si="38"/>
        <v>0</v>
      </c>
    </row>
    <row r="853" spans="1:7" s="1613" customFormat="1">
      <c r="A853" s="1698">
        <v>2691</v>
      </c>
      <c r="B853" s="1671" t="s">
        <v>918</v>
      </c>
      <c r="C853" s="1672"/>
      <c r="D853" s="1672"/>
      <c r="E853" s="1672"/>
      <c r="F853" s="1672"/>
      <c r="G853" s="111">
        <f t="shared" si="38"/>
        <v>0</v>
      </c>
    </row>
    <row r="854" spans="1:7" s="1613" customFormat="1">
      <c r="A854" s="1698">
        <v>2692</v>
      </c>
      <c r="B854" s="1671" t="s">
        <v>919</v>
      </c>
      <c r="C854" s="1672"/>
      <c r="D854" s="1672"/>
      <c r="E854" s="1672"/>
      <c r="F854" s="1672"/>
      <c r="G854" s="111">
        <f t="shared" si="38"/>
        <v>0</v>
      </c>
    </row>
    <row r="855" spans="1:7" s="1613" customFormat="1">
      <c r="A855" s="1698">
        <v>2693</v>
      </c>
      <c r="B855" s="1671" t="s">
        <v>920</v>
      </c>
      <c r="C855" s="1672"/>
      <c r="D855" s="1672"/>
      <c r="E855" s="1672"/>
      <c r="F855" s="1672"/>
      <c r="G855" s="111">
        <f t="shared" si="38"/>
        <v>0</v>
      </c>
    </row>
    <row r="856" spans="1:7" s="1613" customFormat="1">
      <c r="A856" s="1698">
        <v>2697</v>
      </c>
      <c r="B856" s="1671" t="s">
        <v>921</v>
      </c>
      <c r="C856" s="1672"/>
      <c r="D856" s="1672"/>
      <c r="E856" s="1672"/>
      <c r="F856" s="1672"/>
      <c r="G856" s="111">
        <f t="shared" si="38"/>
        <v>0</v>
      </c>
    </row>
    <row r="857" spans="1:7" s="1613" customFormat="1">
      <c r="A857" s="1716">
        <v>27</v>
      </c>
      <c r="B857" s="1664" t="s">
        <v>1068</v>
      </c>
      <c r="C857" s="111">
        <f>C858+C870+C882+C894</f>
        <v>0</v>
      </c>
      <c r="D857" s="111">
        <f>D858+D870+D882+D894</f>
        <v>0</v>
      </c>
      <c r="E857" s="111">
        <f>E858+E870+E882+E894</f>
        <v>0</v>
      </c>
      <c r="F857" s="111">
        <f>F858+F870+F882+F894</f>
        <v>0</v>
      </c>
      <c r="G857" s="111">
        <f t="shared" si="38"/>
        <v>0</v>
      </c>
    </row>
    <row r="858" spans="1:7" s="1613" customFormat="1">
      <c r="A858" s="1714">
        <v>271</v>
      </c>
      <c r="B858" s="1673" t="s">
        <v>1069</v>
      </c>
      <c r="C858" s="111">
        <f>SUM(C859:C864)</f>
        <v>0</v>
      </c>
      <c r="D858" s="111">
        <f>SUM(D859:D864)</f>
        <v>0</v>
      </c>
      <c r="E858" s="111">
        <f>SUM(E859:E864)</f>
        <v>0</v>
      </c>
      <c r="F858" s="111">
        <f>SUM(F859:F864)</f>
        <v>0</v>
      </c>
      <c r="G858" s="111">
        <f t="shared" ref="G858:G921" si="39">SUM(C858:F858)</f>
        <v>0</v>
      </c>
    </row>
    <row r="859" spans="1:7" s="1613" customFormat="1">
      <c r="A859" s="1698">
        <v>2711</v>
      </c>
      <c r="B859" s="1671" t="s">
        <v>0</v>
      </c>
      <c r="C859" s="1672"/>
      <c r="D859" s="1672"/>
      <c r="E859" s="1672"/>
      <c r="F859" s="1672"/>
      <c r="G859" s="111">
        <f t="shared" si="39"/>
        <v>0</v>
      </c>
    </row>
    <row r="860" spans="1:7" s="1613" customFormat="1">
      <c r="A860" s="1698">
        <v>2712</v>
      </c>
      <c r="B860" s="1671" t="s">
        <v>1070</v>
      </c>
      <c r="C860" s="1672"/>
      <c r="D860" s="1672"/>
      <c r="E860" s="1672"/>
      <c r="F860" s="1672"/>
      <c r="G860" s="111">
        <f t="shared" si="39"/>
        <v>0</v>
      </c>
    </row>
    <row r="861" spans="1:7" s="1613" customFormat="1">
      <c r="A861" s="1698">
        <v>2713</v>
      </c>
      <c r="B861" s="1671" t="s">
        <v>1071</v>
      </c>
      <c r="C861" s="1672"/>
      <c r="D861" s="1672"/>
      <c r="E861" s="1672"/>
      <c r="F861" s="1672"/>
      <c r="G861" s="111">
        <f t="shared" si="39"/>
        <v>0</v>
      </c>
    </row>
    <row r="862" spans="1:7" s="1613" customFormat="1">
      <c r="A862" s="1698">
        <v>2714</v>
      </c>
      <c r="B862" s="1671" t="s">
        <v>1072</v>
      </c>
      <c r="C862" s="1672"/>
      <c r="D862" s="1672"/>
      <c r="E862" s="1672"/>
      <c r="F862" s="1672"/>
      <c r="G862" s="111">
        <f t="shared" si="39"/>
        <v>0</v>
      </c>
    </row>
    <row r="863" spans="1:7" s="1613" customFormat="1">
      <c r="A863" s="1698">
        <v>2717</v>
      </c>
      <c r="B863" s="1671" t="s">
        <v>1073</v>
      </c>
      <c r="C863" s="1672"/>
      <c r="D863" s="1672"/>
      <c r="E863" s="1672"/>
      <c r="F863" s="1672"/>
      <c r="G863" s="111">
        <f t="shared" si="39"/>
        <v>0</v>
      </c>
    </row>
    <row r="864" spans="1:7" s="1613" customFormat="1">
      <c r="A864" s="1698">
        <v>2719</v>
      </c>
      <c r="B864" s="1671" t="s">
        <v>809</v>
      </c>
      <c r="C864" s="111">
        <f>SUM(C865:C869)</f>
        <v>0</v>
      </c>
      <c r="D864" s="111">
        <f>SUM(D865:D869)</f>
        <v>0</v>
      </c>
      <c r="E864" s="111">
        <f>SUM(E865:E869)</f>
        <v>0</v>
      </c>
      <c r="F864" s="111">
        <f>SUM(F865:F869)</f>
        <v>0</v>
      </c>
      <c r="G864" s="111">
        <f t="shared" si="39"/>
        <v>0</v>
      </c>
    </row>
    <row r="865" spans="1:7" s="1613" customFormat="1">
      <c r="A865" s="1698">
        <v>27191</v>
      </c>
      <c r="B865" s="1671" t="s">
        <v>1074</v>
      </c>
      <c r="C865" s="1672"/>
      <c r="D865" s="1672"/>
      <c r="E865" s="1672"/>
      <c r="F865" s="1672"/>
      <c r="G865" s="111">
        <f t="shared" si="39"/>
        <v>0</v>
      </c>
    </row>
    <row r="866" spans="1:7" s="1613" customFormat="1">
      <c r="A866" s="1698">
        <v>27192</v>
      </c>
      <c r="B866" s="1671" t="s">
        <v>1075</v>
      </c>
      <c r="C866" s="1672"/>
      <c r="D866" s="1672"/>
      <c r="E866" s="1672"/>
      <c r="F866" s="1672"/>
      <c r="G866" s="111">
        <f t="shared" si="39"/>
        <v>0</v>
      </c>
    </row>
    <row r="867" spans="1:7" s="1613" customFormat="1">
      <c r="A867" s="1698">
        <v>27193</v>
      </c>
      <c r="B867" s="1671" t="s">
        <v>1076</v>
      </c>
      <c r="C867" s="1672"/>
      <c r="D867" s="1672"/>
      <c r="E867" s="1672"/>
      <c r="F867" s="1672"/>
      <c r="G867" s="111">
        <f t="shared" si="39"/>
        <v>0</v>
      </c>
    </row>
    <row r="868" spans="1:7" s="1613" customFormat="1">
      <c r="A868" s="1698">
        <v>27194</v>
      </c>
      <c r="B868" s="1671" t="s">
        <v>1077</v>
      </c>
      <c r="C868" s="1672"/>
      <c r="D868" s="1672"/>
      <c r="E868" s="1672"/>
      <c r="F868" s="1672"/>
      <c r="G868" s="111">
        <f t="shared" si="39"/>
        <v>0</v>
      </c>
    </row>
    <row r="869" spans="1:7" s="1613" customFormat="1">
      <c r="A869" s="1698">
        <v>27197</v>
      </c>
      <c r="B869" s="1671" t="s">
        <v>1078</v>
      </c>
      <c r="C869" s="1672"/>
      <c r="D869" s="1672"/>
      <c r="E869" s="1672"/>
      <c r="F869" s="1672"/>
      <c r="G869" s="111">
        <f t="shared" si="39"/>
        <v>0</v>
      </c>
    </row>
    <row r="870" spans="1:7" s="1613" customFormat="1">
      <c r="A870" s="1714">
        <v>272</v>
      </c>
      <c r="B870" s="1673" t="s">
        <v>1079</v>
      </c>
      <c r="C870" s="111">
        <f>SUM(C871:C876)</f>
        <v>0</v>
      </c>
      <c r="D870" s="111">
        <f>SUM(D871:D876)</f>
        <v>0</v>
      </c>
      <c r="E870" s="111">
        <f>SUM(E871:E876)</f>
        <v>0</v>
      </c>
      <c r="F870" s="111">
        <f>SUM(F871:F876)</f>
        <v>0</v>
      </c>
      <c r="G870" s="111">
        <f t="shared" si="39"/>
        <v>0</v>
      </c>
    </row>
    <row r="871" spans="1:7" s="1613" customFormat="1">
      <c r="A871" s="1715">
        <v>2721</v>
      </c>
      <c r="B871" s="1671" t="s">
        <v>0</v>
      </c>
      <c r="C871" s="1672"/>
      <c r="D871" s="1672"/>
      <c r="E871" s="1672"/>
      <c r="F871" s="1672"/>
      <c r="G871" s="111">
        <f t="shared" si="39"/>
        <v>0</v>
      </c>
    </row>
    <row r="872" spans="1:7" s="1613" customFormat="1">
      <c r="A872" s="1715">
        <v>2722</v>
      </c>
      <c r="B872" s="1671" t="s">
        <v>1070</v>
      </c>
      <c r="C872" s="1672"/>
      <c r="D872" s="1672"/>
      <c r="E872" s="1672"/>
      <c r="F872" s="1672"/>
      <c r="G872" s="111">
        <f t="shared" si="39"/>
        <v>0</v>
      </c>
    </row>
    <row r="873" spans="1:7" s="1613" customFormat="1">
      <c r="A873" s="1715">
        <v>2723</v>
      </c>
      <c r="B873" s="1671" t="s">
        <v>1071</v>
      </c>
      <c r="C873" s="1672"/>
      <c r="D873" s="1672"/>
      <c r="E873" s="1672"/>
      <c r="F873" s="1672"/>
      <c r="G873" s="111">
        <f t="shared" si="39"/>
        <v>0</v>
      </c>
    </row>
    <row r="874" spans="1:7" s="1613" customFormat="1">
      <c r="A874" s="1715">
        <v>2724</v>
      </c>
      <c r="B874" s="1671" t="s">
        <v>1072</v>
      </c>
      <c r="C874" s="1672"/>
      <c r="D874" s="1672"/>
      <c r="E874" s="1672"/>
      <c r="F874" s="1672"/>
      <c r="G874" s="111">
        <f t="shared" si="39"/>
        <v>0</v>
      </c>
    </row>
    <row r="875" spans="1:7" s="1613" customFormat="1">
      <c r="A875" s="1715">
        <v>2727</v>
      </c>
      <c r="B875" s="1671" t="s">
        <v>1073</v>
      </c>
      <c r="C875" s="1672"/>
      <c r="D875" s="1672"/>
      <c r="E875" s="1672"/>
      <c r="F875" s="1672"/>
      <c r="G875" s="111">
        <f t="shared" si="39"/>
        <v>0</v>
      </c>
    </row>
    <row r="876" spans="1:7" s="1613" customFormat="1">
      <c r="A876" s="1715">
        <v>2729</v>
      </c>
      <c r="B876" s="1671" t="s">
        <v>809</v>
      </c>
      <c r="C876" s="111">
        <f>SUM(C877:C881)</f>
        <v>0</v>
      </c>
      <c r="D876" s="111">
        <f>SUM(D877:D881)</f>
        <v>0</v>
      </c>
      <c r="E876" s="111">
        <f>SUM(E877:E881)</f>
        <v>0</v>
      </c>
      <c r="F876" s="111">
        <f>SUM(F877:F881)</f>
        <v>0</v>
      </c>
      <c r="G876" s="111">
        <f t="shared" si="39"/>
        <v>0</v>
      </c>
    </row>
    <row r="877" spans="1:7" s="1613" customFormat="1">
      <c r="A877" s="1698">
        <v>27291</v>
      </c>
      <c r="B877" s="1671" t="s">
        <v>1074</v>
      </c>
      <c r="C877" s="1672"/>
      <c r="D877" s="1672"/>
      <c r="E877" s="1672"/>
      <c r="F877" s="1672"/>
      <c r="G877" s="111">
        <f t="shared" si="39"/>
        <v>0</v>
      </c>
    </row>
    <row r="878" spans="1:7" s="1613" customFormat="1">
      <c r="A878" s="1698">
        <v>27292</v>
      </c>
      <c r="B878" s="1671" t="s">
        <v>1075</v>
      </c>
      <c r="C878" s="1672"/>
      <c r="D878" s="1672"/>
      <c r="E878" s="1672"/>
      <c r="F878" s="1672"/>
      <c r="G878" s="111">
        <f t="shared" si="39"/>
        <v>0</v>
      </c>
    </row>
    <row r="879" spans="1:7" s="1613" customFormat="1">
      <c r="A879" s="1698">
        <v>27293</v>
      </c>
      <c r="B879" s="1671" t="s">
        <v>1076</v>
      </c>
      <c r="C879" s="1672"/>
      <c r="D879" s="1672"/>
      <c r="E879" s="1672"/>
      <c r="F879" s="1672"/>
      <c r="G879" s="111">
        <f t="shared" si="39"/>
        <v>0</v>
      </c>
    </row>
    <row r="880" spans="1:7" s="1613" customFormat="1">
      <c r="A880" s="1698">
        <v>27294</v>
      </c>
      <c r="B880" s="1671" t="s">
        <v>1077</v>
      </c>
      <c r="C880" s="1672"/>
      <c r="D880" s="1672"/>
      <c r="E880" s="1672"/>
      <c r="F880" s="1672"/>
      <c r="G880" s="111">
        <f t="shared" si="39"/>
        <v>0</v>
      </c>
    </row>
    <row r="881" spans="1:9">
      <c r="A881" s="1698">
        <v>27297</v>
      </c>
      <c r="B881" s="1671" t="s">
        <v>1078</v>
      </c>
      <c r="C881" s="1672"/>
      <c r="D881" s="1672"/>
      <c r="E881" s="1672"/>
      <c r="F881" s="1672"/>
      <c r="G881" s="111">
        <f t="shared" si="39"/>
        <v>0</v>
      </c>
    </row>
    <row r="882" spans="1:9">
      <c r="A882" s="1714">
        <v>273</v>
      </c>
      <c r="B882" s="1673" t="s">
        <v>1080</v>
      </c>
      <c r="C882" s="111">
        <f>SUM(C883:C888)</f>
        <v>0</v>
      </c>
      <c r="D882" s="111">
        <f>SUM(D883:D888)</f>
        <v>0</v>
      </c>
      <c r="E882" s="111">
        <f>SUM(E883:E888)</f>
        <v>0</v>
      </c>
      <c r="F882" s="111">
        <f>SUM(F883:F888)</f>
        <v>0</v>
      </c>
      <c r="G882" s="111">
        <f>SUM(C882:F882)</f>
        <v>0</v>
      </c>
    </row>
    <row r="883" spans="1:9">
      <c r="A883" s="1698">
        <v>2731</v>
      </c>
      <c r="B883" s="1671" t="s">
        <v>0</v>
      </c>
      <c r="C883" s="1672"/>
      <c r="D883" s="1672"/>
      <c r="E883" s="1672"/>
      <c r="F883" s="1672"/>
      <c r="G883" s="111">
        <f t="shared" si="39"/>
        <v>0</v>
      </c>
    </row>
    <row r="884" spans="1:9">
      <c r="A884" s="1698">
        <v>2732</v>
      </c>
      <c r="B884" s="1671" t="s">
        <v>1070</v>
      </c>
      <c r="C884" s="1672"/>
      <c r="D884" s="1672"/>
      <c r="E884" s="1672"/>
      <c r="F884" s="1672"/>
      <c r="G884" s="111">
        <f t="shared" si="39"/>
        <v>0</v>
      </c>
    </row>
    <row r="885" spans="1:9">
      <c r="A885" s="1698">
        <v>2733</v>
      </c>
      <c r="B885" s="1671" t="s">
        <v>1071</v>
      </c>
      <c r="C885" s="1672"/>
      <c r="D885" s="1672"/>
      <c r="E885" s="1672"/>
      <c r="F885" s="1672"/>
      <c r="G885" s="111">
        <f t="shared" si="39"/>
        <v>0</v>
      </c>
    </row>
    <row r="886" spans="1:9">
      <c r="A886" s="1698">
        <v>2734</v>
      </c>
      <c r="B886" s="1671" t="s">
        <v>1072</v>
      </c>
      <c r="C886" s="1672"/>
      <c r="D886" s="1672"/>
      <c r="E886" s="1672"/>
      <c r="F886" s="1672"/>
      <c r="G886" s="111">
        <f t="shared" si="39"/>
        <v>0</v>
      </c>
    </row>
    <row r="887" spans="1:9">
      <c r="A887" s="1698">
        <v>2737</v>
      </c>
      <c r="B887" s="1671" t="s">
        <v>1073</v>
      </c>
      <c r="C887" s="1672"/>
      <c r="D887" s="1672"/>
      <c r="E887" s="1672"/>
      <c r="F887" s="1672"/>
      <c r="G887" s="111">
        <f t="shared" si="39"/>
        <v>0</v>
      </c>
    </row>
    <row r="888" spans="1:9">
      <c r="A888" s="1698">
        <v>2739</v>
      </c>
      <c r="B888" s="1671" t="s">
        <v>809</v>
      </c>
      <c r="C888" s="111">
        <f>SUM(C889:C893)</f>
        <v>0</v>
      </c>
      <c r="D888" s="111">
        <f>SUM(D889:D893)</f>
        <v>0</v>
      </c>
      <c r="E888" s="111">
        <f>SUM(E889:E893)</f>
        <v>0</v>
      </c>
      <c r="F888" s="111">
        <f>SUM(F889:F893)</f>
        <v>0</v>
      </c>
      <c r="G888" s="111">
        <f t="shared" si="39"/>
        <v>0</v>
      </c>
    </row>
    <row r="889" spans="1:9">
      <c r="A889" s="1698">
        <v>27391</v>
      </c>
      <c r="B889" s="1671" t="s">
        <v>1074</v>
      </c>
      <c r="C889" s="1672"/>
      <c r="D889" s="1672"/>
      <c r="E889" s="1672"/>
      <c r="F889" s="1672"/>
      <c r="G889" s="111">
        <f t="shared" si="39"/>
        <v>0</v>
      </c>
    </row>
    <row r="890" spans="1:9">
      <c r="A890" s="1698">
        <v>27392</v>
      </c>
      <c r="B890" s="1671" t="s">
        <v>1075</v>
      </c>
      <c r="C890" s="1672"/>
      <c r="D890" s="1672"/>
      <c r="E890" s="1672"/>
      <c r="F890" s="1672"/>
      <c r="G890" s="111">
        <f t="shared" si="39"/>
        <v>0</v>
      </c>
    </row>
    <row r="891" spans="1:9">
      <c r="A891" s="1698">
        <v>27393</v>
      </c>
      <c r="B891" s="1671" t="s">
        <v>1076</v>
      </c>
      <c r="C891" s="1672"/>
      <c r="D891" s="1672"/>
      <c r="E891" s="1672"/>
      <c r="F891" s="1672"/>
      <c r="G891" s="111">
        <f t="shared" si="39"/>
        <v>0</v>
      </c>
    </row>
    <row r="892" spans="1:9">
      <c r="A892" s="1698">
        <v>27394</v>
      </c>
      <c r="B892" s="1671" t="s">
        <v>1077</v>
      </c>
      <c r="C892" s="1672"/>
      <c r="D892" s="1672"/>
      <c r="E892" s="1672"/>
      <c r="F892" s="1672"/>
      <c r="G892" s="111">
        <f t="shared" si="39"/>
        <v>0</v>
      </c>
      <c r="I892" s="94"/>
    </row>
    <row r="893" spans="1:9">
      <c r="A893" s="1698">
        <v>27397</v>
      </c>
      <c r="B893" s="1671" t="s">
        <v>1078</v>
      </c>
      <c r="C893" s="1672"/>
      <c r="D893" s="1672"/>
      <c r="E893" s="1672"/>
      <c r="F893" s="1672"/>
      <c r="G893" s="111">
        <f t="shared" si="39"/>
        <v>0</v>
      </c>
    </row>
    <row r="894" spans="1:9">
      <c r="A894" s="1663">
        <v>274</v>
      </c>
      <c r="B894" s="1719" t="s">
        <v>1081</v>
      </c>
      <c r="C894" s="111">
        <f>C895+C907</f>
        <v>0</v>
      </c>
      <c r="D894" s="111">
        <f>D895+D907</f>
        <v>0</v>
      </c>
      <c r="E894" s="111">
        <f>E895+E907</f>
        <v>0</v>
      </c>
      <c r="F894" s="111">
        <f>F895+F907</f>
        <v>0</v>
      </c>
      <c r="G894" s="111">
        <f t="shared" si="39"/>
        <v>0</v>
      </c>
    </row>
    <row r="895" spans="1:9">
      <c r="A895" s="1677">
        <v>2741</v>
      </c>
      <c r="B895" s="1720" t="s">
        <v>1082</v>
      </c>
      <c r="C895" s="111">
        <f>SUM(C896:C901)</f>
        <v>0</v>
      </c>
      <c r="D895" s="111">
        <f>SUM(D896:D901)</f>
        <v>0</v>
      </c>
      <c r="E895" s="111">
        <f>SUM(E896:E901)</f>
        <v>0</v>
      </c>
      <c r="F895" s="111">
        <f>SUM(F896:F901)</f>
        <v>0</v>
      </c>
      <c r="G895" s="111">
        <f t="shared" si="39"/>
        <v>0</v>
      </c>
    </row>
    <row r="896" spans="1:9">
      <c r="A896" s="1670">
        <v>27411</v>
      </c>
      <c r="B896" s="1671" t="s">
        <v>1083</v>
      </c>
      <c r="C896" s="1721"/>
      <c r="D896" s="1721"/>
      <c r="E896" s="1721"/>
      <c r="F896" s="1721"/>
      <c r="G896" s="111">
        <f t="shared" si="39"/>
        <v>0</v>
      </c>
    </row>
    <row r="897" spans="1:10">
      <c r="A897" s="1670">
        <v>27412</v>
      </c>
      <c r="B897" s="1671" t="s">
        <v>1084</v>
      </c>
      <c r="C897" s="1721"/>
      <c r="D897" s="1721"/>
      <c r="E897" s="1721"/>
      <c r="F897" s="1721"/>
      <c r="G897" s="111">
        <f t="shared" si="39"/>
        <v>0</v>
      </c>
    </row>
    <row r="898" spans="1:10">
      <c r="A898" s="1670">
        <v>27413</v>
      </c>
      <c r="B898" s="1671" t="s">
        <v>1085</v>
      </c>
      <c r="C898" s="1721"/>
      <c r="D898" s="1721"/>
      <c r="E898" s="1721"/>
      <c r="F898" s="1721"/>
      <c r="G898" s="111">
        <f t="shared" si="39"/>
        <v>0</v>
      </c>
    </row>
    <row r="899" spans="1:10">
      <c r="A899" s="1670">
        <v>27414</v>
      </c>
      <c r="B899" s="1671" t="s">
        <v>1086</v>
      </c>
      <c r="C899" s="1721"/>
      <c r="D899" s="1721"/>
      <c r="E899" s="1721"/>
      <c r="F899" s="1721"/>
      <c r="G899" s="111">
        <f t="shared" si="39"/>
        <v>0</v>
      </c>
    </row>
    <row r="900" spans="1:10">
      <c r="A900" s="1670">
        <v>27415</v>
      </c>
      <c r="B900" s="1671" t="s">
        <v>1087</v>
      </c>
      <c r="C900" s="1721"/>
      <c r="D900" s="1721"/>
      <c r="E900" s="1721"/>
      <c r="F900" s="1721"/>
      <c r="G900" s="111">
        <f t="shared" si="39"/>
        <v>0</v>
      </c>
    </row>
    <row r="901" spans="1:10">
      <c r="A901" s="1670">
        <v>27419</v>
      </c>
      <c r="B901" s="1671" t="s">
        <v>1088</v>
      </c>
      <c r="C901" s="111">
        <f>SUM(C902:C906)</f>
        <v>0</v>
      </c>
      <c r="D901" s="111">
        <f>SUM(D902:D906)</f>
        <v>0</v>
      </c>
      <c r="E901" s="111">
        <f>SUM(E902:E906)</f>
        <v>0</v>
      </c>
      <c r="F901" s="111">
        <f>SUM(F902:F906)</f>
        <v>0</v>
      </c>
      <c r="G901" s="111">
        <f t="shared" si="39"/>
        <v>0</v>
      </c>
    </row>
    <row r="902" spans="1:10">
      <c r="A902" s="1670">
        <v>274191</v>
      </c>
      <c r="B902" s="1671" t="s">
        <v>1089</v>
      </c>
      <c r="C902" s="1721"/>
      <c r="D902" s="1721"/>
      <c r="E902" s="1721"/>
      <c r="F902" s="1721"/>
      <c r="G902" s="111">
        <f t="shared" si="39"/>
        <v>0</v>
      </c>
      <c r="I902" s="95"/>
      <c r="J902" s="95"/>
    </row>
    <row r="903" spans="1:10">
      <c r="A903" s="1670">
        <v>274192</v>
      </c>
      <c r="B903" s="1671" t="s">
        <v>1090</v>
      </c>
      <c r="C903" s="1721"/>
      <c r="D903" s="1721"/>
      <c r="E903" s="1721"/>
      <c r="F903" s="1721"/>
      <c r="G903" s="111">
        <f t="shared" si="39"/>
        <v>0</v>
      </c>
      <c r="I903" s="94"/>
      <c r="J903" s="94"/>
    </row>
    <row r="904" spans="1:10">
      <c r="A904" s="1670">
        <v>274193</v>
      </c>
      <c r="B904" s="1671" t="s">
        <v>1091</v>
      </c>
      <c r="C904" s="1721"/>
      <c r="D904" s="1721"/>
      <c r="E904" s="1721"/>
      <c r="F904" s="1721"/>
      <c r="G904" s="111">
        <f t="shared" si="39"/>
        <v>0</v>
      </c>
      <c r="I904" s="94"/>
      <c r="J904" s="94"/>
    </row>
    <row r="905" spans="1:10">
      <c r="A905" s="1670">
        <v>274194</v>
      </c>
      <c r="B905" s="1671" t="s">
        <v>1092</v>
      </c>
      <c r="C905" s="1721"/>
      <c r="D905" s="1721"/>
      <c r="E905" s="1721"/>
      <c r="F905" s="1721"/>
      <c r="G905" s="111">
        <f t="shared" si="39"/>
        <v>0</v>
      </c>
    </row>
    <row r="906" spans="1:10">
      <c r="A906" s="1670">
        <v>274197</v>
      </c>
      <c r="B906" s="1671" t="s">
        <v>1093</v>
      </c>
      <c r="C906" s="1721"/>
      <c r="D906" s="1721"/>
      <c r="E906" s="1721"/>
      <c r="F906" s="1721"/>
      <c r="G906" s="111">
        <f t="shared" si="39"/>
        <v>0</v>
      </c>
    </row>
    <row r="907" spans="1:10">
      <c r="A907" s="1677">
        <v>2742</v>
      </c>
      <c r="B907" s="1720" t="s">
        <v>1094</v>
      </c>
      <c r="C907" s="111">
        <f>SUM(C908:C909)</f>
        <v>0</v>
      </c>
      <c r="D907" s="111">
        <f>SUM(D908:D909)</f>
        <v>0</v>
      </c>
      <c r="E907" s="111">
        <f>SUM(E908:E909)</f>
        <v>0</v>
      </c>
      <c r="F907" s="111">
        <f>SUM(F908:F909)</f>
        <v>0</v>
      </c>
      <c r="G907" s="111">
        <f t="shared" si="39"/>
        <v>0</v>
      </c>
    </row>
    <row r="908" spans="1:10">
      <c r="A908" s="1670">
        <v>27421</v>
      </c>
      <c r="B908" s="1722" t="s">
        <v>1095</v>
      </c>
      <c r="C908" s="1721"/>
      <c r="D908" s="1721"/>
      <c r="E908" s="1721"/>
      <c r="F908" s="1721"/>
      <c r="G908" s="111">
        <f t="shared" si="39"/>
        <v>0</v>
      </c>
    </row>
    <row r="909" spans="1:10">
      <c r="A909" s="1670">
        <v>27429</v>
      </c>
      <c r="B909" s="1722" t="s">
        <v>1096</v>
      </c>
      <c r="C909" s="1721"/>
      <c r="D909" s="1721"/>
      <c r="E909" s="1721"/>
      <c r="F909" s="1721"/>
      <c r="G909" s="111">
        <f t="shared" si="39"/>
        <v>0</v>
      </c>
    </row>
    <row r="910" spans="1:10">
      <c r="A910" s="1716">
        <v>28</v>
      </c>
      <c r="B910" s="1664" t="s">
        <v>1097</v>
      </c>
      <c r="C910" s="111">
        <f>C911+C917+C923+C929+C930+C931</f>
        <v>0</v>
      </c>
      <c r="D910" s="111">
        <f>D911+D917+D923+D929+D930+D931</f>
        <v>0</v>
      </c>
      <c r="E910" s="111">
        <f>E911+E917+E923+E929+E930+E931</f>
        <v>0</v>
      </c>
      <c r="F910" s="111">
        <f>F911+F917+F923+F929+F930+F931</f>
        <v>0</v>
      </c>
      <c r="G910" s="111">
        <f t="shared" si="39"/>
        <v>0</v>
      </c>
    </row>
    <row r="911" spans="1:10">
      <c r="A911" s="1714">
        <v>281</v>
      </c>
      <c r="B911" s="1673" t="s">
        <v>1098</v>
      </c>
      <c r="C911" s="111">
        <f>SUM(C912:C916)</f>
        <v>0</v>
      </c>
      <c r="D911" s="111">
        <f>SUM(D912:D916)</f>
        <v>0</v>
      </c>
      <c r="E911" s="111">
        <f>SUM(E912:E916)</f>
        <v>0</v>
      </c>
      <c r="F911" s="111">
        <f>SUM(F912:F916)</f>
        <v>0</v>
      </c>
      <c r="G911" s="111">
        <f t="shared" si="39"/>
        <v>0</v>
      </c>
    </row>
    <row r="912" spans="1:10">
      <c r="A912" s="1698">
        <v>2811</v>
      </c>
      <c r="B912" s="1671" t="s">
        <v>924</v>
      </c>
      <c r="C912" s="1672"/>
      <c r="D912" s="1672"/>
      <c r="E912" s="1672"/>
      <c r="F912" s="1672"/>
      <c r="G912" s="111">
        <f t="shared" si="39"/>
        <v>0</v>
      </c>
    </row>
    <row r="913" spans="1:7" s="1613" customFormat="1">
      <c r="A913" s="1698">
        <v>2812</v>
      </c>
      <c r="B913" s="1671" t="s">
        <v>925</v>
      </c>
      <c r="C913" s="1672"/>
      <c r="D913" s="1672"/>
      <c r="E913" s="1672"/>
      <c r="F913" s="1672"/>
      <c r="G913" s="111">
        <f t="shared" si="39"/>
        <v>0</v>
      </c>
    </row>
    <row r="914" spans="1:7" s="1613" customFormat="1">
      <c r="A914" s="1698">
        <v>2813</v>
      </c>
      <c r="B914" s="1671" t="s">
        <v>1099</v>
      </c>
      <c r="C914" s="1672"/>
      <c r="D914" s="1672"/>
      <c r="E914" s="1672"/>
      <c r="F914" s="1672"/>
      <c r="G914" s="111">
        <f t="shared" si="39"/>
        <v>0</v>
      </c>
    </row>
    <row r="915" spans="1:7" s="1613" customFormat="1">
      <c r="A915" s="1698">
        <v>2814</v>
      </c>
      <c r="B915" s="1671" t="s">
        <v>1072</v>
      </c>
      <c r="C915" s="1672"/>
      <c r="D915" s="1672"/>
      <c r="E915" s="1672"/>
      <c r="F915" s="1672"/>
      <c r="G915" s="111">
        <f t="shared" si="39"/>
        <v>0</v>
      </c>
    </row>
    <row r="916" spans="1:7" s="1613" customFormat="1">
      <c r="A916" s="1698">
        <v>2815</v>
      </c>
      <c r="B916" s="1671" t="s">
        <v>928</v>
      </c>
      <c r="C916" s="1672"/>
      <c r="D916" s="1672"/>
      <c r="E916" s="1672"/>
      <c r="F916" s="1672"/>
      <c r="G916" s="111">
        <f t="shared" si="39"/>
        <v>0</v>
      </c>
    </row>
    <row r="917" spans="1:7" s="1613" customFormat="1">
      <c r="A917" s="1714">
        <v>282</v>
      </c>
      <c r="B917" s="1673" t="s">
        <v>1100</v>
      </c>
      <c r="C917" s="111">
        <f>SUM(C918:C922)</f>
        <v>0</v>
      </c>
      <c r="D917" s="111">
        <f>SUM(D918:D922)</f>
        <v>0</v>
      </c>
      <c r="E917" s="111">
        <f>SUM(E918:E922)</f>
        <v>0</v>
      </c>
      <c r="F917" s="111">
        <f>SUM(F918:F922)</f>
        <v>0</v>
      </c>
      <c r="G917" s="111">
        <f t="shared" si="39"/>
        <v>0</v>
      </c>
    </row>
    <row r="918" spans="1:7" s="1613" customFormat="1">
      <c r="A918" s="1698">
        <v>2821</v>
      </c>
      <c r="B918" s="1671" t="s">
        <v>924</v>
      </c>
      <c r="C918" s="1672"/>
      <c r="D918" s="1672"/>
      <c r="E918" s="1672"/>
      <c r="F918" s="1672"/>
      <c r="G918" s="111">
        <f t="shared" si="39"/>
        <v>0</v>
      </c>
    </row>
    <row r="919" spans="1:7" s="1613" customFormat="1">
      <c r="A919" s="1698">
        <v>2822</v>
      </c>
      <c r="B919" s="1671" t="s">
        <v>925</v>
      </c>
      <c r="C919" s="1672"/>
      <c r="D919" s="1672"/>
      <c r="E919" s="1672"/>
      <c r="F919" s="1672"/>
      <c r="G919" s="111">
        <f t="shared" si="39"/>
        <v>0</v>
      </c>
    </row>
    <row r="920" spans="1:7" s="1613" customFormat="1">
      <c r="A920" s="1698">
        <v>2823</v>
      </c>
      <c r="B920" s="1671" t="s">
        <v>1099</v>
      </c>
      <c r="C920" s="1672"/>
      <c r="D920" s="1672"/>
      <c r="E920" s="1672"/>
      <c r="F920" s="1672"/>
      <c r="G920" s="111">
        <f t="shared" si="39"/>
        <v>0</v>
      </c>
    </row>
    <row r="921" spans="1:7" s="1613" customFormat="1">
      <c r="A921" s="1698">
        <v>2824</v>
      </c>
      <c r="B921" s="1671" t="s">
        <v>1072</v>
      </c>
      <c r="C921" s="1672"/>
      <c r="D921" s="1672"/>
      <c r="E921" s="1672"/>
      <c r="F921" s="1672"/>
      <c r="G921" s="111">
        <f t="shared" si="39"/>
        <v>0</v>
      </c>
    </row>
    <row r="922" spans="1:7" s="1613" customFormat="1">
      <c r="A922" s="1698">
        <v>2825</v>
      </c>
      <c r="B922" s="1671" t="s">
        <v>928</v>
      </c>
      <c r="C922" s="1672"/>
      <c r="D922" s="1672"/>
      <c r="E922" s="1672"/>
      <c r="F922" s="1672"/>
      <c r="G922" s="111">
        <f t="shared" ref="G922:G987" si="40">SUM(C922:F922)</f>
        <v>0</v>
      </c>
    </row>
    <row r="923" spans="1:7" s="1613" customFormat="1">
      <c r="A923" s="1714">
        <v>283</v>
      </c>
      <c r="B923" s="1673" t="s">
        <v>1101</v>
      </c>
      <c r="C923" s="111">
        <f>SUM(C924:C928)</f>
        <v>0</v>
      </c>
      <c r="D923" s="111">
        <f>SUM(D924:D928)</f>
        <v>0</v>
      </c>
      <c r="E923" s="111">
        <f>SUM(E924:E928)</f>
        <v>0</v>
      </c>
      <c r="F923" s="111">
        <f>SUM(F924:F928)</f>
        <v>0</v>
      </c>
      <c r="G923" s="111">
        <f t="shared" si="40"/>
        <v>0</v>
      </c>
    </row>
    <row r="924" spans="1:7" s="1613" customFormat="1">
      <c r="A924" s="1698">
        <v>2831</v>
      </c>
      <c r="B924" s="1671" t="s">
        <v>924</v>
      </c>
      <c r="C924" s="1672"/>
      <c r="D924" s="1672"/>
      <c r="E924" s="1672"/>
      <c r="F924" s="1672"/>
      <c r="G924" s="111">
        <f t="shared" si="40"/>
        <v>0</v>
      </c>
    </row>
    <row r="925" spans="1:7" s="1613" customFormat="1">
      <c r="A925" s="1698">
        <v>2832</v>
      </c>
      <c r="B925" s="1671" t="s">
        <v>925</v>
      </c>
      <c r="C925" s="1672"/>
      <c r="D925" s="1672"/>
      <c r="E925" s="1672"/>
      <c r="F925" s="1672"/>
      <c r="G925" s="111">
        <f t="shared" si="40"/>
        <v>0</v>
      </c>
    </row>
    <row r="926" spans="1:7" s="1613" customFormat="1">
      <c r="A926" s="1698">
        <v>2833</v>
      </c>
      <c r="B926" s="1671" t="s">
        <v>1099</v>
      </c>
      <c r="C926" s="1672"/>
      <c r="D926" s="1672"/>
      <c r="E926" s="1672"/>
      <c r="F926" s="1672"/>
      <c r="G926" s="111">
        <f t="shared" si="40"/>
        <v>0</v>
      </c>
    </row>
    <row r="927" spans="1:7" s="1613" customFormat="1">
      <c r="A927" s="1698">
        <v>2834</v>
      </c>
      <c r="B927" s="1671" t="s">
        <v>1072</v>
      </c>
      <c r="C927" s="1672"/>
      <c r="D927" s="1672"/>
      <c r="E927" s="1672"/>
      <c r="F927" s="1672"/>
      <c r="G927" s="111">
        <f t="shared" si="40"/>
        <v>0</v>
      </c>
    </row>
    <row r="928" spans="1:7" s="1613" customFormat="1">
      <c r="A928" s="1698">
        <v>2835</v>
      </c>
      <c r="B928" s="1671" t="s">
        <v>928</v>
      </c>
      <c r="C928" s="1672"/>
      <c r="D928" s="1672"/>
      <c r="E928" s="1672"/>
      <c r="F928" s="1672"/>
      <c r="G928" s="111">
        <f t="shared" si="40"/>
        <v>0</v>
      </c>
    </row>
    <row r="929" spans="1:7" s="1613" customFormat="1">
      <c r="A929" s="1714">
        <v>284</v>
      </c>
      <c r="B929" s="1673" t="s">
        <v>1102</v>
      </c>
      <c r="C929" s="1672"/>
      <c r="D929" s="1672"/>
      <c r="E929" s="1672"/>
      <c r="F929" s="1672"/>
      <c r="G929" s="111">
        <f t="shared" si="40"/>
        <v>0</v>
      </c>
    </row>
    <row r="930" spans="1:7" s="1613" customFormat="1">
      <c r="A930" s="1714">
        <v>285</v>
      </c>
      <c r="B930" s="1673" t="s">
        <v>1103</v>
      </c>
      <c r="C930" s="1672"/>
      <c r="D930" s="1672"/>
      <c r="E930" s="1672"/>
      <c r="F930" s="1672"/>
      <c r="G930" s="111">
        <f t="shared" si="40"/>
        <v>0</v>
      </c>
    </row>
    <row r="931" spans="1:7" s="1613" customFormat="1">
      <c r="A931" s="1714">
        <v>286</v>
      </c>
      <c r="B931" s="1673" t="s">
        <v>1104</v>
      </c>
      <c r="C931" s="1672"/>
      <c r="D931" s="1672"/>
      <c r="E931" s="1672"/>
      <c r="F931" s="1672"/>
      <c r="G931" s="111">
        <f t="shared" si="40"/>
        <v>0</v>
      </c>
    </row>
    <row r="932" spans="1:7" s="1613" customFormat="1">
      <c r="A932" s="1699">
        <v>3</v>
      </c>
      <c r="B932" s="1695" t="s">
        <v>944</v>
      </c>
      <c r="C932" s="111">
        <f>C933+C946+C956+C958+C960+C961</f>
        <v>0</v>
      </c>
      <c r="D932" s="111">
        <f>D933+D946+D956+D958+D960+D961</f>
        <v>0</v>
      </c>
      <c r="E932" s="111">
        <f>E933+E946+E956+E958+E960+E961</f>
        <v>0</v>
      </c>
      <c r="F932" s="111">
        <f>F933+F946+F956+F958+F960+F961</f>
        <v>0</v>
      </c>
      <c r="G932" s="111">
        <f t="shared" si="40"/>
        <v>0</v>
      </c>
    </row>
    <row r="933" spans="1:7" s="1613" customFormat="1">
      <c r="A933" s="1716">
        <v>33</v>
      </c>
      <c r="B933" s="1664" t="s">
        <v>1105</v>
      </c>
      <c r="C933" s="111">
        <f>+C934+C940</f>
        <v>0</v>
      </c>
      <c r="D933" s="111">
        <f>+D934+D940</f>
        <v>0</v>
      </c>
      <c r="E933" s="111">
        <f>+E934+E940</f>
        <v>0</v>
      </c>
      <c r="F933" s="111">
        <f>+F934+F940</f>
        <v>0</v>
      </c>
      <c r="G933" s="111">
        <f t="shared" si="40"/>
        <v>0</v>
      </c>
    </row>
    <row r="934" spans="1:7" s="1613" customFormat="1">
      <c r="A934" s="1714">
        <v>331</v>
      </c>
      <c r="B934" s="1673" t="s">
        <v>1105</v>
      </c>
      <c r="C934" s="111">
        <f>SUM(C935:C939)</f>
        <v>0</v>
      </c>
      <c r="D934" s="111">
        <f>SUM(D935:D939)</f>
        <v>0</v>
      </c>
      <c r="E934" s="111">
        <f>SUM(E935:E939)</f>
        <v>0</v>
      </c>
      <c r="F934" s="111">
        <f>SUM(F935:F939)</f>
        <v>0</v>
      </c>
      <c r="G934" s="111">
        <f t="shared" si="40"/>
        <v>0</v>
      </c>
    </row>
    <row r="935" spans="1:7" s="1613" customFormat="1">
      <c r="A935" s="1698">
        <v>3311</v>
      </c>
      <c r="B935" s="1671" t="s">
        <v>1106</v>
      </c>
      <c r="C935" s="1672"/>
      <c r="D935" s="1672"/>
      <c r="E935" s="1672"/>
      <c r="F935" s="1672"/>
      <c r="G935" s="111">
        <f t="shared" si="40"/>
        <v>0</v>
      </c>
    </row>
    <row r="936" spans="1:7" s="1613" customFormat="1">
      <c r="A936" s="1698">
        <v>3312</v>
      </c>
      <c r="B936" s="1671" t="s">
        <v>1107</v>
      </c>
      <c r="C936" s="1672"/>
      <c r="D936" s="1672"/>
      <c r="E936" s="1672"/>
      <c r="F936" s="1672"/>
      <c r="G936" s="111">
        <f t="shared" si="40"/>
        <v>0</v>
      </c>
    </row>
    <row r="937" spans="1:7" s="1613" customFormat="1">
      <c r="A937" s="1698">
        <v>3313</v>
      </c>
      <c r="B937" s="1671" t="s">
        <v>1108</v>
      </c>
      <c r="C937" s="1672"/>
      <c r="D937" s="1672"/>
      <c r="E937" s="1672"/>
      <c r="F937" s="1672"/>
      <c r="G937" s="111">
        <f t="shared" si="40"/>
        <v>0</v>
      </c>
    </row>
    <row r="938" spans="1:7" s="1613" customFormat="1">
      <c r="A938" s="1698">
        <v>3314</v>
      </c>
      <c r="B938" s="1671" t="s">
        <v>1109</v>
      </c>
      <c r="C938" s="1672"/>
      <c r="D938" s="1672"/>
      <c r="E938" s="1672"/>
      <c r="F938" s="1672"/>
      <c r="G938" s="111">
        <f t="shared" si="40"/>
        <v>0</v>
      </c>
    </row>
    <row r="939" spans="1:7" s="1613" customFormat="1">
      <c r="A939" s="1698">
        <v>3315</v>
      </c>
      <c r="B939" s="1671" t="s">
        <v>1110</v>
      </c>
      <c r="C939" s="1672"/>
      <c r="D939" s="1672"/>
      <c r="E939" s="1672"/>
      <c r="F939" s="1672"/>
      <c r="G939" s="111">
        <f t="shared" si="40"/>
        <v>0</v>
      </c>
    </row>
    <row r="940" spans="1:7" s="1613" customFormat="1">
      <c r="A940" s="1714">
        <v>339</v>
      </c>
      <c r="B940" s="1673" t="s">
        <v>77</v>
      </c>
      <c r="C940" s="111">
        <f>SUM(C941:C945)</f>
        <v>0</v>
      </c>
      <c r="D940" s="111">
        <f>SUM(D941:D945)</f>
        <v>0</v>
      </c>
      <c r="E940" s="111">
        <f>SUM(E941:E945)</f>
        <v>0</v>
      </c>
      <c r="F940" s="111">
        <f>SUM(F941:F945)</f>
        <v>0</v>
      </c>
      <c r="G940" s="111">
        <f t="shared" si="40"/>
        <v>0</v>
      </c>
    </row>
    <row r="941" spans="1:7" s="1613" customFormat="1">
      <c r="A941" s="1698">
        <v>3391</v>
      </c>
      <c r="B941" s="1671" t="s">
        <v>1111</v>
      </c>
      <c r="C941" s="1672"/>
      <c r="D941" s="1672"/>
      <c r="E941" s="1672"/>
      <c r="F941" s="1672"/>
      <c r="G941" s="111">
        <f t="shared" si="40"/>
        <v>0</v>
      </c>
    </row>
    <row r="942" spans="1:7" s="1613" customFormat="1">
      <c r="A942" s="1698">
        <v>3392</v>
      </c>
      <c r="B942" s="1671" t="s">
        <v>1112</v>
      </c>
      <c r="C942" s="1672"/>
      <c r="D942" s="1672"/>
      <c r="E942" s="1672"/>
      <c r="F942" s="1672"/>
      <c r="G942" s="111">
        <f t="shared" si="40"/>
        <v>0</v>
      </c>
    </row>
    <row r="943" spans="1:7" s="1613" customFormat="1">
      <c r="A943" s="1698">
        <v>3393</v>
      </c>
      <c r="B943" s="1671" t="s">
        <v>1113</v>
      </c>
      <c r="C943" s="1672"/>
      <c r="D943" s="1672"/>
      <c r="E943" s="1672"/>
      <c r="F943" s="1672"/>
      <c r="G943" s="111">
        <f t="shared" si="40"/>
        <v>0</v>
      </c>
    </row>
    <row r="944" spans="1:7" s="1613" customFormat="1">
      <c r="A944" s="1698">
        <v>3394</v>
      </c>
      <c r="B944" s="1671" t="s">
        <v>1114</v>
      </c>
      <c r="C944" s="1672"/>
      <c r="D944" s="1672"/>
      <c r="E944" s="1672"/>
      <c r="F944" s="1672"/>
      <c r="G944" s="111">
        <f t="shared" si="40"/>
        <v>0</v>
      </c>
    </row>
    <row r="945" spans="1:7" s="1613" customFormat="1">
      <c r="A945" s="1698">
        <v>3395</v>
      </c>
      <c r="B945" s="1671" t="s">
        <v>1115</v>
      </c>
      <c r="C945" s="1672"/>
      <c r="D945" s="1672"/>
      <c r="E945" s="1672"/>
      <c r="F945" s="1672"/>
      <c r="G945" s="111">
        <f t="shared" si="40"/>
        <v>0</v>
      </c>
    </row>
    <row r="946" spans="1:7" s="1613" customFormat="1">
      <c r="A946" s="1716">
        <v>34</v>
      </c>
      <c r="B946" s="1664" t="s">
        <v>1116</v>
      </c>
      <c r="C946" s="111">
        <f>C947</f>
        <v>0</v>
      </c>
      <c r="D946" s="111">
        <f>D947</f>
        <v>0</v>
      </c>
      <c r="E946" s="111">
        <f>E947</f>
        <v>0</v>
      </c>
      <c r="F946" s="111">
        <f>F947</f>
        <v>0</v>
      </c>
      <c r="G946" s="111">
        <f t="shared" si="40"/>
        <v>0</v>
      </c>
    </row>
    <row r="947" spans="1:7" s="1613" customFormat="1">
      <c r="A947" s="1714">
        <v>342</v>
      </c>
      <c r="B947" s="1673" t="s">
        <v>1117</v>
      </c>
      <c r="C947" s="111">
        <f>C948+C952</f>
        <v>0</v>
      </c>
      <c r="D947" s="111">
        <f>D948+D952</f>
        <v>0</v>
      </c>
      <c r="E947" s="111">
        <f>E948+E952</f>
        <v>0</v>
      </c>
      <c r="F947" s="111">
        <f>F948+F952</f>
        <v>0</v>
      </c>
      <c r="G947" s="111">
        <f t="shared" si="40"/>
        <v>0</v>
      </c>
    </row>
    <row r="948" spans="1:7" s="1613" customFormat="1">
      <c r="A948" s="1698">
        <v>3421</v>
      </c>
      <c r="B948" s="1671" t="s">
        <v>1117</v>
      </c>
      <c r="C948" s="111">
        <f>SUM(C949:C951)</f>
        <v>0</v>
      </c>
      <c r="D948" s="111">
        <f>SUM(D949:D951)</f>
        <v>0</v>
      </c>
      <c r="E948" s="111">
        <f>SUM(E949:E951)</f>
        <v>0</v>
      </c>
      <c r="F948" s="111">
        <f>SUM(F949:F951)</f>
        <v>0</v>
      </c>
      <c r="G948" s="111">
        <f t="shared" si="40"/>
        <v>0</v>
      </c>
    </row>
    <row r="949" spans="1:7" s="1613" customFormat="1">
      <c r="A949" s="1698">
        <v>34211</v>
      </c>
      <c r="B949" s="1671" t="s">
        <v>1118</v>
      </c>
      <c r="C949" s="1672"/>
      <c r="D949" s="1672"/>
      <c r="E949" s="1672"/>
      <c r="F949" s="1672"/>
      <c r="G949" s="111">
        <f t="shared" si="40"/>
        <v>0</v>
      </c>
    </row>
    <row r="950" spans="1:7" s="1613" customFormat="1">
      <c r="A950" s="1698">
        <v>34212</v>
      </c>
      <c r="B950" s="1671" t="s">
        <v>1119</v>
      </c>
      <c r="C950" s="1672"/>
      <c r="D950" s="1672"/>
      <c r="E950" s="1672"/>
      <c r="F950" s="1672"/>
      <c r="G950" s="111">
        <f t="shared" si="40"/>
        <v>0</v>
      </c>
    </row>
    <row r="951" spans="1:7" s="1613" customFormat="1">
      <c r="A951" s="1698">
        <v>34213</v>
      </c>
      <c r="B951" s="1671" t="s">
        <v>1120</v>
      </c>
      <c r="C951" s="1672"/>
      <c r="D951" s="1672"/>
      <c r="E951" s="1672"/>
      <c r="F951" s="1672"/>
      <c r="G951" s="111">
        <f t="shared" si="40"/>
        <v>0</v>
      </c>
    </row>
    <row r="952" spans="1:7" s="1613" customFormat="1">
      <c r="A952" s="1698">
        <v>3429</v>
      </c>
      <c r="B952" s="1671" t="s">
        <v>809</v>
      </c>
      <c r="C952" s="111">
        <f>SUM(C953:C955)</f>
        <v>0</v>
      </c>
      <c r="D952" s="111">
        <f>SUM(D953:D955)</f>
        <v>0</v>
      </c>
      <c r="E952" s="111">
        <f>SUM(E953:E955)</f>
        <v>0</v>
      </c>
      <c r="F952" s="111">
        <f>SUM(F953:F955)</f>
        <v>0</v>
      </c>
      <c r="G952" s="111">
        <f t="shared" si="40"/>
        <v>0</v>
      </c>
    </row>
    <row r="953" spans="1:7" s="1613" customFormat="1">
      <c r="A953" s="1698">
        <v>34291</v>
      </c>
      <c r="B953" s="1671" t="s">
        <v>1121</v>
      </c>
      <c r="C953" s="1672"/>
      <c r="D953" s="1672"/>
      <c r="E953" s="1672"/>
      <c r="F953" s="1672"/>
      <c r="G953" s="111">
        <f t="shared" si="40"/>
        <v>0</v>
      </c>
    </row>
    <row r="954" spans="1:7" s="1613" customFormat="1">
      <c r="A954" s="1698">
        <v>34292</v>
      </c>
      <c r="B954" s="1671" t="s">
        <v>1122</v>
      </c>
      <c r="C954" s="1672"/>
      <c r="D954" s="1672"/>
      <c r="E954" s="1672"/>
      <c r="F954" s="1672"/>
      <c r="G954" s="111">
        <f t="shared" si="40"/>
        <v>0</v>
      </c>
    </row>
    <row r="955" spans="1:7" s="1613" customFormat="1">
      <c r="A955" s="1698">
        <v>34293</v>
      </c>
      <c r="B955" s="1671" t="s">
        <v>1123</v>
      </c>
      <c r="C955" s="1672"/>
      <c r="D955" s="1672"/>
      <c r="E955" s="1672"/>
      <c r="F955" s="1672"/>
      <c r="G955" s="111">
        <f t="shared" si="40"/>
        <v>0</v>
      </c>
    </row>
    <row r="956" spans="1:7" s="1613" customFormat="1">
      <c r="A956" s="1716">
        <v>35</v>
      </c>
      <c r="B956" s="1664" t="s">
        <v>962</v>
      </c>
      <c r="C956" s="111">
        <f>C957</f>
        <v>0</v>
      </c>
      <c r="D956" s="111">
        <f>D957</f>
        <v>0</v>
      </c>
      <c r="E956" s="111">
        <f>E957</f>
        <v>0</v>
      </c>
      <c r="F956" s="111">
        <f>F957</f>
        <v>0</v>
      </c>
      <c r="G956" s="111">
        <f t="shared" si="40"/>
        <v>0</v>
      </c>
    </row>
    <row r="957" spans="1:7" s="1613" customFormat="1">
      <c r="A957" s="1723">
        <v>352</v>
      </c>
      <c r="B957" s="1703" t="s">
        <v>1124</v>
      </c>
      <c r="C957" s="1672"/>
      <c r="D957" s="1672"/>
      <c r="E957" s="1672"/>
      <c r="F957" s="1672"/>
      <c r="G957" s="111">
        <f t="shared" si="40"/>
        <v>0</v>
      </c>
    </row>
    <row r="958" spans="1:7" s="1613" customFormat="1">
      <c r="A958" s="1716">
        <v>36</v>
      </c>
      <c r="B958" s="1664" t="s">
        <v>964</v>
      </c>
      <c r="C958" s="111">
        <f>C959</f>
        <v>0</v>
      </c>
      <c r="D958" s="111">
        <f>D959</f>
        <v>0</v>
      </c>
      <c r="E958" s="111">
        <f>E959</f>
        <v>0</v>
      </c>
      <c r="F958" s="111">
        <f>F959</f>
        <v>0</v>
      </c>
      <c r="G958" s="111">
        <f t="shared" si="40"/>
        <v>0</v>
      </c>
    </row>
    <row r="959" spans="1:7" s="1613" customFormat="1">
      <c r="A959" s="1723">
        <v>362</v>
      </c>
      <c r="B959" s="1703" t="s">
        <v>1125</v>
      </c>
      <c r="C959" s="1672"/>
      <c r="D959" s="1672"/>
      <c r="E959" s="1672"/>
      <c r="F959" s="1672"/>
      <c r="G959" s="111">
        <f t="shared" si="40"/>
        <v>0</v>
      </c>
    </row>
    <row r="960" spans="1:7" s="1613" customFormat="1">
      <c r="A960" s="1723">
        <v>364</v>
      </c>
      <c r="B960" s="1669" t="s">
        <v>966</v>
      </c>
      <c r="C960" s="112"/>
      <c r="D960" s="112"/>
      <c r="E960" s="112"/>
      <c r="F960" s="112"/>
      <c r="G960" s="111">
        <f t="shared" si="40"/>
        <v>0</v>
      </c>
    </row>
    <row r="961" spans="1:7" s="1613" customFormat="1">
      <c r="A961" s="1723">
        <v>365</v>
      </c>
      <c r="B961" s="1669" t="s">
        <v>967</v>
      </c>
      <c r="C961" s="112"/>
      <c r="D961" s="112"/>
      <c r="E961" s="112"/>
      <c r="F961" s="112"/>
      <c r="G961" s="111">
        <f t="shared" si="40"/>
        <v>0</v>
      </c>
    </row>
    <row r="962" spans="1:7" s="1613" customFormat="1">
      <c r="A962" s="1699">
        <v>4</v>
      </c>
      <c r="B962" s="1695" t="s">
        <v>968</v>
      </c>
      <c r="C962" s="111">
        <f>C963+C971+C977+C978+C981</f>
        <v>0</v>
      </c>
      <c r="D962" s="111">
        <f>D963+D971+D977+D978+D981</f>
        <v>0</v>
      </c>
      <c r="E962" s="111">
        <f>E963+E971+E977+E978+E981</f>
        <v>0</v>
      </c>
      <c r="F962" s="111">
        <f>F963+F971+F977+F978+F981</f>
        <v>0</v>
      </c>
      <c r="G962" s="111">
        <f t="shared" si="40"/>
        <v>0</v>
      </c>
    </row>
    <row r="963" spans="1:7" s="1613" customFormat="1">
      <c r="A963" s="1716">
        <v>42</v>
      </c>
      <c r="B963" s="1664" t="s">
        <v>1126</v>
      </c>
      <c r="C963" s="111">
        <f>C964+C970</f>
        <v>0</v>
      </c>
      <c r="D963" s="111">
        <f>D964+D970</f>
        <v>0</v>
      </c>
      <c r="E963" s="111">
        <f>E964+E970</f>
        <v>0</v>
      </c>
      <c r="F963" s="111">
        <f>F964+F970</f>
        <v>0</v>
      </c>
      <c r="G963" s="111">
        <f t="shared" si="40"/>
        <v>0</v>
      </c>
    </row>
    <row r="964" spans="1:7" s="1613" customFormat="1">
      <c r="A964" s="1714">
        <v>421</v>
      </c>
      <c r="B964" s="1673" t="s">
        <v>1127</v>
      </c>
      <c r="C964" s="111">
        <f>SUM(C965:C969)</f>
        <v>0</v>
      </c>
      <c r="D964" s="111">
        <f>SUM(D965:D969)</f>
        <v>0</v>
      </c>
      <c r="E964" s="111">
        <f>SUM(E965:E969)</f>
        <v>0</v>
      </c>
      <c r="F964" s="111">
        <f>SUM(F965:F969)</f>
        <v>0</v>
      </c>
      <c r="G964" s="111">
        <f t="shared" si="40"/>
        <v>0</v>
      </c>
    </row>
    <row r="965" spans="1:7" s="1613" customFormat="1">
      <c r="A965" s="1698">
        <v>4211</v>
      </c>
      <c r="B965" s="1671" t="s">
        <v>1128</v>
      </c>
      <c r="C965" s="1672"/>
      <c r="D965" s="1672"/>
      <c r="E965" s="1672"/>
      <c r="F965" s="1672"/>
      <c r="G965" s="111">
        <f t="shared" si="40"/>
        <v>0</v>
      </c>
    </row>
    <row r="966" spans="1:7" s="1613" customFormat="1">
      <c r="A966" s="1698">
        <v>4212</v>
      </c>
      <c r="B966" s="1671" t="s">
        <v>1129</v>
      </c>
      <c r="C966" s="1672"/>
      <c r="D966" s="1672"/>
      <c r="E966" s="1672"/>
      <c r="F966" s="1672"/>
      <c r="G966" s="111">
        <f t="shared" si="40"/>
        <v>0</v>
      </c>
    </row>
    <row r="967" spans="1:7" s="1613" customFormat="1">
      <c r="A967" s="1698">
        <v>4213</v>
      </c>
      <c r="B967" s="1671" t="s">
        <v>1130</v>
      </c>
      <c r="C967" s="1672"/>
      <c r="D967" s="1672"/>
      <c r="E967" s="1672"/>
      <c r="F967" s="1672"/>
      <c r="G967" s="111">
        <f t="shared" si="40"/>
        <v>0</v>
      </c>
    </row>
    <row r="968" spans="1:7" s="1613" customFormat="1">
      <c r="A968" s="1698">
        <v>4214</v>
      </c>
      <c r="B968" s="1671" t="s">
        <v>1131</v>
      </c>
      <c r="C968" s="1672"/>
      <c r="D968" s="1672"/>
      <c r="E968" s="1672"/>
      <c r="F968" s="1672"/>
      <c r="G968" s="111">
        <f t="shared" si="40"/>
        <v>0</v>
      </c>
    </row>
    <row r="969" spans="1:7" s="1613" customFormat="1">
      <c r="A969" s="1698">
        <v>4217</v>
      </c>
      <c r="B969" s="1671" t="s">
        <v>921</v>
      </c>
      <c r="C969" s="1672"/>
      <c r="D969" s="1672"/>
      <c r="E969" s="1672"/>
      <c r="F969" s="1672"/>
      <c r="G969" s="111">
        <f t="shared" si="40"/>
        <v>0</v>
      </c>
    </row>
    <row r="970" spans="1:7" s="1613" customFormat="1">
      <c r="A970" s="1714">
        <v>429</v>
      </c>
      <c r="B970" s="1673" t="s">
        <v>1132</v>
      </c>
      <c r="C970" s="1672"/>
      <c r="D970" s="1672"/>
      <c r="E970" s="1672"/>
      <c r="F970" s="1672"/>
      <c r="G970" s="111">
        <f t="shared" si="40"/>
        <v>0</v>
      </c>
    </row>
    <row r="971" spans="1:7" s="1613" customFormat="1">
      <c r="A971" s="1716">
        <v>43</v>
      </c>
      <c r="B971" s="1664" t="s">
        <v>1133</v>
      </c>
      <c r="C971" s="111">
        <f>SUM(C972:C976)</f>
        <v>0</v>
      </c>
      <c r="D971" s="111">
        <f>SUM(D972:D976)</f>
        <v>0</v>
      </c>
      <c r="E971" s="111">
        <f>SUM(E972:E976)</f>
        <v>0</v>
      </c>
      <c r="F971" s="111">
        <f>SUM(F972:F976)</f>
        <v>0</v>
      </c>
      <c r="G971" s="111">
        <f>SUM(C971:F971)</f>
        <v>0</v>
      </c>
    </row>
    <row r="972" spans="1:7" s="1613" customFormat="1">
      <c r="A972" s="1723">
        <v>431</v>
      </c>
      <c r="B972" s="1703" t="s">
        <v>1134</v>
      </c>
      <c r="C972" s="1672"/>
      <c r="D972" s="1672"/>
      <c r="E972" s="1672"/>
      <c r="F972" s="1672"/>
      <c r="G972" s="111">
        <f>SUM(C972:F972)</f>
        <v>0</v>
      </c>
    </row>
    <row r="973" spans="1:7" s="1613" customFormat="1">
      <c r="A973" s="1723">
        <v>432</v>
      </c>
      <c r="B973" s="1703" t="s">
        <v>1135</v>
      </c>
      <c r="C973" s="1672"/>
      <c r="D973" s="1672"/>
      <c r="E973" s="1672"/>
      <c r="F973" s="1672"/>
      <c r="G973" s="111">
        <f t="shared" si="40"/>
        <v>0</v>
      </c>
    </row>
    <row r="974" spans="1:7" s="1613" customFormat="1">
      <c r="A974" s="1723">
        <v>433</v>
      </c>
      <c r="B974" s="1703" t="s">
        <v>981</v>
      </c>
      <c r="C974" s="1672"/>
      <c r="D974" s="1672"/>
      <c r="E974" s="1672"/>
      <c r="F974" s="1672"/>
      <c r="G974" s="111">
        <f t="shared" si="40"/>
        <v>0</v>
      </c>
    </row>
    <row r="975" spans="1:7" s="1613" customFormat="1">
      <c r="A975" s="1723">
        <v>434</v>
      </c>
      <c r="B975" s="1703" t="s">
        <v>1136</v>
      </c>
      <c r="C975" s="1672"/>
      <c r="D975" s="1672"/>
      <c r="E975" s="1672"/>
      <c r="F975" s="1672"/>
      <c r="G975" s="111">
        <f t="shared" si="40"/>
        <v>0</v>
      </c>
    </row>
    <row r="976" spans="1:7" s="1613" customFormat="1">
      <c r="A976" s="1723">
        <v>437</v>
      </c>
      <c r="B976" s="1703" t="s">
        <v>1137</v>
      </c>
      <c r="C976" s="1672"/>
      <c r="D976" s="1672"/>
      <c r="E976" s="1672"/>
      <c r="F976" s="1672"/>
      <c r="G976" s="111">
        <f t="shared" si="40"/>
        <v>0</v>
      </c>
    </row>
    <row r="977" spans="1:7" s="1613" customFormat="1">
      <c r="A977" s="1716">
        <v>44</v>
      </c>
      <c r="B977" s="1664" t="s">
        <v>1138</v>
      </c>
      <c r="C977" s="1672"/>
      <c r="D977" s="1672"/>
      <c r="E977" s="1672"/>
      <c r="F977" s="1672"/>
      <c r="G977" s="111">
        <f t="shared" si="40"/>
        <v>0</v>
      </c>
    </row>
    <row r="978" spans="1:7" s="1613" customFormat="1">
      <c r="A978" s="1716">
        <v>45</v>
      </c>
      <c r="B978" s="1664" t="s">
        <v>1139</v>
      </c>
      <c r="C978" s="111">
        <f>SUM(C979:C980)</f>
        <v>0</v>
      </c>
      <c r="D978" s="111">
        <f>SUM(D979:D980)</f>
        <v>0</v>
      </c>
      <c r="E978" s="111">
        <f>SUM(E979:E980)</f>
        <v>0</v>
      </c>
      <c r="F978" s="111">
        <f>SUM(F979:F980)</f>
        <v>0</v>
      </c>
      <c r="G978" s="111">
        <f t="shared" si="40"/>
        <v>0</v>
      </c>
    </row>
    <row r="979" spans="1:7" s="1613" customFormat="1">
      <c r="A979" s="1723">
        <v>451</v>
      </c>
      <c r="B979" s="1703" t="s">
        <v>1140</v>
      </c>
      <c r="C979" s="1672"/>
      <c r="D979" s="1672"/>
      <c r="E979" s="1672"/>
      <c r="F979" s="1672"/>
      <c r="G979" s="111">
        <f t="shared" si="40"/>
        <v>0</v>
      </c>
    </row>
    <row r="980" spans="1:7" s="1613" customFormat="1">
      <c r="A980" s="1723">
        <v>452</v>
      </c>
      <c r="B980" s="1703" t="s">
        <v>987</v>
      </c>
      <c r="C980" s="1672"/>
      <c r="D980" s="1672"/>
      <c r="E980" s="1672"/>
      <c r="F980" s="1672"/>
      <c r="G980" s="111">
        <f t="shared" si="40"/>
        <v>0</v>
      </c>
    </row>
    <row r="981" spans="1:7" s="1613" customFormat="1">
      <c r="A981" s="1716">
        <v>46</v>
      </c>
      <c r="B981" s="1664" t="s">
        <v>1141</v>
      </c>
      <c r="C981" s="1672"/>
      <c r="D981" s="1672"/>
      <c r="E981" s="1672"/>
      <c r="F981" s="1672"/>
      <c r="G981" s="111">
        <f t="shared" si="40"/>
        <v>0</v>
      </c>
    </row>
    <row r="982" spans="1:7" s="1613" customFormat="1">
      <c r="A982" s="1699">
        <v>5</v>
      </c>
      <c r="B982" s="1695" t="s">
        <v>1142</v>
      </c>
      <c r="C982" s="111">
        <f>C983+C984+C991+C1014</f>
        <v>0</v>
      </c>
      <c r="D982" s="111">
        <f>D983+D984+D991+D1014</f>
        <v>0</v>
      </c>
      <c r="E982" s="111">
        <f>E983+E984+E991+E1014</f>
        <v>0</v>
      </c>
      <c r="F982" s="111">
        <f>F983+F984+F991+F1014</f>
        <v>0</v>
      </c>
      <c r="G982" s="111">
        <f t="shared" si="40"/>
        <v>0</v>
      </c>
    </row>
    <row r="983" spans="1:7" s="1613" customFormat="1">
      <c r="A983" s="1716">
        <v>54</v>
      </c>
      <c r="B983" s="1664" t="s">
        <v>1143</v>
      </c>
      <c r="C983" s="1672"/>
      <c r="D983" s="1672"/>
      <c r="E983" s="1672"/>
      <c r="F983" s="1672"/>
      <c r="G983" s="111">
        <f t="shared" si="40"/>
        <v>0</v>
      </c>
    </row>
    <row r="984" spans="1:7" s="1613" customFormat="1">
      <c r="A984" s="1716">
        <v>55</v>
      </c>
      <c r="B984" s="1664" t="s">
        <v>1144</v>
      </c>
      <c r="C984" s="111">
        <f>C985+C990</f>
        <v>0</v>
      </c>
      <c r="D984" s="111">
        <f>D985+D990</f>
        <v>0</v>
      </c>
      <c r="E984" s="111">
        <f>E985+E990</f>
        <v>0</v>
      </c>
      <c r="F984" s="111">
        <f>F985+F990</f>
        <v>0</v>
      </c>
      <c r="G984" s="111">
        <f t="shared" si="40"/>
        <v>0</v>
      </c>
    </row>
    <row r="985" spans="1:7" s="1613" customFormat="1">
      <c r="A985" s="1718">
        <v>551</v>
      </c>
      <c r="B985" s="1673" t="s">
        <v>1145</v>
      </c>
      <c r="C985" s="111">
        <f>SUM(C986:C989)</f>
        <v>0</v>
      </c>
      <c r="D985" s="111">
        <f>SUM(D986:D989)</f>
        <v>0</v>
      </c>
      <c r="E985" s="111">
        <f>SUM(E986:E989)</f>
        <v>0</v>
      </c>
      <c r="F985" s="111">
        <f>SUM(F986:F989)</f>
        <v>0</v>
      </c>
      <c r="G985" s="111">
        <f t="shared" si="40"/>
        <v>0</v>
      </c>
    </row>
    <row r="986" spans="1:7" s="1613" customFormat="1">
      <c r="A986" s="1715">
        <v>5511</v>
      </c>
      <c r="B986" s="1671" t="s">
        <v>1146</v>
      </c>
      <c r="C986" s="1672"/>
      <c r="D986" s="1672"/>
      <c r="E986" s="1672"/>
      <c r="F986" s="1672"/>
      <c r="G986" s="111">
        <f t="shared" si="40"/>
        <v>0</v>
      </c>
    </row>
    <row r="987" spans="1:7" s="1613" customFormat="1">
      <c r="A987" s="1715">
        <v>5512</v>
      </c>
      <c r="B987" s="1671" t="s">
        <v>1147</v>
      </c>
      <c r="C987" s="1672"/>
      <c r="D987" s="1672"/>
      <c r="E987" s="1672"/>
      <c r="F987" s="1672"/>
      <c r="G987" s="111">
        <f t="shared" si="40"/>
        <v>0</v>
      </c>
    </row>
    <row r="988" spans="1:7" s="1613" customFormat="1">
      <c r="A988" s="1715">
        <v>5513</v>
      </c>
      <c r="B988" s="1671" t="s">
        <v>1148</v>
      </c>
      <c r="C988" s="1672"/>
      <c r="D988" s="1672"/>
      <c r="E988" s="1672"/>
      <c r="F988" s="1672"/>
      <c r="G988" s="111">
        <f t="shared" ref="G988:G1019" si="41">SUM(C988:F988)</f>
        <v>0</v>
      </c>
    </row>
    <row r="989" spans="1:7" s="1613" customFormat="1">
      <c r="A989" s="1715">
        <v>5514</v>
      </c>
      <c r="B989" s="1679" t="s">
        <v>1149</v>
      </c>
      <c r="C989" s="1672"/>
      <c r="D989" s="1672"/>
      <c r="E989" s="1672"/>
      <c r="F989" s="1672"/>
      <c r="G989" s="111">
        <f t="shared" si="41"/>
        <v>0</v>
      </c>
    </row>
    <row r="990" spans="1:7" s="1613" customFormat="1">
      <c r="A990" s="1718">
        <v>558</v>
      </c>
      <c r="B990" s="1673" t="s">
        <v>1150</v>
      </c>
      <c r="C990" s="1672"/>
      <c r="D990" s="1672"/>
      <c r="E990" s="1672"/>
      <c r="F990" s="1672"/>
      <c r="G990" s="111">
        <f t="shared" si="41"/>
        <v>0</v>
      </c>
    </row>
    <row r="991" spans="1:7" s="1613" customFormat="1">
      <c r="A991" s="1716">
        <v>56</v>
      </c>
      <c r="B991" s="1664" t="s">
        <v>1151</v>
      </c>
      <c r="C991" s="111">
        <f>C992+C1003</f>
        <v>0</v>
      </c>
      <c r="D991" s="111">
        <f>D992+D1003</f>
        <v>0</v>
      </c>
      <c r="E991" s="111">
        <f>E992+E1003</f>
        <v>0</v>
      </c>
      <c r="F991" s="111">
        <f>F992+F1003</f>
        <v>0</v>
      </c>
      <c r="G991" s="111">
        <f t="shared" si="41"/>
        <v>0</v>
      </c>
    </row>
    <row r="992" spans="1:7" s="1613" customFormat="1">
      <c r="A992" s="1714">
        <v>561</v>
      </c>
      <c r="B992" s="1673" t="s">
        <v>1152</v>
      </c>
      <c r="C992" s="111">
        <f>C993+C998</f>
        <v>0</v>
      </c>
      <c r="D992" s="111">
        <f>D993+D998</f>
        <v>0</v>
      </c>
      <c r="E992" s="111">
        <f>E993+E998</f>
        <v>0</v>
      </c>
      <c r="F992" s="111">
        <f>F993+F998</f>
        <v>0</v>
      </c>
      <c r="G992" s="111">
        <f t="shared" si="41"/>
        <v>0</v>
      </c>
    </row>
    <row r="993" spans="1:7" s="1613" customFormat="1">
      <c r="A993" s="1715">
        <v>5611</v>
      </c>
      <c r="B993" s="1671" t="s">
        <v>1153</v>
      </c>
      <c r="C993" s="111">
        <f>SUM(C994:C997)</f>
        <v>0</v>
      </c>
      <c r="D993" s="111">
        <f>SUM(D994:D997)</f>
        <v>0</v>
      </c>
      <c r="E993" s="111">
        <f>SUM(E994:E997)</f>
        <v>0</v>
      </c>
      <c r="F993" s="111">
        <f>SUM(F994:F997)</f>
        <v>0</v>
      </c>
      <c r="G993" s="111">
        <f t="shared" si="41"/>
        <v>0</v>
      </c>
    </row>
    <row r="994" spans="1:7" s="1613" customFormat="1">
      <c r="A994" s="1698">
        <v>56111</v>
      </c>
      <c r="B994" s="1671" t="s">
        <v>1154</v>
      </c>
      <c r="C994" s="1672"/>
      <c r="D994" s="1672"/>
      <c r="E994" s="1672"/>
      <c r="F994" s="1672"/>
      <c r="G994" s="111">
        <f t="shared" si="41"/>
        <v>0</v>
      </c>
    </row>
    <row r="995" spans="1:7" s="1613" customFormat="1">
      <c r="A995" s="1698">
        <v>56112</v>
      </c>
      <c r="B995" s="1671" t="s">
        <v>1155</v>
      </c>
      <c r="C995" s="1672"/>
      <c r="D995" s="1672"/>
      <c r="E995" s="1672"/>
      <c r="F995" s="1672"/>
      <c r="G995" s="111">
        <f t="shared" si="41"/>
        <v>0</v>
      </c>
    </row>
    <row r="996" spans="1:7" s="1613" customFormat="1">
      <c r="A996" s="1698">
        <v>56113</v>
      </c>
      <c r="B996" s="1671" t="s">
        <v>1156</v>
      </c>
      <c r="C996" s="1672"/>
      <c r="D996" s="1672"/>
      <c r="E996" s="1672"/>
      <c r="F996" s="1672"/>
      <c r="G996" s="111">
        <f t="shared" si="41"/>
        <v>0</v>
      </c>
    </row>
    <row r="997" spans="1:7" s="1613" customFormat="1">
      <c r="A997" s="1698">
        <v>56114</v>
      </c>
      <c r="B997" s="1724" t="s">
        <v>1157</v>
      </c>
      <c r="C997" s="112"/>
      <c r="D997" s="112"/>
      <c r="E997" s="112"/>
      <c r="F997" s="112"/>
      <c r="G997" s="111">
        <f t="shared" si="41"/>
        <v>0</v>
      </c>
    </row>
    <row r="998" spans="1:7" s="1613" customFormat="1">
      <c r="A998" s="1698">
        <v>5612</v>
      </c>
      <c r="B998" s="1671" t="s">
        <v>1158</v>
      </c>
      <c r="C998" s="111">
        <f>SUM(C999:C1002)</f>
        <v>0</v>
      </c>
      <c r="D998" s="111">
        <f>SUM(D999:D1002)</f>
        <v>0</v>
      </c>
      <c r="E998" s="111">
        <f>SUM(E999:E1002)</f>
        <v>0</v>
      </c>
      <c r="F998" s="111">
        <f>SUM(F999:F1002)</f>
        <v>0</v>
      </c>
      <c r="G998" s="111">
        <f t="shared" si="41"/>
        <v>0</v>
      </c>
    </row>
    <row r="999" spans="1:7" s="1613" customFormat="1">
      <c r="A999" s="1698">
        <v>56121</v>
      </c>
      <c r="B999" s="1671" t="s">
        <v>1159</v>
      </c>
      <c r="C999" s="1672"/>
      <c r="D999" s="1672"/>
      <c r="E999" s="1672"/>
      <c r="F999" s="1672"/>
      <c r="G999" s="111">
        <f t="shared" si="41"/>
        <v>0</v>
      </c>
    </row>
    <row r="1000" spans="1:7" s="1613" customFormat="1">
      <c r="A1000" s="1698">
        <v>56122</v>
      </c>
      <c r="B1000" s="1671" t="s">
        <v>1160</v>
      </c>
      <c r="C1000" s="1672"/>
      <c r="D1000" s="1672"/>
      <c r="E1000" s="1672"/>
      <c r="F1000" s="1672"/>
      <c r="G1000" s="111">
        <f t="shared" si="41"/>
        <v>0</v>
      </c>
    </row>
    <row r="1001" spans="1:7" s="1613" customFormat="1">
      <c r="A1001" s="1698">
        <v>56123</v>
      </c>
      <c r="B1001" s="1671" t="s">
        <v>1161</v>
      </c>
      <c r="C1001" s="1672"/>
      <c r="D1001" s="1672"/>
      <c r="E1001" s="1672"/>
      <c r="F1001" s="1672"/>
      <c r="G1001" s="111">
        <f t="shared" si="41"/>
        <v>0</v>
      </c>
    </row>
    <row r="1002" spans="1:7" s="1613" customFormat="1">
      <c r="A1002" s="1698">
        <v>56124</v>
      </c>
      <c r="B1002" s="1724" t="s">
        <v>1162</v>
      </c>
      <c r="C1002" s="112"/>
      <c r="D1002" s="112"/>
      <c r="E1002" s="112"/>
      <c r="F1002" s="112"/>
      <c r="G1002" s="111">
        <f t="shared" si="41"/>
        <v>0</v>
      </c>
    </row>
    <row r="1003" spans="1:7" s="1613" customFormat="1">
      <c r="A1003" s="1714">
        <v>569</v>
      </c>
      <c r="B1003" s="1673" t="s">
        <v>77</v>
      </c>
      <c r="C1003" s="111">
        <f>+C1004+C1009</f>
        <v>0</v>
      </c>
      <c r="D1003" s="111">
        <f>+D1004+D1009</f>
        <v>0</v>
      </c>
      <c r="E1003" s="111">
        <f>+E1004+E1009</f>
        <v>0</v>
      </c>
      <c r="F1003" s="111">
        <f>+F1004+F1009</f>
        <v>0</v>
      </c>
      <c r="G1003" s="111">
        <f t="shared" si="41"/>
        <v>0</v>
      </c>
    </row>
    <row r="1004" spans="1:7" s="1613" customFormat="1">
      <c r="A1004" s="1698">
        <v>5691</v>
      </c>
      <c r="B1004" s="1671" t="s">
        <v>1163</v>
      </c>
      <c r="C1004" s="111">
        <f>SUM(C1005:C1008)</f>
        <v>0</v>
      </c>
      <c r="D1004" s="111">
        <f>SUM(D1005:D1008)</f>
        <v>0</v>
      </c>
      <c r="E1004" s="111">
        <f>SUM(E1005:E1008)</f>
        <v>0</v>
      </c>
      <c r="F1004" s="111">
        <f>SUM(F1005:F1008)</f>
        <v>0</v>
      </c>
      <c r="G1004" s="111">
        <f t="shared" si="41"/>
        <v>0</v>
      </c>
    </row>
    <row r="1005" spans="1:7" s="1613" customFormat="1">
      <c r="A1005" s="1698">
        <v>56911</v>
      </c>
      <c r="B1005" s="1671" t="s">
        <v>1164</v>
      </c>
      <c r="C1005" s="1672"/>
      <c r="D1005" s="1672"/>
      <c r="E1005" s="1672"/>
      <c r="F1005" s="1672"/>
      <c r="G1005" s="111">
        <f t="shared" si="41"/>
        <v>0</v>
      </c>
    </row>
    <row r="1006" spans="1:7" s="1613" customFormat="1">
      <c r="A1006" s="1698">
        <v>56912</v>
      </c>
      <c r="B1006" s="1671" t="s">
        <v>1165</v>
      </c>
      <c r="C1006" s="1672"/>
      <c r="D1006" s="1672"/>
      <c r="E1006" s="1672"/>
      <c r="F1006" s="1672"/>
      <c r="G1006" s="111">
        <f>SUM(C1006:F1006)</f>
        <v>0</v>
      </c>
    </row>
    <row r="1007" spans="1:7" s="1613" customFormat="1">
      <c r="A1007" s="1698">
        <v>56913</v>
      </c>
      <c r="B1007" s="1671" t="s">
        <v>1166</v>
      </c>
      <c r="C1007" s="1672"/>
      <c r="D1007" s="1672"/>
      <c r="E1007" s="1672"/>
      <c r="F1007" s="1672"/>
      <c r="G1007" s="111">
        <f t="shared" si="41"/>
        <v>0</v>
      </c>
    </row>
    <row r="1008" spans="1:7" s="1613" customFormat="1">
      <c r="A1008" s="1698">
        <v>56914</v>
      </c>
      <c r="B1008" s="1724" t="s">
        <v>1167</v>
      </c>
      <c r="C1008" s="112"/>
      <c r="D1008" s="112"/>
      <c r="E1008" s="112"/>
      <c r="F1008" s="112"/>
      <c r="G1008" s="111">
        <f t="shared" si="41"/>
        <v>0</v>
      </c>
    </row>
    <row r="1009" spans="1:7" s="1613" customFormat="1">
      <c r="A1009" s="1698">
        <v>5692</v>
      </c>
      <c r="B1009" s="1671" t="s">
        <v>1168</v>
      </c>
      <c r="C1009" s="111">
        <f>SUM(C1010:C1013)</f>
        <v>0</v>
      </c>
      <c r="D1009" s="111">
        <f>SUM(D1010:D1013)</f>
        <v>0</v>
      </c>
      <c r="E1009" s="111">
        <f>SUM(E1010:E1013)</f>
        <v>0</v>
      </c>
      <c r="F1009" s="111">
        <f>SUM(F1010:F1013)</f>
        <v>0</v>
      </c>
      <c r="G1009" s="111">
        <f t="shared" si="41"/>
        <v>0</v>
      </c>
    </row>
    <row r="1010" spans="1:7" s="1613" customFormat="1">
      <c r="A1010" s="1698">
        <v>56921</v>
      </c>
      <c r="B1010" s="1671" t="s">
        <v>1169</v>
      </c>
      <c r="C1010" s="1672"/>
      <c r="D1010" s="1672"/>
      <c r="E1010" s="1672"/>
      <c r="F1010" s="1672"/>
      <c r="G1010" s="111">
        <f t="shared" si="41"/>
        <v>0</v>
      </c>
    </row>
    <row r="1011" spans="1:7" s="1613" customFormat="1">
      <c r="A1011" s="1698">
        <v>56922</v>
      </c>
      <c r="B1011" s="1671" t="s">
        <v>1170</v>
      </c>
      <c r="C1011" s="1672"/>
      <c r="D1011" s="1672"/>
      <c r="E1011" s="1672"/>
      <c r="F1011" s="1672"/>
      <c r="G1011" s="111">
        <f t="shared" si="41"/>
        <v>0</v>
      </c>
    </row>
    <row r="1012" spans="1:7" s="1613" customFormat="1">
      <c r="A1012" s="1698">
        <v>56923</v>
      </c>
      <c r="B1012" s="1671" t="s">
        <v>1171</v>
      </c>
      <c r="C1012" s="1672"/>
      <c r="D1012" s="1672"/>
      <c r="E1012" s="1672"/>
      <c r="F1012" s="1672"/>
      <c r="G1012" s="111">
        <f>SUM(C1012:F1012)</f>
        <v>0</v>
      </c>
    </row>
    <row r="1013" spans="1:7" s="1613" customFormat="1">
      <c r="A1013" s="1698">
        <v>56924</v>
      </c>
      <c r="B1013" s="1724" t="s">
        <v>1172</v>
      </c>
      <c r="C1013" s="112"/>
      <c r="D1013" s="112"/>
      <c r="E1013" s="112"/>
      <c r="F1013" s="112"/>
      <c r="G1013" s="111">
        <f>SUM(C1013:F1013)</f>
        <v>0</v>
      </c>
    </row>
    <row r="1014" spans="1:7" s="1613" customFormat="1">
      <c r="A1014" s="1716">
        <v>57</v>
      </c>
      <c r="B1014" s="1664" t="s">
        <v>1173</v>
      </c>
      <c r="C1014" s="111">
        <f>SUM(C1015:C1020)</f>
        <v>0</v>
      </c>
      <c r="D1014" s="111">
        <f>SUM(D1015:D1020)</f>
        <v>0</v>
      </c>
      <c r="E1014" s="111">
        <f>SUM(E1015:E1020)</f>
        <v>0</v>
      </c>
      <c r="F1014" s="111">
        <f>SUM(F1015:F1020)</f>
        <v>0</v>
      </c>
      <c r="G1014" s="111">
        <f>SUM(C1014:F1014)</f>
        <v>0</v>
      </c>
    </row>
    <row r="1015" spans="1:7" s="1613" customFormat="1">
      <c r="A1015" s="1723">
        <v>571</v>
      </c>
      <c r="B1015" s="1703" t="s">
        <v>1174</v>
      </c>
      <c r="C1015" s="1672"/>
      <c r="D1015" s="1672"/>
      <c r="E1015" s="1672"/>
      <c r="F1015" s="1672"/>
      <c r="G1015" s="111">
        <f t="shared" si="41"/>
        <v>0</v>
      </c>
    </row>
    <row r="1016" spans="1:7" s="1613" customFormat="1">
      <c r="A1016" s="1723">
        <v>572</v>
      </c>
      <c r="B1016" s="1703" t="s">
        <v>1175</v>
      </c>
      <c r="C1016" s="1672"/>
      <c r="D1016" s="1672"/>
      <c r="E1016" s="1672"/>
      <c r="F1016" s="1672"/>
      <c r="G1016" s="111">
        <f>SUM(C1016:F1016)</f>
        <v>0</v>
      </c>
    </row>
    <row r="1017" spans="1:7" s="1613" customFormat="1">
      <c r="A1017" s="1723">
        <v>573</v>
      </c>
      <c r="B1017" s="1703" t="s">
        <v>1176</v>
      </c>
      <c r="C1017" s="1672"/>
      <c r="D1017" s="1672"/>
      <c r="E1017" s="1672"/>
      <c r="F1017" s="1672"/>
      <c r="G1017" s="111">
        <f t="shared" si="41"/>
        <v>0</v>
      </c>
    </row>
    <row r="1018" spans="1:7" s="1613" customFormat="1">
      <c r="A1018" s="1723">
        <v>574</v>
      </c>
      <c r="B1018" s="1703" t="s">
        <v>1227</v>
      </c>
      <c r="C1018" s="1672"/>
      <c r="D1018" s="1672"/>
      <c r="E1018" s="1672"/>
      <c r="F1018" s="1672"/>
      <c r="G1018" s="111">
        <f>SUM(C1018:F1018)</f>
        <v>0</v>
      </c>
    </row>
    <row r="1019" spans="1:7" s="1613" customFormat="1">
      <c r="A1019" s="1723">
        <v>577</v>
      </c>
      <c r="B1019" s="1703" t="s">
        <v>1177</v>
      </c>
      <c r="C1019" s="1672"/>
      <c r="D1019" s="1672"/>
      <c r="E1019" s="1672"/>
      <c r="F1019" s="1672"/>
      <c r="G1019" s="111">
        <f t="shared" si="41"/>
        <v>0</v>
      </c>
    </row>
    <row r="1020" spans="1:7" s="1613" customFormat="1">
      <c r="A1020" s="1723">
        <v>578</v>
      </c>
      <c r="B1020" s="1703" t="s">
        <v>1178</v>
      </c>
      <c r="C1020" s="1672"/>
      <c r="D1020" s="1672"/>
      <c r="E1020" s="1672"/>
      <c r="F1020" s="1672"/>
      <c r="G1020" s="111">
        <f>SUM(C1020:F1020)</f>
        <v>0</v>
      </c>
    </row>
    <row r="1021" spans="1:7" s="1613" customFormat="1">
      <c r="A1021" s="1715"/>
      <c r="B1021" s="1662" t="s">
        <v>995</v>
      </c>
      <c r="C1021" s="111">
        <f>C716+C810+C932+C962+C982</f>
        <v>0</v>
      </c>
      <c r="D1021" s="111">
        <f>D716+D810+D932+D962+D982</f>
        <v>0</v>
      </c>
      <c r="E1021" s="111">
        <f>E716+E810+E932+E962+E982</f>
        <v>0</v>
      </c>
      <c r="F1021" s="111">
        <f>F716+F810+F932+F962+F982</f>
        <v>0</v>
      </c>
      <c r="G1021" s="111">
        <f>SUM(C1021:F1021)</f>
        <v>0</v>
      </c>
    </row>
    <row r="1022" spans="1:7" s="1613" customFormat="1">
      <c r="A1022" s="116"/>
      <c r="B1022" s="120" t="s">
        <v>1179</v>
      </c>
      <c r="C1022" s="98"/>
      <c r="D1022" s="96"/>
      <c r="E1022" s="96"/>
      <c r="F1022" s="96"/>
      <c r="G1022" s="96"/>
    </row>
    <row r="1023" spans="1:7" s="1613" customFormat="1">
      <c r="A1023" s="1706"/>
      <c r="B1023" s="96"/>
      <c r="C1023" s="96"/>
      <c r="D1023" s="96"/>
      <c r="E1023" s="96"/>
      <c r="F1023" s="96"/>
      <c r="G1023" s="96"/>
    </row>
    <row r="1024" spans="1:7" s="1613" customFormat="1">
      <c r="A1024" s="1706"/>
      <c r="B1024" s="96"/>
      <c r="C1024" s="96"/>
      <c r="D1024" s="96"/>
      <c r="E1024" s="96"/>
      <c r="F1024" s="96"/>
      <c r="G1024" s="96"/>
    </row>
    <row r="1025" spans="1:7" s="1613" customFormat="1">
      <c r="A1025" s="1706"/>
      <c r="B1025" s="96"/>
      <c r="C1025" s="96"/>
      <c r="D1025" s="96"/>
      <c r="E1025" s="96"/>
      <c r="F1025" s="96"/>
      <c r="G1025" s="96"/>
    </row>
    <row r="1026" spans="1:7" s="1613" customFormat="1">
      <c r="A1026" s="1706"/>
      <c r="B1026" s="96"/>
      <c r="C1026" s="96"/>
      <c r="D1026" s="96"/>
      <c r="E1026" s="96"/>
      <c r="F1026" s="96"/>
      <c r="G1026" s="96"/>
    </row>
    <row r="1027" spans="1:7" s="1613" customFormat="1">
      <c r="A1027" s="1706"/>
      <c r="B1027" s="96"/>
      <c r="C1027" s="96"/>
      <c r="D1027" s="96"/>
      <c r="E1027" s="96"/>
      <c r="F1027" s="96"/>
      <c r="G1027" s="96"/>
    </row>
    <row r="1028" spans="1:7" s="1613" customFormat="1">
      <c r="A1028" s="1706"/>
      <c r="B1028" s="96"/>
      <c r="C1028" s="96"/>
      <c r="D1028" s="96"/>
      <c r="E1028" s="96"/>
      <c r="F1028" s="96"/>
      <c r="G1028" s="96"/>
    </row>
    <row r="1029" spans="1:7" s="1613" customFormat="1">
      <c r="A1029" s="1706"/>
      <c r="B1029" s="96"/>
      <c r="C1029" s="96"/>
      <c r="D1029" s="96"/>
      <c r="E1029" s="96"/>
      <c r="F1029" s="96"/>
      <c r="G1029" s="96"/>
    </row>
    <row r="1030" spans="1:7" s="1613" customFormat="1">
      <c r="A1030" s="1706"/>
      <c r="B1030" s="96"/>
      <c r="C1030" s="96"/>
      <c r="D1030" s="96"/>
      <c r="E1030" s="96"/>
      <c r="F1030" s="96"/>
      <c r="G1030" s="96"/>
    </row>
    <row r="1031" spans="1:7" s="1613" customFormat="1">
      <c r="A1031" s="1706"/>
      <c r="B1031" s="96"/>
      <c r="C1031" s="96"/>
      <c r="D1031" s="96"/>
      <c r="E1031" s="96"/>
      <c r="F1031" s="96"/>
      <c r="G1031" s="96"/>
    </row>
    <row r="1032" spans="1:7" s="1613" customFormat="1">
      <c r="A1032" s="1706"/>
      <c r="B1032" s="96"/>
      <c r="C1032" s="96"/>
      <c r="D1032" s="96"/>
      <c r="E1032" s="96"/>
      <c r="F1032" s="96"/>
      <c r="G1032" s="96"/>
    </row>
    <row r="1033" spans="1:7" s="1613" customFormat="1">
      <c r="A1033" s="1706"/>
      <c r="B1033" s="96"/>
      <c r="C1033" s="96"/>
      <c r="D1033" s="96"/>
      <c r="E1033" s="96"/>
      <c r="F1033" s="96"/>
      <c r="G1033" s="96"/>
    </row>
    <row r="1034" spans="1:7" s="1613" customFormat="1">
      <c r="A1034" s="1706"/>
      <c r="B1034" s="96"/>
      <c r="C1034" s="96"/>
      <c r="D1034" s="96"/>
      <c r="E1034" s="96"/>
      <c r="F1034" s="96"/>
      <c r="G1034" s="96"/>
    </row>
    <row r="1035" spans="1:7" s="1613" customFormat="1">
      <c r="A1035" s="1706"/>
      <c r="B1035" s="96"/>
      <c r="C1035" s="96"/>
      <c r="D1035" s="96"/>
      <c r="E1035" s="96"/>
      <c r="F1035" s="96"/>
      <c r="G1035" s="96"/>
    </row>
    <row r="1036" spans="1:7" s="1613" customFormat="1">
      <c r="A1036" s="1706"/>
      <c r="B1036" s="96"/>
      <c r="C1036" s="96"/>
      <c r="D1036" s="96"/>
      <c r="E1036" s="96"/>
      <c r="F1036" s="96"/>
      <c r="G1036" s="96"/>
    </row>
    <row r="1037" spans="1:7" s="1613" customFormat="1">
      <c r="A1037" s="1706"/>
      <c r="B1037" s="96"/>
      <c r="C1037" s="96"/>
      <c r="D1037" s="96"/>
      <c r="E1037" s="96"/>
      <c r="F1037" s="96"/>
      <c r="G1037" s="96"/>
    </row>
    <row r="1038" spans="1:7" s="1613" customFormat="1">
      <c r="A1038" s="1706"/>
      <c r="B1038" s="96"/>
      <c r="C1038" s="96"/>
      <c r="D1038" s="96"/>
      <c r="E1038" s="96"/>
      <c r="F1038" s="96"/>
      <c r="G1038" s="96"/>
    </row>
    <row r="1039" spans="1:7" s="1613" customFormat="1">
      <c r="A1039" s="1706"/>
      <c r="B1039" s="96"/>
      <c r="C1039" s="96"/>
      <c r="D1039" s="96"/>
      <c r="E1039" s="96"/>
      <c r="F1039" s="96"/>
      <c r="G1039" s="96"/>
    </row>
    <row r="1040" spans="1:7" s="1613" customFormat="1">
      <c r="A1040" s="1706"/>
      <c r="B1040" s="96"/>
      <c r="C1040" s="96"/>
      <c r="D1040" s="96"/>
      <c r="E1040" s="96"/>
      <c r="F1040" s="96"/>
      <c r="G1040" s="96"/>
    </row>
    <row r="1041" spans="1:7" s="1613" customFormat="1">
      <c r="A1041" s="1706"/>
      <c r="B1041" s="96"/>
      <c r="C1041" s="96"/>
      <c r="D1041" s="96"/>
      <c r="E1041" s="96"/>
      <c r="F1041" s="96"/>
      <c r="G1041" s="96"/>
    </row>
    <row r="1042" spans="1:7" s="1613" customFormat="1">
      <c r="A1042" s="1706"/>
      <c r="B1042" s="96"/>
      <c r="C1042" s="96"/>
      <c r="D1042" s="96"/>
      <c r="E1042" s="96"/>
      <c r="F1042" s="96"/>
      <c r="G1042" s="96"/>
    </row>
    <row r="1043" spans="1:7" s="1613" customFormat="1">
      <c r="A1043" s="1706"/>
      <c r="B1043" s="96"/>
      <c r="C1043" s="96"/>
      <c r="D1043" s="96"/>
      <c r="E1043" s="96"/>
      <c r="F1043" s="96"/>
      <c r="G1043" s="96"/>
    </row>
    <row r="1044" spans="1:7" s="1613" customFormat="1">
      <c r="A1044" s="1706"/>
      <c r="B1044" s="96"/>
      <c r="C1044" s="96"/>
      <c r="D1044" s="96"/>
      <c r="E1044" s="96"/>
      <c r="F1044" s="96"/>
      <c r="G1044" s="96"/>
    </row>
    <row r="1045" spans="1:7" s="1613" customFormat="1">
      <c r="A1045" s="1706"/>
      <c r="B1045" s="96"/>
      <c r="C1045" s="96"/>
      <c r="D1045" s="96"/>
      <c r="E1045" s="96"/>
      <c r="F1045" s="96"/>
      <c r="G1045" s="96"/>
    </row>
    <row r="1046" spans="1:7" s="1613" customFormat="1">
      <c r="A1046" s="1706"/>
      <c r="B1046" s="96"/>
      <c r="C1046" s="96"/>
      <c r="D1046" s="96"/>
      <c r="E1046" s="96"/>
      <c r="F1046" s="96"/>
      <c r="G1046" s="96"/>
    </row>
    <row r="1047" spans="1:7" s="1613" customFormat="1">
      <c r="A1047" s="1706"/>
      <c r="B1047" s="96"/>
      <c r="C1047" s="96"/>
      <c r="D1047" s="96"/>
      <c r="E1047" s="96"/>
      <c r="F1047" s="96"/>
      <c r="G1047" s="96"/>
    </row>
    <row r="1048" spans="1:7" s="1613" customFormat="1">
      <c r="A1048" s="1706"/>
      <c r="B1048" s="96"/>
      <c r="C1048" s="96"/>
      <c r="D1048" s="96"/>
      <c r="E1048" s="96"/>
      <c r="F1048" s="96"/>
      <c r="G1048" s="96"/>
    </row>
    <row r="1049" spans="1:7" s="1613" customFormat="1">
      <c r="A1049" s="1706"/>
      <c r="B1049" s="96"/>
      <c r="C1049" s="96"/>
      <c r="D1049" s="96"/>
      <c r="E1049" s="96"/>
      <c r="F1049" s="96"/>
      <c r="G1049" s="96"/>
    </row>
    <row r="1050" spans="1:7" s="1613" customFormat="1">
      <c r="A1050" s="1706"/>
      <c r="B1050" s="96"/>
      <c r="C1050" s="96"/>
      <c r="D1050" s="96"/>
      <c r="E1050" s="96"/>
      <c r="F1050" s="96"/>
      <c r="G1050" s="96"/>
    </row>
    <row r="1051" spans="1:7" s="1613" customFormat="1">
      <c r="A1051" s="1706"/>
      <c r="B1051" s="96"/>
      <c r="C1051" s="96"/>
      <c r="D1051" s="96"/>
      <c r="E1051" s="96"/>
      <c r="F1051" s="96"/>
      <c r="G1051" s="96"/>
    </row>
    <row r="1052" spans="1:7" s="1613" customFormat="1">
      <c r="A1052" s="1706"/>
      <c r="B1052" s="96"/>
      <c r="C1052" s="96"/>
      <c r="D1052" s="96"/>
      <c r="E1052" s="96"/>
      <c r="F1052" s="96"/>
      <c r="G1052" s="96"/>
    </row>
    <row r="1053" spans="1:7" s="1613" customFormat="1">
      <c r="A1053" s="1706"/>
      <c r="B1053" s="96"/>
      <c r="C1053" s="96"/>
      <c r="D1053" s="96"/>
      <c r="E1053" s="96"/>
      <c r="F1053" s="96"/>
      <c r="G1053" s="96"/>
    </row>
    <row r="1054" spans="1:7" s="1613" customFormat="1">
      <c r="A1054" s="1706"/>
      <c r="B1054" s="96"/>
      <c r="C1054" s="96"/>
      <c r="D1054" s="96"/>
      <c r="E1054" s="96"/>
      <c r="F1054" s="96"/>
      <c r="G1054" s="96"/>
    </row>
    <row r="1055" spans="1:7" s="1613" customFormat="1">
      <c r="A1055" s="1706"/>
      <c r="B1055" s="96"/>
      <c r="C1055" s="96"/>
      <c r="D1055" s="96"/>
      <c r="E1055" s="96"/>
      <c r="F1055" s="96"/>
      <c r="G1055" s="96"/>
    </row>
    <row r="1056" spans="1:7" s="1613" customFormat="1">
      <c r="A1056" s="1706"/>
      <c r="B1056" s="96"/>
      <c r="C1056" s="96"/>
      <c r="D1056" s="96"/>
      <c r="E1056" s="96"/>
      <c r="F1056" s="96"/>
      <c r="G1056" s="96"/>
    </row>
    <row r="1057" spans="1:7" s="1613" customFormat="1">
      <c r="A1057" s="1706"/>
      <c r="B1057" s="96"/>
      <c r="C1057" s="96"/>
      <c r="D1057" s="96"/>
      <c r="E1057" s="96"/>
      <c r="F1057" s="96"/>
      <c r="G1057" s="96"/>
    </row>
    <row r="1058" spans="1:7" s="1613" customFormat="1">
      <c r="A1058" s="1706"/>
      <c r="B1058" s="96"/>
      <c r="C1058" s="96"/>
      <c r="D1058" s="96"/>
      <c r="E1058" s="96"/>
      <c r="F1058" s="96"/>
      <c r="G1058" s="96"/>
    </row>
    <row r="1059" spans="1:7" s="1613" customFormat="1">
      <c r="A1059" s="1706"/>
      <c r="B1059" s="96"/>
      <c r="C1059" s="96"/>
      <c r="D1059" s="96"/>
      <c r="E1059" s="96"/>
      <c r="F1059" s="96"/>
      <c r="G1059" s="96"/>
    </row>
    <row r="1060" spans="1:7" s="1613" customFormat="1">
      <c r="A1060" s="1706"/>
      <c r="B1060" s="96"/>
      <c r="C1060" s="96"/>
      <c r="D1060" s="96"/>
      <c r="E1060" s="96"/>
      <c r="F1060" s="96"/>
      <c r="G1060" s="96"/>
    </row>
    <row r="1061" spans="1:7" s="1613" customFormat="1">
      <c r="A1061" s="1706"/>
      <c r="B1061" s="96"/>
      <c r="C1061" s="96"/>
      <c r="D1061" s="96"/>
      <c r="E1061" s="96"/>
      <c r="F1061" s="96"/>
      <c r="G1061" s="96"/>
    </row>
    <row r="1062" spans="1:7" s="1613" customFormat="1">
      <c r="A1062" s="1706"/>
      <c r="B1062" s="96"/>
      <c r="C1062" s="96"/>
      <c r="D1062" s="96"/>
      <c r="E1062" s="96"/>
      <c r="F1062" s="96"/>
      <c r="G1062" s="96"/>
    </row>
    <row r="1063" spans="1:7" s="1613" customFormat="1">
      <c r="A1063" s="1706"/>
      <c r="B1063" s="96"/>
      <c r="C1063" s="96"/>
      <c r="D1063" s="96"/>
      <c r="E1063" s="96"/>
      <c r="F1063" s="96"/>
      <c r="G1063" s="96"/>
    </row>
    <row r="1064" spans="1:7" s="1613" customFormat="1">
      <c r="A1064" s="1706"/>
      <c r="B1064" s="96"/>
      <c r="C1064" s="96"/>
      <c r="D1064" s="96"/>
      <c r="E1064" s="96"/>
      <c r="F1064" s="96"/>
      <c r="G1064" s="96"/>
    </row>
    <row r="1065" spans="1:7" s="1613" customFormat="1">
      <c r="A1065" s="1706"/>
      <c r="B1065" s="96"/>
      <c r="C1065" s="96"/>
      <c r="D1065" s="96"/>
      <c r="E1065" s="96"/>
      <c r="F1065" s="96"/>
      <c r="G1065" s="96"/>
    </row>
    <row r="1066" spans="1:7" s="1613" customFormat="1">
      <c r="A1066" s="1706"/>
      <c r="B1066" s="96"/>
      <c r="C1066" s="96"/>
      <c r="D1066" s="96"/>
      <c r="E1066" s="96"/>
      <c r="F1066" s="96"/>
      <c r="G1066" s="96"/>
    </row>
    <row r="1067" spans="1:7" s="1613" customFormat="1">
      <c r="A1067" s="1706"/>
      <c r="B1067" s="96"/>
      <c r="C1067" s="96"/>
      <c r="D1067" s="96"/>
      <c r="E1067" s="96"/>
      <c r="F1067" s="96"/>
      <c r="G1067" s="96"/>
    </row>
    <row r="1068" spans="1:7" s="1613" customFormat="1">
      <c r="A1068" s="1706"/>
      <c r="B1068" s="96"/>
      <c r="C1068" s="96"/>
      <c r="D1068" s="96"/>
      <c r="E1068" s="96"/>
      <c r="F1068" s="96"/>
      <c r="G1068" s="96"/>
    </row>
    <row r="1069" spans="1:7" s="1613" customFormat="1">
      <c r="A1069" s="1706"/>
      <c r="B1069" s="96"/>
      <c r="C1069" s="96"/>
      <c r="D1069" s="96"/>
      <c r="E1069" s="96"/>
      <c r="F1069" s="96"/>
      <c r="G1069" s="96"/>
    </row>
    <row r="1070" spans="1:7" s="1613" customFormat="1">
      <c r="A1070" s="1706"/>
      <c r="B1070" s="96"/>
      <c r="C1070" s="96"/>
      <c r="D1070" s="96"/>
      <c r="E1070" s="96"/>
      <c r="F1070" s="96"/>
      <c r="G1070" s="96"/>
    </row>
    <row r="1071" spans="1:7" s="1613" customFormat="1">
      <c r="A1071" s="1706"/>
      <c r="B1071" s="96"/>
      <c r="C1071" s="96"/>
      <c r="D1071" s="96"/>
      <c r="E1071" s="96"/>
      <c r="F1071" s="96"/>
      <c r="G1071" s="96"/>
    </row>
    <row r="1072" spans="1:7" s="1613" customFormat="1">
      <c r="A1072" s="1706"/>
      <c r="B1072" s="96"/>
      <c r="C1072" s="96"/>
      <c r="D1072" s="96"/>
      <c r="E1072" s="96"/>
      <c r="F1072" s="96"/>
      <c r="G1072" s="96"/>
    </row>
    <row r="1073" spans="1:7" s="1613" customFormat="1">
      <c r="A1073" s="1706"/>
      <c r="B1073" s="96"/>
      <c r="C1073" s="96"/>
      <c r="D1073" s="96"/>
      <c r="E1073" s="96"/>
      <c r="F1073" s="96"/>
      <c r="G1073" s="96"/>
    </row>
    <row r="1074" spans="1:7" s="1613" customFormat="1">
      <c r="A1074" s="1706"/>
      <c r="B1074" s="96"/>
      <c r="C1074" s="96"/>
      <c r="D1074" s="96"/>
      <c r="E1074" s="96"/>
      <c r="F1074" s="96"/>
      <c r="G1074" s="96"/>
    </row>
    <row r="1075" spans="1:7" s="1613" customFormat="1">
      <c r="A1075" s="1706"/>
      <c r="B1075" s="96"/>
      <c r="C1075" s="96"/>
      <c r="D1075" s="96"/>
      <c r="E1075" s="96"/>
      <c r="F1075" s="96"/>
      <c r="G1075" s="96"/>
    </row>
    <row r="1076" spans="1:7" s="1613" customFormat="1">
      <c r="A1076" s="1706"/>
      <c r="B1076" s="96"/>
      <c r="C1076" s="96"/>
      <c r="D1076" s="96"/>
      <c r="E1076" s="96"/>
      <c r="F1076" s="96"/>
      <c r="G1076" s="96"/>
    </row>
    <row r="1077" spans="1:7" s="1613" customFormat="1">
      <c r="A1077" s="1706"/>
      <c r="B1077" s="96"/>
      <c r="C1077" s="96"/>
      <c r="D1077" s="96"/>
      <c r="E1077" s="96"/>
      <c r="F1077" s="96"/>
      <c r="G1077" s="96"/>
    </row>
    <row r="1078" spans="1:7" s="1613" customFormat="1">
      <c r="A1078" s="1706"/>
      <c r="B1078" s="96"/>
      <c r="C1078" s="96"/>
      <c r="D1078" s="96"/>
      <c r="E1078" s="96"/>
      <c r="F1078" s="96"/>
      <c r="G1078" s="96"/>
    </row>
    <row r="1079" spans="1:7" s="1613" customFormat="1">
      <c r="A1079" s="1706"/>
      <c r="B1079" s="96"/>
      <c r="C1079" s="96"/>
      <c r="D1079" s="96"/>
      <c r="E1079" s="96"/>
      <c r="F1079" s="96"/>
      <c r="G1079" s="96"/>
    </row>
    <row r="1080" spans="1:7" s="1613" customFormat="1">
      <c r="A1080" s="1706"/>
      <c r="B1080" s="96"/>
      <c r="C1080" s="96"/>
      <c r="D1080" s="96"/>
      <c r="E1080" s="96"/>
      <c r="F1080" s="96"/>
      <c r="G1080" s="96"/>
    </row>
    <row r="1081" spans="1:7" s="1613" customFormat="1">
      <c r="A1081" s="1706"/>
      <c r="B1081" s="96"/>
      <c r="C1081" s="96"/>
      <c r="D1081" s="96"/>
      <c r="E1081" s="96"/>
      <c r="F1081" s="96"/>
      <c r="G1081" s="96"/>
    </row>
    <row r="1082" spans="1:7" s="1613" customFormat="1">
      <c r="A1082" s="1706"/>
      <c r="B1082" s="96"/>
      <c r="C1082" s="96"/>
      <c r="D1082" s="96"/>
      <c r="E1082" s="96"/>
      <c r="F1082" s="96"/>
      <c r="G1082" s="96"/>
    </row>
    <row r="1083" spans="1:7" s="1613" customFormat="1">
      <c r="A1083" s="1706"/>
      <c r="B1083" s="96"/>
      <c r="C1083" s="96"/>
      <c r="D1083" s="96"/>
      <c r="E1083" s="96"/>
      <c r="F1083" s="96"/>
      <c r="G1083" s="96"/>
    </row>
    <row r="1084" spans="1:7" s="1613" customFormat="1">
      <c r="A1084" s="1706"/>
      <c r="B1084" s="96"/>
      <c r="C1084" s="96"/>
      <c r="D1084" s="96"/>
      <c r="E1084" s="96"/>
      <c r="F1084" s="96"/>
      <c r="G1084" s="96"/>
    </row>
    <row r="1085" spans="1:7" s="1613" customFormat="1">
      <c r="A1085" s="1706"/>
      <c r="B1085" s="96"/>
      <c r="C1085" s="96"/>
      <c r="D1085" s="96"/>
      <c r="E1085" s="96"/>
      <c r="F1085" s="96"/>
      <c r="G1085" s="96"/>
    </row>
    <row r="1086" spans="1:7" s="1613" customFormat="1">
      <c r="A1086" s="1706"/>
      <c r="B1086" s="96"/>
      <c r="C1086" s="96"/>
      <c r="D1086" s="96"/>
      <c r="E1086" s="96"/>
      <c r="F1086" s="96"/>
      <c r="G1086" s="96"/>
    </row>
    <row r="1087" spans="1:7" s="1613" customFormat="1">
      <c r="A1087" s="1706"/>
      <c r="B1087" s="96"/>
      <c r="C1087" s="96"/>
      <c r="D1087" s="96"/>
      <c r="E1087" s="96"/>
      <c r="F1087" s="96"/>
      <c r="G1087" s="96"/>
    </row>
    <row r="1088" spans="1:7" s="1613" customFormat="1">
      <c r="A1088" s="1706"/>
      <c r="B1088" s="96"/>
      <c r="C1088" s="96"/>
      <c r="D1088" s="96"/>
      <c r="E1088" s="96"/>
      <c r="F1088" s="96"/>
      <c r="G1088" s="96"/>
    </row>
    <row r="1089" spans="1:7" s="1613" customFormat="1">
      <c r="A1089" s="1706"/>
      <c r="B1089" s="96"/>
      <c r="C1089" s="96"/>
      <c r="D1089" s="96"/>
      <c r="E1089" s="96"/>
      <c r="F1089" s="96"/>
      <c r="G1089" s="96"/>
    </row>
    <row r="1090" spans="1:7" s="1613" customFormat="1">
      <c r="A1090" s="1706"/>
      <c r="B1090" s="96"/>
      <c r="C1090" s="96"/>
      <c r="D1090" s="96"/>
      <c r="E1090" s="96"/>
      <c r="F1090" s="96"/>
      <c r="G1090" s="96"/>
    </row>
    <row r="1091" spans="1:7" s="1613" customFormat="1">
      <c r="A1091" s="1706"/>
      <c r="B1091" s="96"/>
      <c r="C1091" s="96"/>
      <c r="D1091" s="96"/>
      <c r="E1091" s="96"/>
      <c r="F1091" s="96"/>
      <c r="G1091" s="96"/>
    </row>
    <row r="1092" spans="1:7" s="1613" customFormat="1">
      <c r="A1092" s="1706"/>
      <c r="B1092" s="96"/>
      <c r="C1092" s="96"/>
      <c r="D1092" s="96"/>
      <c r="E1092" s="96"/>
      <c r="F1092" s="96"/>
      <c r="G1092" s="96"/>
    </row>
    <row r="1093" spans="1:7" s="1613" customFormat="1">
      <c r="A1093" s="1706"/>
      <c r="B1093" s="96"/>
      <c r="C1093" s="96"/>
      <c r="D1093" s="96"/>
      <c r="E1093" s="96"/>
      <c r="F1093" s="96"/>
      <c r="G1093" s="96"/>
    </row>
    <row r="1094" spans="1:7" s="1613" customFormat="1">
      <c r="A1094" s="1706"/>
      <c r="B1094" s="96"/>
      <c r="C1094" s="96"/>
      <c r="D1094" s="96"/>
      <c r="E1094" s="96"/>
      <c r="F1094" s="96"/>
      <c r="G1094" s="96"/>
    </row>
    <row r="1095" spans="1:7" s="1613" customFormat="1">
      <c r="A1095" s="1706"/>
      <c r="B1095" s="96"/>
      <c r="C1095" s="96"/>
      <c r="D1095" s="96"/>
      <c r="E1095" s="96"/>
      <c r="F1095" s="96"/>
      <c r="G1095" s="96"/>
    </row>
    <row r="1096" spans="1:7" s="1613" customFormat="1">
      <c r="A1096" s="1706"/>
      <c r="B1096" s="96"/>
      <c r="C1096" s="96"/>
      <c r="D1096" s="96"/>
      <c r="E1096" s="96"/>
      <c r="F1096" s="96"/>
      <c r="G1096" s="96"/>
    </row>
    <row r="1097" spans="1:7" s="1613" customFormat="1">
      <c r="A1097" s="1706"/>
      <c r="B1097" s="96"/>
      <c r="C1097" s="96"/>
      <c r="D1097" s="96"/>
      <c r="E1097" s="96"/>
      <c r="F1097" s="96"/>
      <c r="G1097" s="96"/>
    </row>
    <row r="1098" spans="1:7" s="1613" customFormat="1">
      <c r="A1098" s="1706"/>
      <c r="B1098" s="96"/>
      <c r="C1098" s="96"/>
      <c r="D1098" s="96"/>
      <c r="E1098" s="96"/>
      <c r="F1098" s="96"/>
      <c r="G1098" s="96"/>
    </row>
    <row r="1099" spans="1:7" s="1613" customFormat="1">
      <c r="A1099" s="1706"/>
      <c r="B1099" s="96"/>
      <c r="C1099" s="96"/>
      <c r="D1099" s="96"/>
      <c r="E1099" s="96"/>
      <c r="F1099" s="96"/>
      <c r="G1099" s="96"/>
    </row>
    <row r="1100" spans="1:7" s="1613" customFormat="1">
      <c r="A1100" s="1706"/>
      <c r="B1100" s="96"/>
      <c r="C1100" s="96"/>
      <c r="D1100" s="96"/>
      <c r="E1100" s="96"/>
      <c r="F1100" s="96"/>
      <c r="G1100" s="96"/>
    </row>
    <row r="1101" spans="1:7" s="1613" customFormat="1">
      <c r="A1101" s="1706"/>
      <c r="B1101" s="96"/>
      <c r="C1101" s="96"/>
      <c r="D1101" s="96"/>
      <c r="E1101" s="96"/>
      <c r="F1101" s="96"/>
      <c r="G1101" s="96"/>
    </row>
    <row r="1102" spans="1:7" s="1613" customFormat="1">
      <c r="A1102" s="1706"/>
      <c r="B1102" s="96"/>
      <c r="C1102" s="96"/>
      <c r="D1102" s="96"/>
      <c r="E1102" s="96"/>
      <c r="F1102" s="96"/>
      <c r="G1102" s="96"/>
    </row>
    <row r="1103" spans="1:7" s="1613" customFormat="1">
      <c r="A1103" s="1706"/>
      <c r="B1103" s="96"/>
      <c r="C1103" s="96"/>
      <c r="D1103" s="96"/>
      <c r="E1103" s="96"/>
      <c r="F1103" s="96"/>
      <c r="G1103" s="96"/>
    </row>
    <row r="1104" spans="1:7" s="1613" customFormat="1">
      <c r="A1104" s="1706"/>
      <c r="B1104" s="96"/>
      <c r="C1104" s="96"/>
      <c r="D1104" s="96"/>
      <c r="E1104" s="96"/>
      <c r="F1104" s="96"/>
      <c r="G1104" s="96"/>
    </row>
    <row r="1105" spans="1:7" s="1613" customFormat="1">
      <c r="A1105" s="1706"/>
      <c r="B1105" s="96"/>
      <c r="C1105" s="96"/>
      <c r="D1105" s="96"/>
      <c r="E1105" s="96"/>
      <c r="F1105" s="96"/>
      <c r="G1105" s="96"/>
    </row>
    <row r="1106" spans="1:7" s="1613" customFormat="1">
      <c r="A1106" s="1706"/>
      <c r="B1106" s="96"/>
      <c r="C1106" s="96"/>
      <c r="D1106" s="96"/>
      <c r="E1106" s="96"/>
      <c r="F1106" s="96"/>
      <c r="G1106" s="96"/>
    </row>
    <row r="1107" spans="1:7" s="1613" customFormat="1">
      <c r="A1107" s="1706"/>
      <c r="B1107" s="96"/>
      <c r="C1107" s="96"/>
      <c r="D1107" s="96"/>
      <c r="E1107" s="96"/>
      <c r="F1107" s="96"/>
      <c r="G1107" s="96"/>
    </row>
    <row r="1108" spans="1:7" s="1613" customFormat="1">
      <c r="A1108" s="1706"/>
      <c r="B1108" s="96"/>
      <c r="C1108" s="96"/>
      <c r="D1108" s="96"/>
      <c r="E1108" s="96"/>
      <c r="F1108" s="96"/>
      <c r="G1108" s="96"/>
    </row>
    <row r="1109" spans="1:7" s="1613" customFormat="1">
      <c r="A1109" s="1706"/>
      <c r="B1109" s="96"/>
      <c r="C1109" s="96"/>
      <c r="D1109" s="96"/>
      <c r="E1109" s="96"/>
      <c r="F1109" s="96"/>
      <c r="G1109" s="96"/>
    </row>
    <row r="1110" spans="1:7" s="1613" customFormat="1">
      <c r="A1110" s="1706"/>
      <c r="B1110" s="96"/>
      <c r="C1110" s="96"/>
      <c r="D1110" s="96"/>
      <c r="E1110" s="96"/>
      <c r="F1110" s="96"/>
      <c r="G1110" s="96"/>
    </row>
    <row r="1111" spans="1:7" s="1613" customFormat="1">
      <c r="A1111" s="1706"/>
      <c r="B1111" s="96"/>
      <c r="C1111" s="96"/>
      <c r="D1111" s="96"/>
      <c r="E1111" s="96"/>
      <c r="F1111" s="96"/>
      <c r="G1111" s="96"/>
    </row>
    <row r="1112" spans="1:7" s="1613" customFormat="1">
      <c r="A1112" s="1706"/>
      <c r="B1112" s="96"/>
      <c r="C1112" s="96"/>
      <c r="D1112" s="96"/>
      <c r="E1112" s="96"/>
      <c r="F1112" s="96"/>
      <c r="G1112" s="96"/>
    </row>
    <row r="1113" spans="1:7" s="1613" customFormat="1">
      <c r="A1113" s="1706"/>
      <c r="B1113" s="96"/>
      <c r="C1113" s="96"/>
      <c r="D1113" s="96"/>
      <c r="E1113" s="96"/>
      <c r="F1113" s="96"/>
      <c r="G1113" s="96"/>
    </row>
    <row r="1114" spans="1:7" s="1613" customFormat="1">
      <c r="A1114" s="1706"/>
      <c r="B1114" s="96"/>
      <c r="C1114" s="96"/>
      <c r="D1114" s="96"/>
      <c r="E1114" s="96"/>
      <c r="F1114" s="96"/>
      <c r="G1114" s="96"/>
    </row>
    <row r="1115" spans="1:7" s="1613" customFormat="1">
      <c r="A1115" s="1706"/>
      <c r="B1115" s="96"/>
      <c r="C1115" s="96"/>
      <c r="D1115" s="96"/>
      <c r="E1115" s="96"/>
      <c r="F1115" s="96"/>
      <c r="G1115" s="96"/>
    </row>
    <row r="1116" spans="1:7" s="1613" customFormat="1">
      <c r="A1116" s="1706"/>
      <c r="B1116" s="96"/>
      <c r="C1116" s="96"/>
      <c r="D1116" s="96"/>
      <c r="E1116" s="96"/>
      <c r="F1116" s="96"/>
      <c r="G1116" s="96"/>
    </row>
    <row r="1117" spans="1:7" s="1613" customFormat="1">
      <c r="A1117" s="1706"/>
      <c r="B1117" s="96"/>
      <c r="C1117" s="96"/>
      <c r="D1117" s="96"/>
      <c r="E1117" s="96"/>
      <c r="F1117" s="96"/>
      <c r="G1117" s="96"/>
    </row>
    <row r="1118" spans="1:7" s="1613" customFormat="1">
      <c r="A1118" s="1706"/>
      <c r="B1118" s="96"/>
      <c r="C1118" s="96"/>
      <c r="D1118" s="96"/>
      <c r="E1118" s="96"/>
      <c r="F1118" s="96"/>
      <c r="G1118" s="96"/>
    </row>
    <row r="1119" spans="1:7" s="1613" customFormat="1">
      <c r="A1119" s="1706"/>
      <c r="B1119" s="96"/>
      <c r="C1119" s="96"/>
      <c r="D1119" s="96"/>
      <c r="E1119" s="96"/>
      <c r="F1119" s="96"/>
      <c r="G1119" s="96"/>
    </row>
    <row r="1120" spans="1:7" s="1613" customFormat="1">
      <c r="A1120" s="1706"/>
      <c r="B1120" s="96"/>
      <c r="C1120" s="96"/>
      <c r="D1120" s="96"/>
      <c r="E1120" s="96"/>
      <c r="F1120" s="96"/>
      <c r="G1120" s="96"/>
    </row>
    <row r="1121" spans="1:7" s="1613" customFormat="1">
      <c r="A1121" s="1706"/>
      <c r="B1121" s="96"/>
      <c r="C1121" s="96"/>
      <c r="D1121" s="96"/>
      <c r="E1121" s="96"/>
      <c r="F1121" s="96"/>
      <c r="G1121" s="96"/>
    </row>
    <row r="1122" spans="1:7" s="1613" customFormat="1">
      <c r="A1122" s="1706"/>
      <c r="B1122" s="96"/>
      <c r="C1122" s="96"/>
      <c r="D1122" s="96"/>
      <c r="E1122" s="96"/>
      <c r="F1122" s="96"/>
      <c r="G1122" s="96"/>
    </row>
    <row r="1123" spans="1:7" s="1613" customFormat="1">
      <c r="A1123" s="1706"/>
      <c r="B1123" s="96"/>
      <c r="C1123" s="96"/>
      <c r="D1123" s="96"/>
      <c r="E1123" s="96"/>
      <c r="F1123" s="96"/>
      <c r="G1123" s="96"/>
    </row>
    <row r="1124" spans="1:7" s="1613" customFormat="1">
      <c r="A1124" s="1706"/>
      <c r="B1124" s="96"/>
      <c r="C1124" s="96"/>
      <c r="D1124" s="96"/>
      <c r="E1124" s="96"/>
      <c r="F1124" s="96"/>
      <c r="G1124" s="96"/>
    </row>
    <row r="1125" spans="1:7" s="1613" customFormat="1">
      <c r="A1125" s="1706"/>
      <c r="B1125" s="96"/>
      <c r="C1125" s="96"/>
      <c r="D1125" s="96"/>
      <c r="E1125" s="96"/>
      <c r="F1125" s="96"/>
      <c r="G1125" s="96"/>
    </row>
    <row r="1126" spans="1:7" s="1613" customFormat="1">
      <c r="A1126" s="1706"/>
      <c r="B1126" s="96"/>
      <c r="C1126" s="96"/>
      <c r="D1126" s="96"/>
      <c r="E1126" s="96"/>
      <c r="F1126" s="96"/>
      <c r="G1126" s="96"/>
    </row>
    <row r="1127" spans="1:7" s="1613" customFormat="1">
      <c r="A1127" s="1706"/>
      <c r="B1127" s="96"/>
      <c r="C1127" s="96"/>
      <c r="D1127" s="96"/>
      <c r="E1127" s="96"/>
      <c r="F1127" s="96"/>
      <c r="G1127" s="96"/>
    </row>
    <row r="1128" spans="1:7" s="1613" customFormat="1">
      <c r="A1128" s="1706"/>
      <c r="B1128" s="96"/>
      <c r="C1128" s="96"/>
      <c r="D1128" s="96"/>
      <c r="E1128" s="96"/>
      <c r="F1128" s="96"/>
      <c r="G1128" s="96"/>
    </row>
    <row r="1129" spans="1:7" s="1613" customFormat="1">
      <c r="A1129" s="1706"/>
      <c r="B1129" s="96"/>
      <c r="C1129" s="96"/>
      <c r="D1129" s="96"/>
      <c r="E1129" s="96"/>
      <c r="F1129" s="96"/>
      <c r="G1129" s="96"/>
    </row>
    <row r="1130" spans="1:7" s="1613" customFormat="1">
      <c r="A1130" s="1706"/>
      <c r="B1130" s="96"/>
      <c r="C1130" s="96"/>
      <c r="D1130" s="96"/>
      <c r="E1130" s="96"/>
      <c r="F1130" s="96"/>
      <c r="G1130" s="96"/>
    </row>
    <row r="1131" spans="1:7" s="1613" customFormat="1">
      <c r="A1131" s="1706"/>
      <c r="B1131" s="96"/>
      <c r="C1131" s="96"/>
      <c r="D1131" s="96"/>
      <c r="E1131" s="96"/>
      <c r="F1131" s="96"/>
      <c r="G1131" s="96"/>
    </row>
    <row r="1132" spans="1:7" s="1613" customFormat="1">
      <c r="A1132" s="1706"/>
      <c r="B1132" s="96"/>
      <c r="C1132" s="96"/>
      <c r="D1132" s="96"/>
      <c r="E1132" s="96"/>
      <c r="F1132" s="96"/>
      <c r="G1132" s="96"/>
    </row>
    <row r="1133" spans="1:7" s="1613" customFormat="1">
      <c r="A1133" s="1706"/>
      <c r="B1133" s="96"/>
      <c r="C1133" s="96"/>
      <c r="D1133" s="96"/>
      <c r="E1133" s="96"/>
      <c r="F1133" s="96"/>
      <c r="G1133" s="96"/>
    </row>
    <row r="1134" spans="1:7" s="1613" customFormat="1">
      <c r="A1134" s="1706"/>
      <c r="B1134" s="96"/>
      <c r="C1134" s="96"/>
      <c r="D1134" s="96"/>
      <c r="E1134" s="96"/>
      <c r="F1134" s="96"/>
      <c r="G1134" s="96"/>
    </row>
    <row r="1135" spans="1:7" s="1613" customFormat="1">
      <c r="A1135" s="1706"/>
      <c r="B1135" s="96"/>
      <c r="C1135" s="96"/>
      <c r="D1135" s="96"/>
      <c r="E1135" s="96"/>
      <c r="F1135" s="96"/>
      <c r="G1135" s="96"/>
    </row>
    <row r="1136" spans="1:7" s="1613" customFormat="1">
      <c r="A1136" s="1706"/>
      <c r="B1136" s="96"/>
      <c r="C1136" s="96"/>
      <c r="D1136" s="96"/>
      <c r="E1136" s="96"/>
      <c r="F1136" s="96"/>
      <c r="G1136" s="96"/>
    </row>
    <row r="1137" spans="1:7" s="1613" customFormat="1">
      <c r="A1137" s="1706"/>
      <c r="B1137" s="96"/>
      <c r="C1137" s="96"/>
      <c r="D1137" s="96"/>
      <c r="E1137" s="96"/>
      <c r="F1137" s="96"/>
      <c r="G1137" s="96"/>
    </row>
    <row r="1138" spans="1:7" s="1613" customFormat="1">
      <c r="A1138" s="1706"/>
      <c r="B1138" s="96"/>
      <c r="C1138" s="96"/>
      <c r="D1138" s="96"/>
      <c r="E1138" s="96"/>
      <c r="F1138" s="96"/>
      <c r="G1138" s="96"/>
    </row>
    <row r="1139" spans="1:7" s="1613" customFormat="1">
      <c r="A1139" s="1706"/>
      <c r="B1139" s="96"/>
      <c r="C1139" s="96"/>
      <c r="D1139" s="96"/>
      <c r="E1139" s="96"/>
      <c r="F1139" s="96"/>
      <c r="G1139" s="96"/>
    </row>
    <row r="1140" spans="1:7" s="1613" customFormat="1">
      <c r="A1140" s="1706"/>
      <c r="B1140" s="96"/>
      <c r="C1140" s="96"/>
      <c r="D1140" s="96"/>
      <c r="E1140" s="96"/>
      <c r="F1140" s="96"/>
      <c r="G1140" s="96"/>
    </row>
    <row r="1141" spans="1:7" s="1613" customFormat="1">
      <c r="A1141" s="1706"/>
      <c r="B1141" s="96"/>
      <c r="C1141" s="96"/>
      <c r="D1141" s="96"/>
      <c r="E1141" s="96"/>
      <c r="F1141" s="96"/>
      <c r="G1141" s="96"/>
    </row>
    <row r="1142" spans="1:7" s="1613" customFormat="1">
      <c r="A1142" s="1706"/>
      <c r="B1142" s="96"/>
      <c r="C1142" s="96"/>
      <c r="D1142" s="96"/>
      <c r="E1142" s="96"/>
      <c r="F1142" s="96"/>
      <c r="G1142" s="96"/>
    </row>
    <row r="1143" spans="1:7" s="1613" customFormat="1">
      <c r="A1143" s="1706"/>
      <c r="B1143" s="96"/>
      <c r="C1143" s="96"/>
      <c r="D1143" s="96"/>
      <c r="E1143" s="96"/>
      <c r="F1143" s="96"/>
      <c r="G1143" s="96"/>
    </row>
    <row r="1144" spans="1:7" s="1613" customFormat="1">
      <c r="A1144" s="1706"/>
      <c r="B1144" s="96"/>
      <c r="C1144" s="96"/>
      <c r="D1144" s="96"/>
      <c r="E1144" s="96"/>
      <c r="F1144" s="96"/>
      <c r="G1144" s="96"/>
    </row>
    <row r="1145" spans="1:7" s="1613" customFormat="1">
      <c r="A1145" s="1706"/>
      <c r="B1145" s="96"/>
      <c r="C1145" s="96"/>
      <c r="D1145" s="96"/>
      <c r="E1145" s="96"/>
      <c r="F1145" s="96"/>
      <c r="G1145" s="96"/>
    </row>
    <row r="1146" spans="1:7" s="1613" customFormat="1">
      <c r="A1146" s="1706"/>
      <c r="B1146" s="96"/>
      <c r="C1146" s="96"/>
      <c r="D1146" s="96"/>
      <c r="E1146" s="96"/>
      <c r="F1146" s="96"/>
      <c r="G1146" s="96"/>
    </row>
    <row r="1147" spans="1:7" s="1613" customFormat="1">
      <c r="A1147" s="1706"/>
      <c r="B1147" s="96"/>
      <c r="C1147" s="96"/>
      <c r="D1147" s="96"/>
      <c r="E1147" s="96"/>
      <c r="F1147" s="96"/>
      <c r="G1147" s="96"/>
    </row>
    <row r="1148" spans="1:7" s="1613" customFormat="1">
      <c r="A1148" s="1706"/>
      <c r="B1148" s="96"/>
      <c r="C1148" s="96"/>
      <c r="D1148" s="96"/>
      <c r="E1148" s="96"/>
      <c r="F1148" s="96"/>
      <c r="G1148" s="96"/>
    </row>
    <row r="1149" spans="1:7" s="1613" customFormat="1">
      <c r="A1149" s="1706"/>
      <c r="B1149" s="96"/>
      <c r="C1149" s="96"/>
      <c r="D1149" s="96"/>
      <c r="E1149" s="96"/>
      <c r="F1149" s="96"/>
      <c r="G1149" s="96"/>
    </row>
    <row r="1150" spans="1:7" s="1613" customFormat="1">
      <c r="A1150" s="1706"/>
      <c r="B1150" s="96"/>
      <c r="C1150" s="96"/>
      <c r="D1150" s="96"/>
      <c r="E1150" s="96"/>
      <c r="F1150" s="96"/>
      <c r="G1150" s="96"/>
    </row>
    <row r="1151" spans="1:7" s="1613" customFormat="1">
      <c r="A1151" s="1706"/>
      <c r="B1151" s="96"/>
      <c r="C1151" s="96"/>
      <c r="D1151" s="96"/>
      <c r="E1151" s="96"/>
      <c r="F1151" s="96"/>
      <c r="G1151" s="96"/>
    </row>
    <row r="1152" spans="1:7" s="1613" customFormat="1">
      <c r="A1152" s="1706"/>
      <c r="B1152" s="96"/>
      <c r="C1152" s="96"/>
      <c r="D1152" s="96"/>
      <c r="E1152" s="96"/>
      <c r="F1152" s="96"/>
      <c r="G1152" s="96"/>
    </row>
    <row r="1153" spans="1:7" s="1613" customFormat="1">
      <c r="A1153" s="1706"/>
      <c r="B1153" s="96"/>
      <c r="C1153" s="96"/>
      <c r="D1153" s="96"/>
      <c r="E1153" s="96"/>
      <c r="F1153" s="96"/>
      <c r="G1153" s="96"/>
    </row>
    <row r="1154" spans="1:7" s="1613" customFormat="1">
      <c r="A1154" s="1706"/>
      <c r="B1154" s="96"/>
      <c r="C1154" s="96"/>
      <c r="D1154" s="96"/>
      <c r="E1154" s="96"/>
      <c r="F1154" s="96"/>
      <c r="G1154" s="96"/>
    </row>
    <row r="1155" spans="1:7" s="1613" customFormat="1">
      <c r="A1155" s="1706"/>
      <c r="B1155" s="96"/>
      <c r="C1155" s="96"/>
      <c r="D1155" s="96"/>
      <c r="E1155" s="96"/>
      <c r="F1155" s="96"/>
      <c r="G1155" s="96"/>
    </row>
    <row r="1156" spans="1:7" s="1613" customFormat="1">
      <c r="A1156" s="1706"/>
      <c r="B1156" s="96"/>
      <c r="C1156" s="96"/>
      <c r="D1156" s="96"/>
      <c r="E1156" s="96"/>
      <c r="F1156" s="96"/>
      <c r="G1156" s="96"/>
    </row>
    <row r="1157" spans="1:7" s="1613" customFormat="1">
      <c r="A1157" s="1706"/>
      <c r="B1157" s="96"/>
      <c r="C1157" s="96"/>
      <c r="D1157" s="96"/>
      <c r="E1157" s="96"/>
      <c r="F1157" s="96"/>
      <c r="G1157" s="96"/>
    </row>
    <row r="1158" spans="1:7" s="1613" customFormat="1">
      <c r="A1158" s="1706"/>
      <c r="B1158" s="96"/>
      <c r="C1158" s="96"/>
      <c r="D1158" s="96"/>
      <c r="E1158" s="96"/>
      <c r="F1158" s="96"/>
      <c r="G1158" s="96"/>
    </row>
    <row r="1159" spans="1:7" s="1613" customFormat="1">
      <c r="A1159" s="1706"/>
      <c r="B1159" s="96"/>
      <c r="C1159" s="96"/>
      <c r="D1159" s="96"/>
      <c r="E1159" s="96"/>
      <c r="F1159" s="96"/>
      <c r="G1159" s="96"/>
    </row>
    <row r="1160" spans="1:7" s="1613" customFormat="1">
      <c r="A1160" s="1706"/>
      <c r="B1160" s="96"/>
      <c r="C1160" s="96"/>
      <c r="D1160" s="96"/>
      <c r="E1160" s="96"/>
      <c r="F1160" s="96"/>
      <c r="G1160" s="96"/>
    </row>
    <row r="1161" spans="1:7" s="1613" customFormat="1">
      <c r="A1161" s="1706"/>
      <c r="B1161" s="96"/>
      <c r="C1161" s="96"/>
      <c r="D1161" s="96"/>
      <c r="E1161" s="96"/>
      <c r="F1161" s="96"/>
      <c r="G1161" s="96"/>
    </row>
    <row r="1162" spans="1:7" s="1613" customFormat="1">
      <c r="A1162" s="1706"/>
      <c r="B1162" s="96"/>
      <c r="C1162" s="96"/>
      <c r="D1162" s="96"/>
      <c r="E1162" s="96"/>
      <c r="F1162" s="96"/>
      <c r="G1162" s="96"/>
    </row>
    <row r="1163" spans="1:7" s="1613" customFormat="1">
      <c r="A1163" s="1706"/>
      <c r="B1163" s="96"/>
      <c r="C1163" s="96"/>
      <c r="D1163" s="96"/>
      <c r="E1163" s="96"/>
      <c r="F1163" s="96"/>
      <c r="G1163" s="96"/>
    </row>
    <row r="1164" spans="1:7" s="1613" customFormat="1">
      <c r="A1164" s="1706"/>
      <c r="B1164" s="96"/>
      <c r="C1164" s="96"/>
      <c r="D1164" s="96"/>
      <c r="E1164" s="96"/>
      <c r="F1164" s="96"/>
      <c r="G1164" s="96"/>
    </row>
    <row r="1165" spans="1:7" s="1613" customFormat="1">
      <c r="A1165" s="1706"/>
      <c r="B1165" s="96"/>
      <c r="C1165" s="96"/>
      <c r="D1165" s="96"/>
      <c r="E1165" s="96"/>
      <c r="F1165" s="96"/>
      <c r="G1165" s="96"/>
    </row>
    <row r="1166" spans="1:7" s="1613" customFormat="1">
      <c r="A1166" s="1706"/>
      <c r="B1166" s="96"/>
      <c r="C1166" s="96"/>
      <c r="D1166" s="96"/>
      <c r="E1166" s="96"/>
      <c r="F1166" s="96"/>
      <c r="G1166" s="96"/>
    </row>
    <row r="1167" spans="1:7" s="1613" customFormat="1">
      <c r="A1167" s="1706"/>
      <c r="B1167" s="96"/>
      <c r="C1167" s="96"/>
      <c r="D1167" s="96"/>
      <c r="E1167" s="96"/>
      <c r="F1167" s="96"/>
      <c r="G1167" s="96"/>
    </row>
    <row r="1168" spans="1:7" s="1613" customFormat="1">
      <c r="A1168" s="1706"/>
      <c r="B1168" s="96"/>
      <c r="C1168" s="96"/>
      <c r="D1168" s="96"/>
      <c r="E1168" s="96"/>
      <c r="F1168" s="96"/>
      <c r="G1168" s="96"/>
    </row>
    <row r="1169" spans="1:7" s="1613" customFormat="1">
      <c r="A1169" s="1706"/>
      <c r="B1169" s="96"/>
      <c r="C1169" s="96"/>
      <c r="D1169" s="96"/>
      <c r="E1169" s="96"/>
      <c r="F1169" s="96"/>
      <c r="G1169" s="96"/>
    </row>
    <row r="1170" spans="1:7" s="1613" customFormat="1">
      <c r="A1170" s="1706"/>
      <c r="B1170" s="96"/>
      <c r="C1170" s="96"/>
      <c r="D1170" s="96"/>
      <c r="E1170" s="96"/>
      <c r="F1170" s="96"/>
      <c r="G1170" s="96"/>
    </row>
    <row r="1171" spans="1:7" s="1613" customFormat="1">
      <c r="A1171" s="1706"/>
      <c r="B1171" s="96"/>
      <c r="C1171" s="96"/>
      <c r="D1171" s="96"/>
      <c r="E1171" s="96"/>
      <c r="F1171" s="96"/>
      <c r="G1171" s="96"/>
    </row>
    <row r="1172" spans="1:7" s="1613" customFormat="1">
      <c r="A1172" s="1706"/>
      <c r="B1172" s="96"/>
      <c r="C1172" s="96"/>
      <c r="D1172" s="96"/>
      <c r="E1172" s="96"/>
      <c r="F1172" s="96"/>
      <c r="G1172" s="96"/>
    </row>
    <row r="1173" spans="1:7" s="1613" customFormat="1">
      <c r="A1173" s="1706"/>
      <c r="B1173" s="96"/>
      <c r="C1173" s="96"/>
      <c r="D1173" s="96"/>
      <c r="E1173" s="96"/>
      <c r="F1173" s="96"/>
      <c r="G1173" s="96"/>
    </row>
    <row r="1174" spans="1:7" s="1613" customFormat="1">
      <c r="A1174" s="1706"/>
      <c r="B1174" s="96"/>
      <c r="C1174" s="96"/>
      <c r="D1174" s="96"/>
      <c r="E1174" s="96"/>
      <c r="F1174" s="96"/>
      <c r="G1174" s="96"/>
    </row>
    <row r="1175" spans="1:7" s="1613" customFormat="1">
      <c r="A1175" s="1706"/>
      <c r="B1175" s="96"/>
      <c r="C1175" s="96"/>
      <c r="D1175" s="96"/>
      <c r="E1175" s="96"/>
      <c r="F1175" s="96"/>
      <c r="G1175" s="96"/>
    </row>
    <row r="1176" spans="1:7" s="1613" customFormat="1">
      <c r="A1176" s="1706"/>
      <c r="B1176" s="96"/>
      <c r="C1176" s="96"/>
      <c r="D1176" s="96"/>
      <c r="E1176" s="96"/>
      <c r="F1176" s="96"/>
      <c r="G1176" s="96"/>
    </row>
    <row r="1177" spans="1:7" s="1613" customFormat="1">
      <c r="A1177" s="1706"/>
      <c r="B1177" s="96"/>
      <c r="C1177" s="96"/>
      <c r="D1177" s="96"/>
      <c r="E1177" s="96"/>
      <c r="F1177" s="96"/>
      <c r="G1177" s="96"/>
    </row>
    <row r="1178" spans="1:7" s="1613" customFormat="1">
      <c r="A1178" s="1706"/>
      <c r="B1178" s="96"/>
      <c r="C1178" s="96"/>
      <c r="D1178" s="96"/>
      <c r="E1178" s="96"/>
      <c r="F1178" s="96"/>
      <c r="G1178" s="96"/>
    </row>
    <row r="1179" spans="1:7" s="1613" customFormat="1">
      <c r="A1179" s="1706"/>
      <c r="B1179" s="96"/>
      <c r="C1179" s="96"/>
      <c r="D1179" s="96"/>
      <c r="E1179" s="96"/>
      <c r="F1179" s="96"/>
      <c r="G1179" s="96"/>
    </row>
    <row r="1180" spans="1:7" s="1613" customFormat="1">
      <c r="A1180" s="1706"/>
      <c r="B1180" s="96"/>
      <c r="C1180" s="96"/>
      <c r="D1180" s="96"/>
      <c r="E1180" s="96"/>
      <c r="F1180" s="96"/>
      <c r="G1180" s="96"/>
    </row>
    <row r="1181" spans="1:7" s="1613" customFormat="1">
      <c r="A1181" s="1706"/>
      <c r="B1181" s="96"/>
      <c r="C1181" s="96"/>
      <c r="D1181" s="96"/>
      <c r="E1181" s="96"/>
      <c r="F1181" s="96"/>
      <c r="G1181" s="96"/>
    </row>
    <row r="1182" spans="1:7" s="1613" customFormat="1">
      <c r="A1182" s="1706"/>
      <c r="B1182" s="96"/>
      <c r="C1182" s="96"/>
      <c r="D1182" s="96"/>
      <c r="E1182" s="96"/>
      <c r="F1182" s="96"/>
      <c r="G1182" s="96"/>
    </row>
    <row r="1183" spans="1:7" s="1613" customFormat="1">
      <c r="A1183" s="1706"/>
      <c r="B1183" s="96"/>
      <c r="C1183" s="96"/>
      <c r="D1183" s="96"/>
      <c r="E1183" s="96"/>
      <c r="F1183" s="96"/>
      <c r="G1183" s="96"/>
    </row>
    <row r="1184" spans="1:7" s="1613" customFormat="1">
      <c r="A1184" s="1706"/>
      <c r="B1184" s="96"/>
      <c r="C1184" s="96"/>
      <c r="D1184" s="96"/>
      <c r="E1184" s="96"/>
      <c r="F1184" s="96"/>
      <c r="G1184" s="96"/>
    </row>
  </sheetData>
  <mergeCells count="2">
    <mergeCell ref="D8:E8"/>
    <mergeCell ref="F8:G8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8"/>
  <sheetViews>
    <sheetView workbookViewId="0">
      <selection activeCell="D33" sqref="D33"/>
    </sheetView>
  </sheetViews>
  <sheetFormatPr defaultRowHeight="12.75"/>
  <cols>
    <col min="1" max="1" width="16.140625" style="177" customWidth="1"/>
    <col min="2" max="2" width="31.7109375" style="72" customWidth="1"/>
    <col min="3" max="3" width="8.28515625" style="177" customWidth="1"/>
    <col min="4" max="4" width="32.28515625" style="75" customWidth="1"/>
    <col min="5" max="5" width="5.28515625" style="75" customWidth="1"/>
    <col min="6" max="6" width="29.85546875" style="76" bestFit="1" customWidth="1"/>
    <col min="7" max="7" width="41" style="72" bestFit="1" customWidth="1"/>
    <col min="8" max="9" width="6.28515625" style="72" customWidth="1"/>
    <col min="10" max="10" width="26.28515625" style="72" customWidth="1"/>
    <col min="11" max="11" width="10.42578125" style="72" customWidth="1"/>
    <col min="12" max="16384" width="9.140625" style="72"/>
  </cols>
  <sheetData>
    <row r="1" spans="1:15" s="33" customFormat="1" ht="15">
      <c r="A1" s="2855" t="s">
        <v>337</v>
      </c>
      <c r="B1" s="2856" t="s">
        <v>338</v>
      </c>
      <c r="C1" s="2855" t="s">
        <v>339</v>
      </c>
    </row>
    <row r="2" spans="1:15" s="33" customFormat="1" ht="15.75" customHeight="1">
      <c r="A2" s="2857"/>
      <c r="B2" s="2858" t="s">
        <v>340</v>
      </c>
      <c r="C2" s="2859" t="s">
        <v>341</v>
      </c>
    </row>
    <row r="3" spans="1:15" s="33" customFormat="1" ht="15">
      <c r="A3" s="2860"/>
      <c r="B3" s="2858" t="s">
        <v>342</v>
      </c>
      <c r="C3" s="2859" t="s">
        <v>343</v>
      </c>
    </row>
    <row r="4" spans="1:15" s="33" customFormat="1" ht="15">
      <c r="A4" s="2861"/>
      <c r="B4" s="2858" t="s">
        <v>344</v>
      </c>
      <c r="C4" s="2859" t="s">
        <v>345</v>
      </c>
    </row>
    <row r="5" spans="1:15" s="33" customFormat="1" ht="15">
      <c r="A5" s="2862"/>
      <c r="B5" s="2863" t="s">
        <v>1210</v>
      </c>
      <c r="C5" s="2864"/>
    </row>
    <row r="8" spans="1:15" s="173" customFormat="1" ht="29.25" customHeight="1">
      <c r="A8" s="3029" t="s">
        <v>1327</v>
      </c>
      <c r="B8" s="3030"/>
      <c r="C8" s="3029" t="s">
        <v>1330</v>
      </c>
      <c r="D8" s="3030"/>
      <c r="E8" s="172"/>
      <c r="F8" s="3029" t="s">
        <v>1339</v>
      </c>
      <c r="G8" s="3030"/>
      <c r="H8" s="174"/>
      <c r="I8" s="3029" t="s">
        <v>1335</v>
      </c>
      <c r="J8" s="3031"/>
      <c r="K8" s="3030"/>
    </row>
    <row r="9" spans="1:15" s="34" customFormat="1" ht="13.5" customHeight="1">
      <c r="A9" s="175" t="s">
        <v>562</v>
      </c>
      <c r="B9" s="37" t="s">
        <v>587</v>
      </c>
      <c r="C9" s="175" t="s">
        <v>562</v>
      </c>
      <c r="D9" s="34" t="s">
        <v>109</v>
      </c>
      <c r="F9" s="2865" t="s">
        <v>709</v>
      </c>
      <c r="G9" s="2866" t="s">
        <v>1294</v>
      </c>
      <c r="H9" s="160"/>
      <c r="I9" s="35" t="s">
        <v>562</v>
      </c>
      <c r="J9" s="34" t="s">
        <v>121</v>
      </c>
      <c r="K9" s="34" t="s">
        <v>62</v>
      </c>
      <c r="O9" s="37"/>
    </row>
    <row r="10" spans="1:15" s="34" customFormat="1" ht="13.5" customHeight="1">
      <c r="A10" s="175" t="s">
        <v>564</v>
      </c>
      <c r="B10" s="37" t="s">
        <v>1270</v>
      </c>
      <c r="C10" s="175" t="s">
        <v>564</v>
      </c>
      <c r="D10" s="34" t="s">
        <v>1069</v>
      </c>
      <c r="F10" s="2867" t="s">
        <v>351</v>
      </c>
      <c r="G10" s="2868" t="s">
        <v>120</v>
      </c>
      <c r="H10" s="77"/>
      <c r="I10" s="35" t="s">
        <v>564</v>
      </c>
      <c r="J10" s="34" t="s">
        <v>122</v>
      </c>
      <c r="K10" s="34" t="s">
        <v>64</v>
      </c>
      <c r="O10" s="37"/>
    </row>
    <row r="11" spans="1:15" s="34" customFormat="1" ht="13.5" customHeight="1">
      <c r="A11" s="175" t="s">
        <v>1301</v>
      </c>
      <c r="B11" s="167" t="s">
        <v>656</v>
      </c>
      <c r="C11" s="175" t="s">
        <v>1301</v>
      </c>
      <c r="D11" s="34" t="s">
        <v>1302</v>
      </c>
      <c r="F11" s="2867" t="s">
        <v>352</v>
      </c>
      <c r="G11" s="2868" t="s">
        <v>123</v>
      </c>
      <c r="H11" s="77"/>
      <c r="I11" s="35" t="s">
        <v>1301</v>
      </c>
      <c r="J11" s="34" t="s">
        <v>124</v>
      </c>
      <c r="K11" s="34" t="s">
        <v>69</v>
      </c>
      <c r="O11" s="167"/>
    </row>
    <row r="12" spans="1:15" s="34" customFormat="1" ht="13.5" customHeight="1">
      <c r="A12" s="175" t="s">
        <v>1303</v>
      </c>
      <c r="B12" s="167" t="s">
        <v>346</v>
      </c>
      <c r="C12" s="175" t="s">
        <v>1303</v>
      </c>
      <c r="D12" s="34" t="s">
        <v>1304</v>
      </c>
      <c r="F12" s="2867" t="s">
        <v>595</v>
      </c>
      <c r="G12" s="2868" t="s">
        <v>125</v>
      </c>
      <c r="H12" s="77"/>
      <c r="I12" s="35" t="s">
        <v>1303</v>
      </c>
      <c r="J12" s="34" t="s">
        <v>126</v>
      </c>
      <c r="K12" s="34" t="s">
        <v>68</v>
      </c>
      <c r="O12" s="167"/>
    </row>
    <row r="13" spans="1:15" s="34" customFormat="1" ht="13.5" customHeight="1">
      <c r="A13" s="175" t="s">
        <v>1305</v>
      </c>
      <c r="B13" s="167" t="s">
        <v>1209</v>
      </c>
      <c r="C13" s="175" t="s">
        <v>1305</v>
      </c>
      <c r="D13" s="34" t="s">
        <v>1306</v>
      </c>
      <c r="F13" s="2867" t="s">
        <v>596</v>
      </c>
      <c r="G13" s="2868" t="s">
        <v>127</v>
      </c>
      <c r="H13" s="77"/>
      <c r="I13" s="35" t="s">
        <v>1305</v>
      </c>
      <c r="J13" s="34" t="s">
        <v>581</v>
      </c>
      <c r="K13" s="34" t="s">
        <v>65</v>
      </c>
      <c r="O13" s="167"/>
    </row>
    <row r="14" spans="1:15" s="34" customFormat="1" ht="13.5" customHeight="1">
      <c r="A14" s="175" t="s">
        <v>1307</v>
      </c>
      <c r="B14" s="167" t="s">
        <v>657</v>
      </c>
      <c r="C14" s="175" t="s">
        <v>1307</v>
      </c>
      <c r="D14" s="34" t="s">
        <v>1308</v>
      </c>
      <c r="F14" s="2867" t="s">
        <v>597</v>
      </c>
      <c r="G14" s="2868" t="s">
        <v>129</v>
      </c>
      <c r="H14" s="77"/>
      <c r="I14" s="35" t="s">
        <v>1307</v>
      </c>
      <c r="J14" s="34" t="s">
        <v>130</v>
      </c>
      <c r="K14" s="34" t="s">
        <v>67</v>
      </c>
      <c r="O14" s="167"/>
    </row>
    <row r="15" spans="1:15" s="34" customFormat="1" ht="13.5" customHeight="1">
      <c r="A15" s="175" t="s">
        <v>1309</v>
      </c>
      <c r="B15" s="168" t="s">
        <v>128</v>
      </c>
      <c r="C15" s="175" t="s">
        <v>1309</v>
      </c>
      <c r="D15" s="34" t="s">
        <v>1310</v>
      </c>
      <c r="F15" s="2867" t="s">
        <v>598</v>
      </c>
      <c r="G15" s="2868" t="s">
        <v>131</v>
      </c>
      <c r="H15" s="77"/>
      <c r="I15" s="35" t="s">
        <v>1309</v>
      </c>
      <c r="J15" s="34" t="s">
        <v>132</v>
      </c>
      <c r="K15" s="34" t="s">
        <v>405</v>
      </c>
      <c r="O15" s="168"/>
    </row>
    <row r="16" spans="1:15" s="34" customFormat="1" ht="13.5" customHeight="1">
      <c r="A16" s="175" t="s">
        <v>1311</v>
      </c>
      <c r="B16" s="37" t="s">
        <v>566</v>
      </c>
      <c r="C16" s="175" t="s">
        <v>1311</v>
      </c>
      <c r="D16" s="34" t="s">
        <v>1312</v>
      </c>
      <c r="F16" s="2867" t="s">
        <v>599</v>
      </c>
      <c r="G16" s="2868" t="s">
        <v>133</v>
      </c>
      <c r="H16" s="77"/>
      <c r="I16" s="35" t="s">
        <v>1311</v>
      </c>
      <c r="J16" s="34" t="s">
        <v>134</v>
      </c>
      <c r="K16" s="34" t="s">
        <v>72</v>
      </c>
      <c r="O16" s="37"/>
    </row>
    <row r="17" spans="1:15" s="34" customFormat="1" ht="13.5" customHeight="1">
      <c r="A17" s="175" t="s">
        <v>1313</v>
      </c>
      <c r="B17" s="37" t="s">
        <v>1152</v>
      </c>
      <c r="C17" s="175" t="s">
        <v>1313</v>
      </c>
      <c r="D17" s="34" t="s">
        <v>128</v>
      </c>
      <c r="F17" s="2867" t="s">
        <v>601</v>
      </c>
      <c r="G17" s="2868" t="s">
        <v>600</v>
      </c>
      <c r="H17" s="77"/>
      <c r="I17" s="35" t="s">
        <v>1313</v>
      </c>
      <c r="J17" s="34" t="s">
        <v>136</v>
      </c>
      <c r="K17" s="34" t="s">
        <v>71</v>
      </c>
      <c r="O17" s="37"/>
    </row>
    <row r="18" spans="1:15" s="34" customFormat="1" ht="13.5" customHeight="1">
      <c r="A18" s="175" t="s">
        <v>1314</v>
      </c>
      <c r="B18" s="2869" t="s">
        <v>667</v>
      </c>
      <c r="C18" s="175" t="s">
        <v>1314</v>
      </c>
      <c r="D18" s="34" t="s">
        <v>1315</v>
      </c>
      <c r="F18" s="2867" t="s">
        <v>602</v>
      </c>
      <c r="G18" s="2868" t="s">
        <v>135</v>
      </c>
      <c r="H18" s="77"/>
      <c r="I18" s="35" t="s">
        <v>1314</v>
      </c>
      <c r="J18" s="34" t="s">
        <v>138</v>
      </c>
      <c r="K18" s="34" t="s">
        <v>70</v>
      </c>
      <c r="O18" s="75"/>
    </row>
    <row r="19" spans="1:15" s="34" customFormat="1" ht="13.5" customHeight="1">
      <c r="A19" s="176"/>
      <c r="B19" s="36"/>
      <c r="C19" s="175" t="s">
        <v>1316</v>
      </c>
      <c r="D19" s="34" t="s">
        <v>657</v>
      </c>
      <c r="F19" s="2867" t="s">
        <v>603</v>
      </c>
      <c r="G19" s="2868" t="s">
        <v>137</v>
      </c>
      <c r="H19" s="77"/>
      <c r="I19" s="35" t="s">
        <v>1316</v>
      </c>
      <c r="J19" s="34" t="s">
        <v>140</v>
      </c>
      <c r="K19" s="34" t="s">
        <v>66</v>
      </c>
    </row>
    <row r="20" spans="1:15" s="34" customFormat="1" ht="13.5" customHeight="1">
      <c r="A20" s="176"/>
      <c r="B20" s="36"/>
      <c r="C20" s="175" t="s">
        <v>1317</v>
      </c>
      <c r="D20" s="34" t="s">
        <v>1318</v>
      </c>
      <c r="F20" s="2867" t="s">
        <v>604</v>
      </c>
      <c r="G20" s="2868" t="s">
        <v>139</v>
      </c>
      <c r="H20" s="77"/>
      <c r="I20" s="35" t="s">
        <v>1317</v>
      </c>
      <c r="J20" s="34" t="s">
        <v>142</v>
      </c>
      <c r="K20" s="34" t="s">
        <v>73</v>
      </c>
    </row>
    <row r="21" spans="1:15" s="34" customFormat="1" ht="13.5" customHeight="1">
      <c r="A21" s="176"/>
      <c r="B21" s="36"/>
      <c r="C21" s="175" t="s">
        <v>1319</v>
      </c>
      <c r="D21" s="34" t="s">
        <v>1320</v>
      </c>
      <c r="F21" s="2867" t="s">
        <v>605</v>
      </c>
      <c r="G21" s="2868" t="s">
        <v>141</v>
      </c>
      <c r="H21" s="77"/>
      <c r="I21" s="35" t="s">
        <v>1319</v>
      </c>
      <c r="J21" s="34" t="s">
        <v>588</v>
      </c>
      <c r="K21" s="34" t="s">
        <v>593</v>
      </c>
    </row>
    <row r="22" spans="1:15" s="34" customFormat="1" ht="13.5" customHeight="1">
      <c r="A22" s="176"/>
      <c r="B22" s="36"/>
      <c r="C22" s="175" t="s">
        <v>1321</v>
      </c>
      <c r="D22" s="34" t="s">
        <v>1322</v>
      </c>
      <c r="F22" s="2867" t="s">
        <v>606</v>
      </c>
      <c r="G22" s="2868" t="s">
        <v>143</v>
      </c>
      <c r="H22" s="77"/>
      <c r="I22" s="35" t="s">
        <v>1321</v>
      </c>
      <c r="J22" s="34" t="s">
        <v>1287</v>
      </c>
      <c r="K22" s="34" t="s">
        <v>362</v>
      </c>
    </row>
    <row r="23" spans="1:15" s="34" customFormat="1" ht="13.5" customHeight="1">
      <c r="A23" s="176"/>
      <c r="B23" s="36"/>
      <c r="C23" s="175"/>
      <c r="F23" s="2867" t="s">
        <v>607</v>
      </c>
      <c r="G23" s="2868" t="s">
        <v>144</v>
      </c>
      <c r="H23" s="77"/>
      <c r="I23" s="35" t="s">
        <v>1325</v>
      </c>
      <c r="J23" s="34" t="s">
        <v>589</v>
      </c>
      <c r="K23" s="34" t="s">
        <v>395</v>
      </c>
    </row>
    <row r="24" spans="1:15" s="34" customFormat="1" ht="12.75" customHeight="1">
      <c r="A24" s="176"/>
      <c r="B24" s="36"/>
      <c r="C24" s="175"/>
      <c r="F24" s="2867" t="s">
        <v>608</v>
      </c>
      <c r="G24" s="2868" t="s">
        <v>145</v>
      </c>
      <c r="H24" s="77"/>
      <c r="I24" s="35" t="s">
        <v>1331</v>
      </c>
      <c r="J24" s="34" t="s">
        <v>590</v>
      </c>
      <c r="K24" s="34" t="s">
        <v>446</v>
      </c>
    </row>
    <row r="25" spans="1:15" s="34" customFormat="1" ht="13.5" customHeight="1">
      <c r="A25" s="176"/>
      <c r="B25" s="36"/>
      <c r="C25" s="177"/>
      <c r="F25" s="2867" t="s">
        <v>609</v>
      </c>
      <c r="G25" s="2868" t="s">
        <v>146</v>
      </c>
      <c r="H25" s="77"/>
      <c r="I25" s="35" t="s">
        <v>1332</v>
      </c>
      <c r="J25" s="34" t="s">
        <v>658</v>
      </c>
      <c r="K25" s="34" t="s">
        <v>392</v>
      </c>
    </row>
    <row r="26" spans="1:15" s="34" customFormat="1" ht="15.75" customHeight="1">
      <c r="A26" s="3029" t="s">
        <v>1328</v>
      </c>
      <c r="B26" s="3030"/>
      <c r="C26" s="3032" t="s">
        <v>1323</v>
      </c>
      <c r="D26" s="3033"/>
      <c r="F26" s="2867" t="s">
        <v>610</v>
      </c>
      <c r="G26" s="2868" t="s">
        <v>147</v>
      </c>
      <c r="H26" s="77"/>
      <c r="I26" s="35" t="s">
        <v>1333</v>
      </c>
      <c r="J26" s="34" t="s">
        <v>591</v>
      </c>
      <c r="K26" s="34" t="s">
        <v>370</v>
      </c>
    </row>
    <row r="27" spans="1:15" s="34" customFormat="1" ht="13.5" customHeight="1">
      <c r="A27" s="176">
        <v>1</v>
      </c>
      <c r="B27" s="36" t="s">
        <v>1269</v>
      </c>
      <c r="C27" s="175" t="s">
        <v>562</v>
      </c>
      <c r="D27" s="35" t="s">
        <v>348</v>
      </c>
      <c r="F27" s="2867" t="s">
        <v>611</v>
      </c>
      <c r="G27" s="2868" t="s">
        <v>148</v>
      </c>
      <c r="H27" s="77"/>
      <c r="I27" s="35" t="s">
        <v>1334</v>
      </c>
      <c r="J27" s="34" t="s">
        <v>592</v>
      </c>
      <c r="K27" s="34" t="s">
        <v>594</v>
      </c>
    </row>
    <row r="28" spans="1:15" s="34" customFormat="1" ht="13.5" customHeight="1">
      <c r="A28" s="176">
        <v>2</v>
      </c>
      <c r="B28" s="36" t="s">
        <v>1271</v>
      </c>
      <c r="C28" s="175" t="s">
        <v>564</v>
      </c>
      <c r="D28" s="35" t="s">
        <v>336</v>
      </c>
      <c r="F28" s="2867" t="s">
        <v>353</v>
      </c>
      <c r="G28" s="2868" t="s">
        <v>149</v>
      </c>
      <c r="H28" s="77"/>
      <c r="I28" s="35">
        <v>20</v>
      </c>
      <c r="J28" s="72" t="s">
        <v>2514</v>
      </c>
      <c r="K28" s="34" t="s">
        <v>1972</v>
      </c>
    </row>
    <row r="29" spans="1:15" s="34" customFormat="1" ht="13.5" customHeight="1">
      <c r="A29" s="176">
        <v>3</v>
      </c>
      <c r="B29" s="36" t="s">
        <v>1272</v>
      </c>
      <c r="C29" s="175"/>
      <c r="D29" s="35"/>
      <c r="F29" s="2867" t="s">
        <v>354</v>
      </c>
      <c r="G29" s="2868" t="s">
        <v>150</v>
      </c>
      <c r="H29" s="77"/>
      <c r="I29" s="72"/>
      <c r="J29" s="72"/>
    </row>
    <row r="30" spans="1:15" s="34" customFormat="1" ht="13.5" customHeight="1">
      <c r="A30" s="176">
        <v>4</v>
      </c>
      <c r="B30" s="2869" t="s">
        <v>667</v>
      </c>
      <c r="C30" s="176"/>
      <c r="F30" s="2867" t="s">
        <v>355</v>
      </c>
      <c r="G30" s="2868" t="s">
        <v>151</v>
      </c>
      <c r="H30" s="77"/>
      <c r="I30" s="72"/>
      <c r="J30" s="35"/>
    </row>
    <row r="31" spans="1:15" s="34" customFormat="1" ht="20.25" customHeight="1">
      <c r="A31" s="3036" t="s">
        <v>1340</v>
      </c>
      <c r="B31" s="3037"/>
      <c r="C31" s="3036" t="s">
        <v>1338</v>
      </c>
      <c r="D31" s="3037"/>
      <c r="F31" s="2867" t="s">
        <v>612</v>
      </c>
      <c r="G31" s="2868" t="s">
        <v>152</v>
      </c>
      <c r="H31" s="77"/>
      <c r="I31" s="3032" t="s">
        <v>1341</v>
      </c>
      <c r="J31" s="3038"/>
      <c r="K31" s="3033"/>
    </row>
    <row r="32" spans="1:15" s="34" customFormat="1" ht="13.5" customHeight="1">
      <c r="A32" s="175" t="s">
        <v>562</v>
      </c>
      <c r="B32" s="34" t="s">
        <v>1</v>
      </c>
      <c r="C32" s="175" t="s">
        <v>562</v>
      </c>
      <c r="D32" s="35" t="s">
        <v>1336</v>
      </c>
      <c r="F32" s="2867" t="s">
        <v>357</v>
      </c>
      <c r="G32" s="2868" t="s">
        <v>153</v>
      </c>
      <c r="H32" s="77"/>
      <c r="I32" s="35" t="s">
        <v>562</v>
      </c>
      <c r="J32" s="34" t="s">
        <v>349</v>
      </c>
    </row>
    <row r="33" spans="1:17" s="34" customFormat="1" ht="13.5" customHeight="1">
      <c r="A33" s="175" t="s">
        <v>564</v>
      </c>
      <c r="B33" s="34" t="s">
        <v>920</v>
      </c>
      <c r="C33" s="175" t="s">
        <v>564</v>
      </c>
      <c r="D33" s="35" t="s">
        <v>1337</v>
      </c>
      <c r="F33" s="2867" t="s">
        <v>358</v>
      </c>
      <c r="G33" s="2868" t="s">
        <v>154</v>
      </c>
      <c r="H33" s="77"/>
      <c r="I33" s="35" t="s">
        <v>564</v>
      </c>
      <c r="J33" s="34" t="s">
        <v>350</v>
      </c>
    </row>
    <row r="34" spans="1:17" s="34" customFormat="1" ht="13.5" customHeight="1">
      <c r="A34" s="175" t="s">
        <v>1301</v>
      </c>
      <c r="B34" s="72" t="s">
        <v>659</v>
      </c>
      <c r="C34" s="175" t="s">
        <v>1301</v>
      </c>
      <c r="D34" s="72" t="s">
        <v>667</v>
      </c>
      <c r="F34" s="2867" t="s">
        <v>356</v>
      </c>
      <c r="G34" s="2868" t="s">
        <v>156</v>
      </c>
      <c r="H34" s="77"/>
      <c r="I34" s="35" t="s">
        <v>1301</v>
      </c>
      <c r="J34" s="34" t="s">
        <v>667</v>
      </c>
    </row>
    <row r="35" spans="1:17" s="34" customFormat="1" ht="13.5" customHeight="1">
      <c r="A35" s="175" t="s">
        <v>1303</v>
      </c>
      <c r="B35" s="34" t="s">
        <v>3</v>
      </c>
      <c r="C35" s="175"/>
      <c r="D35" s="72"/>
      <c r="F35" s="2867" t="s">
        <v>359</v>
      </c>
      <c r="G35" s="2868" t="s">
        <v>613</v>
      </c>
      <c r="H35" s="77"/>
      <c r="I35" s="72"/>
      <c r="J35" s="72"/>
      <c r="K35" s="72"/>
    </row>
    <row r="36" spans="1:17" s="34" customFormat="1" ht="13.5" customHeight="1">
      <c r="A36" s="175" t="s">
        <v>1305</v>
      </c>
      <c r="B36" s="34" t="s">
        <v>4</v>
      </c>
      <c r="C36" s="175"/>
      <c r="D36" s="72"/>
      <c r="F36" s="2867" t="s">
        <v>360</v>
      </c>
      <c r="G36" s="2868" t="s">
        <v>157</v>
      </c>
      <c r="H36" s="77"/>
      <c r="I36" s="72"/>
      <c r="J36" s="72"/>
      <c r="K36" s="72"/>
    </row>
    <row r="37" spans="1:17" s="34" customFormat="1" ht="13.5" customHeight="1">
      <c r="A37" s="175" t="s">
        <v>1307</v>
      </c>
      <c r="B37" s="34" t="s">
        <v>669</v>
      </c>
      <c r="C37" s="3036" t="s">
        <v>1324</v>
      </c>
      <c r="D37" s="3037"/>
      <c r="F37" s="2867" t="s">
        <v>361</v>
      </c>
      <c r="G37" s="2868" t="s">
        <v>158</v>
      </c>
      <c r="H37" s="77"/>
      <c r="I37" s="72"/>
      <c r="J37" s="72"/>
      <c r="K37" s="72"/>
    </row>
    <row r="38" spans="1:17" s="34" customFormat="1" ht="13.5" customHeight="1">
      <c r="A38" s="175" t="s">
        <v>1309</v>
      </c>
      <c r="B38" s="34" t="s">
        <v>684</v>
      </c>
      <c r="C38" s="175" t="s">
        <v>562</v>
      </c>
      <c r="D38" s="34" t="s">
        <v>1299</v>
      </c>
      <c r="F38" s="2867" t="s">
        <v>363</v>
      </c>
      <c r="G38" s="2868" t="s">
        <v>159</v>
      </c>
      <c r="H38" s="77"/>
      <c r="I38" s="72"/>
      <c r="J38" s="72"/>
      <c r="K38" s="72"/>
    </row>
    <row r="39" spans="1:17" s="34" customFormat="1" ht="13.5" customHeight="1" thickBot="1">
      <c r="A39" s="175" t="s">
        <v>1311</v>
      </c>
      <c r="B39" s="34" t="s">
        <v>1211</v>
      </c>
      <c r="C39" s="175" t="s">
        <v>564</v>
      </c>
      <c r="D39" s="34" t="s">
        <v>1300</v>
      </c>
      <c r="F39" s="2867" t="s">
        <v>364</v>
      </c>
      <c r="G39" s="2868" t="s">
        <v>614</v>
      </c>
      <c r="H39" s="77"/>
    </row>
    <row r="40" spans="1:17" s="34" customFormat="1" ht="16.5" customHeight="1">
      <c r="A40" s="175" t="s">
        <v>1313</v>
      </c>
      <c r="B40" s="34" t="s">
        <v>1212</v>
      </c>
      <c r="C40" s="175"/>
      <c r="F40" s="2867" t="s">
        <v>549</v>
      </c>
      <c r="G40" s="2868" t="s">
        <v>160</v>
      </c>
      <c r="H40" s="77"/>
      <c r="L40" s="3034"/>
      <c r="M40" s="3034"/>
      <c r="N40" s="3034"/>
      <c r="O40" s="106"/>
      <c r="P40" s="106"/>
      <c r="Q40" s="1638"/>
    </row>
    <row r="41" spans="1:17" s="34" customFormat="1" ht="13.5" customHeight="1">
      <c r="A41" s="175" t="s">
        <v>1314</v>
      </c>
      <c r="B41" s="34" t="s">
        <v>671</v>
      </c>
      <c r="C41" s="177"/>
      <c r="D41" s="72"/>
      <c r="F41" s="2867" t="s">
        <v>366</v>
      </c>
      <c r="G41" s="2868" t="s">
        <v>615</v>
      </c>
      <c r="H41" s="77"/>
      <c r="L41" s="3035"/>
      <c r="M41" s="3035"/>
      <c r="N41" s="3035"/>
      <c r="O41" s="107"/>
      <c r="P41" s="107"/>
      <c r="Q41" s="108"/>
    </row>
    <row r="42" spans="1:17" s="34" customFormat="1" ht="13.5" customHeight="1" thickBot="1">
      <c r="A42" s="175" t="s">
        <v>1316</v>
      </c>
      <c r="B42" s="34" t="s">
        <v>5</v>
      </c>
      <c r="C42" s="3036" t="s">
        <v>1326</v>
      </c>
      <c r="D42" s="3037"/>
      <c r="F42" s="2867" t="s">
        <v>367</v>
      </c>
      <c r="G42" s="2868" t="s">
        <v>161</v>
      </c>
      <c r="H42" s="77"/>
      <c r="L42" s="109"/>
      <c r="M42" s="109"/>
      <c r="N42" s="109"/>
      <c r="O42" s="109"/>
      <c r="P42" s="109"/>
      <c r="Q42" s="110"/>
    </row>
    <row r="43" spans="1:17" s="34" customFormat="1" ht="13.5" customHeight="1" thickBot="1">
      <c r="A43" s="175" t="s">
        <v>1317</v>
      </c>
      <c r="B43" s="34" t="s">
        <v>9</v>
      </c>
      <c r="C43" s="176" t="s">
        <v>562</v>
      </c>
      <c r="D43" s="34" t="s">
        <v>563</v>
      </c>
      <c r="F43" s="2867" t="s">
        <v>368</v>
      </c>
      <c r="G43" s="2868" t="s">
        <v>162</v>
      </c>
      <c r="H43" s="77"/>
      <c r="L43" s="109"/>
      <c r="M43" s="109"/>
      <c r="N43" s="109"/>
      <c r="O43" s="109"/>
      <c r="P43" s="109"/>
      <c r="Q43" s="110"/>
    </row>
    <row r="44" spans="1:17" s="34" customFormat="1" ht="14.25" customHeight="1" thickBot="1">
      <c r="A44" s="175" t="s">
        <v>1319</v>
      </c>
      <c r="B44" s="34" t="s">
        <v>155</v>
      </c>
      <c r="C44" s="176" t="s">
        <v>564</v>
      </c>
      <c r="D44" s="34" t="s">
        <v>565</v>
      </c>
      <c r="F44" s="2867" t="s">
        <v>1194</v>
      </c>
      <c r="G44" s="2868" t="s">
        <v>616</v>
      </c>
      <c r="H44" s="77"/>
      <c r="L44" s="109"/>
      <c r="M44" s="109"/>
      <c r="N44" s="109"/>
      <c r="O44" s="109"/>
      <c r="P44" s="109"/>
      <c r="Q44" s="110"/>
    </row>
    <row r="45" spans="1:17" s="34" customFormat="1" ht="13.5" customHeight="1" thickBot="1">
      <c r="A45" s="175" t="s">
        <v>1321</v>
      </c>
      <c r="B45" s="34" t="s">
        <v>0</v>
      </c>
      <c r="C45" s="177"/>
      <c r="D45" s="72"/>
      <c r="F45" s="2867" t="s">
        <v>369</v>
      </c>
      <c r="G45" s="2868" t="s">
        <v>163</v>
      </c>
      <c r="H45" s="77"/>
      <c r="L45" s="109"/>
      <c r="M45" s="109"/>
      <c r="N45" s="109"/>
      <c r="O45" s="109"/>
      <c r="P45" s="109"/>
      <c r="Q45" s="110"/>
    </row>
    <row r="46" spans="1:17" s="34" customFormat="1" ht="13.5" customHeight="1" thickBot="1">
      <c r="A46" s="175" t="s">
        <v>1325</v>
      </c>
      <c r="B46" s="34" t="s">
        <v>584</v>
      </c>
      <c r="C46" s="177"/>
      <c r="D46" s="72"/>
      <c r="F46" s="2867" t="s">
        <v>371</v>
      </c>
      <c r="G46" s="2868" t="s">
        <v>164</v>
      </c>
      <c r="H46" s="77"/>
      <c r="L46" s="109"/>
      <c r="M46" s="109"/>
      <c r="N46" s="109"/>
      <c r="O46" s="109"/>
      <c r="P46" s="109"/>
      <c r="Q46" s="110"/>
    </row>
    <row r="47" spans="1:17" s="34" customFormat="1" ht="13.5" customHeight="1" thickBot="1">
      <c r="A47" s="175" t="s">
        <v>1331</v>
      </c>
      <c r="B47" s="72" t="s">
        <v>667</v>
      </c>
      <c r="C47" s="177"/>
      <c r="D47" s="72"/>
      <c r="F47" s="2867" t="s">
        <v>372</v>
      </c>
      <c r="G47" s="2868" t="s">
        <v>165</v>
      </c>
      <c r="H47" s="77"/>
      <c r="L47" s="109"/>
      <c r="M47" s="109"/>
      <c r="N47" s="109"/>
      <c r="O47" s="109"/>
      <c r="P47" s="109"/>
      <c r="Q47" s="110"/>
    </row>
    <row r="48" spans="1:17" s="34" customFormat="1" ht="13.5" customHeight="1" thickBot="1">
      <c r="A48" s="176"/>
      <c r="C48" s="177"/>
      <c r="D48" s="72"/>
      <c r="F48" s="2867" t="s">
        <v>373</v>
      </c>
      <c r="G48" s="2868" t="s">
        <v>166</v>
      </c>
      <c r="H48" s="77"/>
      <c r="K48" s="72"/>
      <c r="L48" s="109"/>
      <c r="M48" s="109"/>
      <c r="N48" s="109"/>
      <c r="O48" s="109"/>
      <c r="P48" s="109"/>
      <c r="Q48" s="110"/>
    </row>
    <row r="49" spans="1:17" s="34" customFormat="1" ht="13.5" customHeight="1" thickBot="1">
      <c r="A49" s="3036" t="s">
        <v>1329</v>
      </c>
      <c r="B49" s="3037"/>
      <c r="C49" s="177"/>
      <c r="D49" s="72"/>
      <c r="F49" s="2867" t="s">
        <v>374</v>
      </c>
      <c r="G49" s="2868" t="s">
        <v>167</v>
      </c>
      <c r="H49" s="77"/>
      <c r="L49" s="109"/>
      <c r="M49" s="109"/>
      <c r="N49" s="109"/>
      <c r="O49" s="109"/>
      <c r="P49" s="109"/>
      <c r="Q49" s="110"/>
    </row>
    <row r="50" spans="1:17" ht="13.5" customHeight="1" thickBot="1">
      <c r="A50" s="175" t="s">
        <v>562</v>
      </c>
      <c r="B50" s="35" t="s">
        <v>660</v>
      </c>
      <c r="D50" s="72"/>
      <c r="E50" s="34"/>
      <c r="F50" s="2867" t="s">
        <v>375</v>
      </c>
      <c r="G50" s="2868" t="s">
        <v>168</v>
      </c>
      <c r="H50" s="77"/>
      <c r="I50" s="34"/>
      <c r="J50" s="34"/>
      <c r="K50" s="34"/>
      <c r="L50" s="109"/>
      <c r="M50" s="109"/>
      <c r="N50" s="109"/>
      <c r="O50" s="109"/>
      <c r="P50" s="109"/>
      <c r="Q50" s="110"/>
    </row>
    <row r="51" spans="1:17" s="34" customFormat="1" ht="13.5" customHeight="1" thickBot="1">
      <c r="A51" s="175" t="s">
        <v>564</v>
      </c>
      <c r="B51" s="35" t="s">
        <v>661</v>
      </c>
      <c r="C51" s="177"/>
      <c r="D51" s="72"/>
      <c r="F51" s="2867" t="s">
        <v>376</v>
      </c>
      <c r="G51" s="2868" t="s">
        <v>169</v>
      </c>
      <c r="H51" s="77"/>
      <c r="L51" s="109"/>
      <c r="M51" s="109"/>
      <c r="N51" s="109"/>
      <c r="O51" s="109"/>
      <c r="P51" s="109"/>
      <c r="Q51" s="110"/>
    </row>
    <row r="52" spans="1:17" s="34" customFormat="1" ht="13.5" customHeight="1" thickBot="1">
      <c r="A52" s="175" t="s">
        <v>1301</v>
      </c>
      <c r="B52" s="35" t="s">
        <v>662</v>
      </c>
      <c r="C52" s="177"/>
      <c r="D52" s="72"/>
      <c r="E52" s="72"/>
      <c r="F52" s="2867" t="s">
        <v>377</v>
      </c>
      <c r="G52" s="2868" t="s">
        <v>170</v>
      </c>
      <c r="H52" s="77"/>
      <c r="K52" s="72"/>
      <c r="L52" s="109"/>
      <c r="M52" s="109"/>
      <c r="N52" s="109"/>
      <c r="O52" s="109"/>
      <c r="P52" s="109"/>
      <c r="Q52" s="110"/>
    </row>
    <row r="53" spans="1:17" s="34" customFormat="1" ht="13.5" customHeight="1" thickBot="1">
      <c r="A53" s="175" t="s">
        <v>1303</v>
      </c>
      <c r="B53" s="2869" t="s">
        <v>667</v>
      </c>
      <c r="C53" s="177"/>
      <c r="D53" s="72"/>
      <c r="F53" s="2867" t="s">
        <v>378</v>
      </c>
      <c r="G53" s="2868" t="s">
        <v>171</v>
      </c>
      <c r="H53" s="77"/>
      <c r="K53" s="72"/>
      <c r="L53" s="109"/>
      <c r="M53" s="109"/>
      <c r="N53" s="109"/>
      <c r="O53" s="109"/>
      <c r="P53" s="109"/>
      <c r="Q53" s="110"/>
    </row>
    <row r="54" spans="1:17" ht="13.5" customHeight="1" thickBot="1">
      <c r="A54" s="176"/>
      <c r="B54" s="34"/>
      <c r="D54" s="72"/>
      <c r="E54" s="34"/>
      <c r="F54" s="2867" t="s">
        <v>379</v>
      </c>
      <c r="G54" s="2868" t="s">
        <v>172</v>
      </c>
      <c r="H54" s="77"/>
      <c r="I54" s="34"/>
      <c r="J54" s="34"/>
      <c r="L54" s="109"/>
      <c r="M54" s="109"/>
      <c r="N54" s="109"/>
      <c r="O54" s="109"/>
      <c r="P54" s="109"/>
      <c r="Q54" s="110"/>
    </row>
    <row r="55" spans="1:17" ht="13.5" customHeight="1" thickBot="1">
      <c r="D55" s="72"/>
      <c r="E55" s="34"/>
      <c r="F55" s="2867" t="s">
        <v>380</v>
      </c>
      <c r="G55" s="2868" t="s">
        <v>617</v>
      </c>
      <c r="H55" s="77"/>
      <c r="I55" s="34"/>
      <c r="J55" s="34"/>
      <c r="L55" s="109"/>
      <c r="M55" s="109"/>
      <c r="N55" s="109"/>
      <c r="O55" s="109"/>
      <c r="P55" s="109"/>
      <c r="Q55" s="110"/>
    </row>
    <row r="56" spans="1:17" ht="13.5" customHeight="1" thickBot="1">
      <c r="D56" s="72"/>
      <c r="E56" s="72"/>
      <c r="F56" s="2867" t="s">
        <v>381</v>
      </c>
      <c r="G56" s="2868" t="s">
        <v>618</v>
      </c>
      <c r="H56" s="77"/>
      <c r="I56" s="34"/>
      <c r="J56" s="34"/>
      <c r="L56" s="109"/>
      <c r="M56" s="109"/>
      <c r="N56" s="109"/>
      <c r="O56" s="109"/>
      <c r="P56" s="109"/>
      <c r="Q56" s="110"/>
    </row>
    <row r="57" spans="1:17" ht="13.5" customHeight="1" thickBot="1">
      <c r="D57" s="72"/>
      <c r="E57" s="72"/>
      <c r="F57" s="2867" t="s">
        <v>382</v>
      </c>
      <c r="G57" s="2868" t="s">
        <v>173</v>
      </c>
      <c r="H57" s="77"/>
      <c r="I57" s="34"/>
      <c r="L57" s="109"/>
      <c r="M57" s="109"/>
      <c r="N57" s="109"/>
      <c r="O57" s="109"/>
      <c r="P57" s="109"/>
      <c r="Q57" s="110"/>
    </row>
    <row r="58" spans="1:17" ht="13.5" customHeight="1" thickBot="1">
      <c r="D58" s="72"/>
      <c r="E58" s="72"/>
      <c r="F58" s="2867" t="s">
        <v>383</v>
      </c>
      <c r="G58" s="2868" t="s">
        <v>174</v>
      </c>
      <c r="H58" s="77"/>
      <c r="J58" s="34"/>
      <c r="L58" s="109"/>
      <c r="M58" s="109"/>
      <c r="N58" s="109"/>
      <c r="O58" s="109"/>
      <c r="P58" s="109"/>
      <c r="Q58" s="110"/>
    </row>
    <row r="59" spans="1:17" ht="13.5" customHeight="1" thickBot="1">
      <c r="D59" s="72"/>
      <c r="E59" s="72"/>
      <c r="F59" s="2867" t="s">
        <v>384</v>
      </c>
      <c r="G59" s="2868" t="s">
        <v>619</v>
      </c>
      <c r="H59" s="77"/>
      <c r="I59" s="34"/>
      <c r="J59" s="34"/>
      <c r="L59" s="109"/>
      <c r="M59" s="109"/>
      <c r="N59" s="109"/>
      <c r="O59" s="109"/>
      <c r="P59" s="109"/>
      <c r="Q59" s="110"/>
    </row>
    <row r="60" spans="1:17" ht="13.5" customHeight="1" thickBot="1">
      <c r="D60" s="72"/>
      <c r="E60" s="72"/>
      <c r="F60" s="2867" t="s">
        <v>385</v>
      </c>
      <c r="G60" s="2868" t="s">
        <v>181</v>
      </c>
      <c r="H60" s="77"/>
      <c r="I60" s="34"/>
      <c r="J60" s="34"/>
      <c r="L60" s="109"/>
      <c r="M60" s="109"/>
      <c r="N60" s="109"/>
      <c r="O60" s="109"/>
      <c r="P60" s="109"/>
      <c r="Q60" s="110"/>
    </row>
    <row r="61" spans="1:17" ht="13.5" customHeight="1" thickBot="1">
      <c r="D61" s="72"/>
      <c r="E61" s="72"/>
      <c r="F61" s="2867" t="s">
        <v>386</v>
      </c>
      <c r="G61" s="2868" t="s">
        <v>175</v>
      </c>
      <c r="H61" s="77"/>
      <c r="I61" s="34"/>
      <c r="L61" s="109"/>
      <c r="M61" s="109"/>
      <c r="N61" s="109"/>
      <c r="O61" s="109"/>
      <c r="P61" s="109"/>
      <c r="Q61" s="110"/>
    </row>
    <row r="62" spans="1:17" ht="13.5" customHeight="1" thickBot="1">
      <c r="D62" s="72"/>
      <c r="E62" s="72"/>
      <c r="F62" s="2870" t="s">
        <v>3639</v>
      </c>
      <c r="G62" s="2871" t="s">
        <v>176</v>
      </c>
      <c r="H62" s="77"/>
      <c r="L62" s="109"/>
      <c r="M62" s="109"/>
      <c r="N62" s="109"/>
      <c r="O62" s="109"/>
      <c r="P62" s="109"/>
      <c r="Q62" s="110"/>
    </row>
    <row r="63" spans="1:17" ht="13.5" customHeight="1" thickBot="1">
      <c r="D63" s="72"/>
      <c r="E63" s="72"/>
      <c r="F63" s="2867" t="s">
        <v>388</v>
      </c>
      <c r="G63" s="2868" t="s">
        <v>177</v>
      </c>
      <c r="H63" s="77"/>
      <c r="L63" s="109"/>
      <c r="M63" s="109"/>
      <c r="N63" s="109"/>
      <c r="O63" s="109"/>
      <c r="P63" s="109"/>
      <c r="Q63" s="110"/>
    </row>
    <row r="64" spans="1:17" ht="13.5" customHeight="1" thickBot="1">
      <c r="D64" s="72"/>
      <c r="E64" s="72"/>
      <c r="F64" s="2867" t="s">
        <v>389</v>
      </c>
      <c r="G64" s="2868" t="s">
        <v>178</v>
      </c>
      <c r="H64" s="77"/>
      <c r="L64" s="109"/>
      <c r="M64" s="109"/>
      <c r="N64" s="109"/>
      <c r="O64" s="109"/>
      <c r="P64" s="109"/>
      <c r="Q64" s="110"/>
    </row>
    <row r="65" spans="3:17" s="72" customFormat="1" ht="13.5" customHeight="1" thickBot="1">
      <c r="C65" s="177"/>
      <c r="F65" s="2867" t="s">
        <v>390</v>
      </c>
      <c r="G65" s="2868" t="s">
        <v>179</v>
      </c>
      <c r="H65" s="77"/>
      <c r="L65" s="109"/>
      <c r="M65" s="109"/>
      <c r="N65" s="109"/>
      <c r="O65" s="109"/>
      <c r="P65" s="109"/>
      <c r="Q65" s="110"/>
    </row>
    <row r="66" spans="3:17" s="72" customFormat="1" ht="13.5" customHeight="1" thickBot="1">
      <c r="C66" s="177"/>
      <c r="F66" s="2867" t="s">
        <v>391</v>
      </c>
      <c r="G66" s="2868" t="s">
        <v>180</v>
      </c>
      <c r="H66" s="77"/>
      <c r="L66" s="109"/>
      <c r="M66" s="109"/>
      <c r="N66" s="109"/>
      <c r="O66" s="109"/>
      <c r="P66" s="109"/>
      <c r="Q66" s="110"/>
    </row>
    <row r="67" spans="3:17" s="72" customFormat="1" ht="13.5" customHeight="1" thickBot="1">
      <c r="F67" s="2867" t="s">
        <v>393</v>
      </c>
      <c r="G67" s="2868" t="s">
        <v>182</v>
      </c>
      <c r="H67" s="77"/>
      <c r="L67" s="109"/>
      <c r="M67" s="109"/>
      <c r="N67" s="109"/>
      <c r="O67" s="109"/>
      <c r="P67" s="109"/>
      <c r="Q67" s="110"/>
    </row>
    <row r="68" spans="3:17" s="72" customFormat="1" ht="13.5" customHeight="1" thickBot="1">
      <c r="F68" s="2867" t="s">
        <v>394</v>
      </c>
      <c r="G68" s="2868" t="s">
        <v>183</v>
      </c>
      <c r="H68" s="77"/>
      <c r="L68" s="109"/>
      <c r="M68" s="109"/>
      <c r="N68" s="109"/>
      <c r="O68" s="109"/>
      <c r="P68" s="109"/>
      <c r="Q68" s="110"/>
    </row>
    <row r="69" spans="3:17" s="72" customFormat="1" ht="13.5" customHeight="1" thickBot="1">
      <c r="F69" s="2867" t="s">
        <v>396</v>
      </c>
      <c r="G69" s="2868" t="s">
        <v>184</v>
      </c>
      <c r="H69" s="77"/>
      <c r="L69" s="109"/>
      <c r="M69" s="109"/>
      <c r="N69" s="109"/>
      <c r="O69" s="109"/>
      <c r="P69" s="109"/>
      <c r="Q69" s="110"/>
    </row>
    <row r="70" spans="3:17" s="72" customFormat="1" ht="13.5" customHeight="1" thickBot="1">
      <c r="F70" s="2867" t="s">
        <v>397</v>
      </c>
      <c r="G70" s="2868" t="s">
        <v>185</v>
      </c>
      <c r="H70" s="77"/>
      <c r="L70" s="109"/>
      <c r="M70" s="109"/>
      <c r="N70" s="109"/>
      <c r="O70" s="109"/>
      <c r="P70" s="109"/>
      <c r="Q70" s="110"/>
    </row>
    <row r="71" spans="3:17" s="72" customFormat="1" ht="13.5" customHeight="1" thickBot="1">
      <c r="F71" s="2867" t="s">
        <v>620</v>
      </c>
      <c r="G71" s="2868" t="s">
        <v>311</v>
      </c>
      <c r="H71" s="77"/>
      <c r="L71" s="109"/>
      <c r="M71" s="109"/>
      <c r="N71" s="109"/>
      <c r="O71" s="109"/>
      <c r="P71" s="109"/>
      <c r="Q71" s="110"/>
    </row>
    <row r="72" spans="3:17" s="72" customFormat="1" ht="13.5" customHeight="1" thickBot="1">
      <c r="F72" s="2867" t="s">
        <v>398</v>
      </c>
      <c r="G72" s="2868" t="s">
        <v>186</v>
      </c>
      <c r="H72" s="77"/>
      <c r="L72" s="109"/>
      <c r="M72" s="109"/>
      <c r="N72" s="109"/>
      <c r="O72" s="109"/>
      <c r="P72" s="109"/>
      <c r="Q72" s="110"/>
    </row>
    <row r="73" spans="3:17" s="72" customFormat="1" ht="13.5" customHeight="1" thickBot="1">
      <c r="F73" s="2867" t="s">
        <v>399</v>
      </c>
      <c r="G73" s="2868" t="s">
        <v>187</v>
      </c>
      <c r="H73" s="77"/>
      <c r="L73" s="109"/>
      <c r="M73" s="109"/>
      <c r="N73" s="109"/>
      <c r="O73" s="109"/>
      <c r="P73" s="109"/>
      <c r="Q73" s="110"/>
    </row>
    <row r="74" spans="3:17" s="72" customFormat="1" ht="13.5" customHeight="1" thickBot="1">
      <c r="F74" s="2867" t="s">
        <v>400</v>
      </c>
      <c r="G74" s="2868" t="s">
        <v>188</v>
      </c>
      <c r="H74" s="77"/>
      <c r="L74" s="109"/>
      <c r="M74" s="109"/>
      <c r="N74" s="109"/>
      <c r="O74" s="109"/>
      <c r="P74" s="109"/>
      <c r="Q74" s="110"/>
    </row>
    <row r="75" spans="3:17" s="72" customFormat="1" ht="13.5" customHeight="1" thickBot="1">
      <c r="F75" s="2867" t="s">
        <v>1195</v>
      </c>
      <c r="G75" s="2868" t="s">
        <v>189</v>
      </c>
      <c r="H75" s="77"/>
      <c r="L75" s="109"/>
      <c r="M75" s="109"/>
      <c r="N75" s="109"/>
      <c r="O75" s="109"/>
      <c r="P75" s="109"/>
      <c r="Q75" s="110"/>
    </row>
    <row r="76" spans="3:17" s="72" customFormat="1" ht="13.5" customHeight="1" thickBot="1">
      <c r="F76" s="2867" t="s">
        <v>401</v>
      </c>
      <c r="G76" s="2868" t="s">
        <v>190</v>
      </c>
      <c r="H76" s="77"/>
      <c r="L76" s="109"/>
      <c r="M76" s="109"/>
      <c r="N76" s="109"/>
      <c r="O76" s="109"/>
      <c r="P76" s="109"/>
      <c r="Q76" s="110"/>
    </row>
    <row r="77" spans="3:17" s="72" customFormat="1" ht="13.5" customHeight="1" thickBot="1">
      <c r="F77" s="2867" t="s">
        <v>402</v>
      </c>
      <c r="G77" s="2868" t="s">
        <v>191</v>
      </c>
      <c r="H77" s="77"/>
      <c r="L77" s="109"/>
      <c r="M77" s="109"/>
      <c r="N77" s="109"/>
      <c r="O77" s="109"/>
      <c r="P77" s="109"/>
      <c r="Q77" s="110"/>
    </row>
    <row r="78" spans="3:17" s="72" customFormat="1" ht="13.5" customHeight="1" thickBot="1">
      <c r="F78" s="2867" t="s">
        <v>403</v>
      </c>
      <c r="G78" s="2868" t="s">
        <v>192</v>
      </c>
      <c r="H78" s="77"/>
      <c r="L78" s="109"/>
      <c r="M78" s="109"/>
      <c r="N78" s="109"/>
      <c r="O78" s="109"/>
      <c r="P78" s="109"/>
      <c r="Q78" s="110"/>
    </row>
    <row r="79" spans="3:17" s="72" customFormat="1" ht="13.5" customHeight="1" thickBot="1">
      <c r="F79" s="2867" t="s">
        <v>404</v>
      </c>
      <c r="G79" s="2868" t="s">
        <v>621</v>
      </c>
      <c r="H79" s="77"/>
      <c r="L79" s="109"/>
      <c r="M79" s="109"/>
      <c r="N79" s="109"/>
      <c r="O79" s="109"/>
      <c r="P79" s="109"/>
      <c r="Q79" s="110"/>
    </row>
    <row r="80" spans="3:17" s="72" customFormat="1" ht="13.5" customHeight="1" thickBot="1">
      <c r="F80" s="2867" t="s">
        <v>406</v>
      </c>
      <c r="G80" s="2868" t="s">
        <v>622</v>
      </c>
      <c r="H80" s="77"/>
      <c r="L80" s="109"/>
      <c r="M80" s="109"/>
      <c r="N80" s="109"/>
      <c r="O80" s="109"/>
      <c r="P80" s="109"/>
      <c r="Q80" s="110"/>
    </row>
    <row r="81" spans="6:17" s="72" customFormat="1" ht="13.5" customHeight="1" thickBot="1">
      <c r="F81" s="2867" t="s">
        <v>407</v>
      </c>
      <c r="G81" s="2868" t="s">
        <v>193</v>
      </c>
      <c r="H81" s="77"/>
      <c r="L81" s="109"/>
      <c r="M81" s="109"/>
      <c r="N81" s="109"/>
      <c r="O81" s="109"/>
      <c r="P81" s="109"/>
      <c r="Q81" s="110"/>
    </row>
    <row r="82" spans="6:17" s="72" customFormat="1" ht="13.5" customHeight="1" thickBot="1">
      <c r="F82" s="2867" t="s">
        <v>408</v>
      </c>
      <c r="G82" s="2868" t="s">
        <v>194</v>
      </c>
      <c r="H82" s="77"/>
      <c r="L82" s="109"/>
      <c r="M82" s="109"/>
      <c r="N82" s="109"/>
      <c r="O82" s="109"/>
      <c r="P82" s="109"/>
      <c r="Q82" s="110"/>
    </row>
    <row r="83" spans="6:17" s="72" customFormat="1" ht="13.5" customHeight="1" thickBot="1">
      <c r="F83" s="2867" t="s">
        <v>1196</v>
      </c>
      <c r="G83" s="2868" t="s">
        <v>195</v>
      </c>
      <c r="H83" s="77"/>
      <c r="L83" s="109"/>
      <c r="M83" s="109"/>
      <c r="N83" s="109"/>
      <c r="O83" s="109"/>
      <c r="P83" s="109"/>
      <c r="Q83" s="110"/>
    </row>
    <row r="84" spans="6:17" s="72" customFormat="1" ht="13.5" customHeight="1" thickBot="1">
      <c r="F84" s="2867" t="s">
        <v>409</v>
      </c>
      <c r="G84" s="2868" t="s">
        <v>196</v>
      </c>
      <c r="H84" s="77"/>
      <c r="L84" s="109"/>
      <c r="M84" s="109"/>
      <c r="N84" s="109"/>
      <c r="O84" s="109"/>
      <c r="P84" s="109"/>
      <c r="Q84" s="110"/>
    </row>
    <row r="85" spans="6:17" s="72" customFormat="1" ht="13.5" customHeight="1" thickBot="1">
      <c r="F85" s="2867" t="s">
        <v>410</v>
      </c>
      <c r="G85" s="2868" t="s">
        <v>197</v>
      </c>
      <c r="H85" s="77"/>
      <c r="L85" s="109"/>
      <c r="M85" s="109"/>
      <c r="N85" s="109"/>
      <c r="O85" s="109"/>
      <c r="P85" s="109"/>
      <c r="Q85" s="110"/>
    </row>
    <row r="86" spans="6:17" s="72" customFormat="1" ht="13.5" customHeight="1" thickBot="1">
      <c r="F86" s="2867" t="s">
        <v>411</v>
      </c>
      <c r="G86" s="2868" t="s">
        <v>198</v>
      </c>
      <c r="H86" s="77"/>
      <c r="L86" s="109"/>
      <c r="M86" s="109"/>
      <c r="N86" s="109"/>
      <c r="O86" s="109"/>
      <c r="P86" s="109"/>
      <c r="Q86" s="110"/>
    </row>
    <row r="87" spans="6:17" s="72" customFormat="1" ht="13.5" customHeight="1" thickBot="1">
      <c r="F87" s="2870" t="s">
        <v>3640</v>
      </c>
      <c r="G87" s="2871" t="s">
        <v>3603</v>
      </c>
      <c r="H87" s="77"/>
      <c r="L87" s="109"/>
      <c r="M87" s="109"/>
      <c r="N87" s="109"/>
      <c r="O87" s="109"/>
      <c r="P87" s="109"/>
      <c r="Q87" s="110"/>
    </row>
    <row r="88" spans="6:17" s="72" customFormat="1" ht="13.5" customHeight="1" thickBot="1">
      <c r="F88" s="2867" t="s">
        <v>412</v>
      </c>
      <c r="G88" s="2868" t="s">
        <v>199</v>
      </c>
      <c r="H88" s="77"/>
      <c r="L88" s="109"/>
      <c r="M88" s="109"/>
      <c r="N88" s="109"/>
      <c r="O88" s="109"/>
      <c r="P88" s="109"/>
      <c r="Q88" s="110"/>
    </row>
    <row r="89" spans="6:17" s="72" customFormat="1" ht="13.5" customHeight="1" thickBot="1">
      <c r="F89" s="2867" t="s">
        <v>413</v>
      </c>
      <c r="G89" s="2868" t="s">
        <v>200</v>
      </c>
      <c r="H89" s="77"/>
      <c r="L89" s="109"/>
      <c r="M89" s="109"/>
      <c r="N89" s="109"/>
      <c r="O89" s="109"/>
      <c r="P89" s="109"/>
      <c r="Q89" s="110"/>
    </row>
    <row r="90" spans="6:17" s="72" customFormat="1" ht="13.5" customHeight="1" thickBot="1">
      <c r="F90" s="2867" t="s">
        <v>414</v>
      </c>
      <c r="G90" s="2868" t="s">
        <v>201</v>
      </c>
      <c r="H90" s="77"/>
      <c r="L90" s="109"/>
      <c r="M90" s="109"/>
      <c r="N90" s="109"/>
      <c r="O90" s="109"/>
      <c r="P90" s="109"/>
      <c r="Q90" s="110"/>
    </row>
    <row r="91" spans="6:17" s="72" customFormat="1" ht="13.5" customHeight="1" thickBot="1">
      <c r="F91" s="2867" t="s">
        <v>415</v>
      </c>
      <c r="G91" s="2868" t="s">
        <v>202</v>
      </c>
      <c r="H91" s="77"/>
      <c r="L91" s="109"/>
      <c r="M91" s="109"/>
      <c r="N91" s="109"/>
      <c r="O91" s="109"/>
      <c r="P91" s="109"/>
      <c r="Q91" s="110"/>
    </row>
    <row r="92" spans="6:17" s="72" customFormat="1" ht="13.5" customHeight="1" thickBot="1">
      <c r="F92" s="2867" t="s">
        <v>416</v>
      </c>
      <c r="G92" s="2868" t="s">
        <v>203</v>
      </c>
      <c r="H92" s="77"/>
      <c r="L92" s="109"/>
      <c r="M92" s="109"/>
      <c r="N92" s="109"/>
      <c r="O92" s="109"/>
      <c r="P92" s="109"/>
      <c r="Q92" s="110"/>
    </row>
    <row r="93" spans="6:17" s="72" customFormat="1" ht="13.5" customHeight="1" thickBot="1">
      <c r="F93" s="2867" t="s">
        <v>417</v>
      </c>
      <c r="G93" s="2868" t="s">
        <v>204</v>
      </c>
      <c r="H93" s="77"/>
      <c r="L93" s="109"/>
      <c r="M93" s="109"/>
      <c r="N93" s="109"/>
      <c r="O93" s="109"/>
      <c r="P93" s="109"/>
      <c r="Q93" s="110"/>
    </row>
    <row r="94" spans="6:17" s="72" customFormat="1" ht="13.5" customHeight="1" thickBot="1">
      <c r="F94" s="2867" t="s">
        <v>418</v>
      </c>
      <c r="G94" s="2868" t="s">
        <v>205</v>
      </c>
      <c r="H94" s="77"/>
      <c r="L94" s="109"/>
      <c r="M94" s="109"/>
      <c r="N94" s="109"/>
      <c r="O94" s="109"/>
      <c r="P94" s="109"/>
      <c r="Q94" s="110"/>
    </row>
    <row r="95" spans="6:17" s="72" customFormat="1" ht="13.5" customHeight="1" thickBot="1">
      <c r="F95" s="2867" t="s">
        <v>419</v>
      </c>
      <c r="G95" s="2868" t="s">
        <v>206</v>
      </c>
      <c r="H95" s="77"/>
      <c r="L95" s="109"/>
      <c r="M95" s="109"/>
      <c r="N95" s="109"/>
      <c r="O95" s="109"/>
      <c r="P95" s="109"/>
      <c r="Q95" s="110"/>
    </row>
    <row r="96" spans="6:17" s="72" customFormat="1" ht="13.5" customHeight="1" thickBot="1">
      <c r="F96" s="2867" t="s">
        <v>1197</v>
      </c>
      <c r="G96" s="2868" t="s">
        <v>207</v>
      </c>
      <c r="H96" s="77"/>
      <c r="L96" s="109"/>
      <c r="M96" s="109"/>
      <c r="N96" s="109"/>
      <c r="O96" s="109"/>
      <c r="P96" s="109"/>
      <c r="Q96" s="110"/>
    </row>
    <row r="97" spans="6:17" s="72" customFormat="1" ht="13.5" customHeight="1" thickBot="1">
      <c r="F97" s="2867" t="s">
        <v>420</v>
      </c>
      <c r="G97" s="2868" t="s">
        <v>208</v>
      </c>
      <c r="H97" s="77"/>
      <c r="L97" s="109"/>
      <c r="M97" s="109"/>
      <c r="N97" s="109"/>
      <c r="O97" s="109"/>
      <c r="P97" s="109"/>
      <c r="Q97" s="110"/>
    </row>
    <row r="98" spans="6:17" s="72" customFormat="1" ht="13.5" customHeight="1" thickBot="1">
      <c r="F98" s="2867" t="s">
        <v>422</v>
      </c>
      <c r="G98" s="2868" t="s">
        <v>209</v>
      </c>
      <c r="H98" s="77"/>
      <c r="L98" s="109"/>
      <c r="M98" s="109"/>
      <c r="N98" s="109"/>
      <c r="O98" s="109"/>
      <c r="P98" s="109"/>
      <c r="Q98" s="110"/>
    </row>
    <row r="99" spans="6:17" s="72" customFormat="1" ht="13.5" customHeight="1" thickBot="1">
      <c r="F99" s="2867" t="s">
        <v>423</v>
      </c>
      <c r="G99" s="2868" t="s">
        <v>210</v>
      </c>
      <c r="H99" s="77"/>
      <c r="L99" s="109"/>
      <c r="M99" s="109"/>
      <c r="N99" s="109"/>
      <c r="O99" s="109"/>
      <c r="P99" s="109"/>
      <c r="Q99" s="110"/>
    </row>
    <row r="100" spans="6:17" s="72" customFormat="1" ht="13.5" customHeight="1" thickBot="1">
      <c r="F100" s="2867" t="s">
        <v>424</v>
      </c>
      <c r="G100" s="2868" t="s">
        <v>211</v>
      </c>
      <c r="H100" s="77"/>
      <c r="L100" s="109"/>
      <c r="M100" s="109"/>
      <c r="N100" s="109"/>
      <c r="O100" s="109"/>
      <c r="P100" s="109"/>
      <c r="Q100" s="110"/>
    </row>
    <row r="101" spans="6:17" s="72" customFormat="1" ht="13.5" customHeight="1" thickBot="1">
      <c r="F101" s="2867" t="s">
        <v>426</v>
      </c>
      <c r="G101" s="2868" t="s">
        <v>212</v>
      </c>
      <c r="H101" s="77"/>
      <c r="L101" s="109"/>
      <c r="M101" s="109"/>
      <c r="N101" s="109"/>
      <c r="O101" s="109"/>
      <c r="P101" s="109"/>
      <c r="Q101" s="110"/>
    </row>
    <row r="102" spans="6:17" s="72" customFormat="1" ht="13.5" customHeight="1" thickBot="1">
      <c r="F102" s="2867" t="s">
        <v>427</v>
      </c>
      <c r="G102" s="2868" t="s">
        <v>624</v>
      </c>
      <c r="H102" s="77"/>
      <c r="L102" s="109"/>
      <c r="M102" s="109"/>
      <c r="N102" s="109"/>
      <c r="O102" s="109"/>
      <c r="P102" s="109"/>
      <c r="Q102" s="110"/>
    </row>
    <row r="103" spans="6:17" s="72" customFormat="1" ht="13.5" customHeight="1" thickBot="1">
      <c r="F103" s="2867" t="s">
        <v>428</v>
      </c>
      <c r="G103" s="2868" t="s">
        <v>213</v>
      </c>
      <c r="H103" s="77"/>
      <c r="L103" s="109"/>
      <c r="M103" s="109"/>
      <c r="N103" s="109"/>
      <c r="O103" s="109"/>
      <c r="P103" s="109"/>
      <c r="Q103" s="110"/>
    </row>
    <row r="104" spans="6:17" s="72" customFormat="1" ht="13.5" customHeight="1" thickBot="1">
      <c r="F104" s="2870" t="s">
        <v>3641</v>
      </c>
      <c r="G104" s="2871" t="s">
        <v>214</v>
      </c>
      <c r="H104" s="77"/>
      <c r="L104" s="109"/>
      <c r="M104" s="109"/>
      <c r="N104" s="109"/>
      <c r="O104" s="109"/>
      <c r="P104" s="109"/>
      <c r="Q104" s="110"/>
    </row>
    <row r="105" spans="6:17" s="72" customFormat="1" ht="13.5" customHeight="1" thickBot="1">
      <c r="F105" s="2867" t="s">
        <v>429</v>
      </c>
      <c r="G105" s="2868" t="s">
        <v>215</v>
      </c>
      <c r="H105" s="77"/>
      <c r="L105" s="109"/>
      <c r="M105" s="109"/>
      <c r="N105" s="109"/>
      <c r="O105" s="109"/>
      <c r="P105" s="109"/>
      <c r="Q105" s="110"/>
    </row>
    <row r="106" spans="6:17" s="72" customFormat="1" ht="13.5" customHeight="1" thickBot="1">
      <c r="F106" s="2867" t="s">
        <v>430</v>
      </c>
      <c r="G106" s="2868" t="s">
        <v>216</v>
      </c>
      <c r="H106" s="77"/>
      <c r="L106" s="109"/>
      <c r="M106" s="109"/>
      <c r="N106" s="109"/>
      <c r="O106" s="109"/>
      <c r="P106" s="109"/>
      <c r="Q106" s="110"/>
    </row>
    <row r="107" spans="6:17" s="72" customFormat="1" ht="13.5" customHeight="1" thickBot="1">
      <c r="F107" s="2867" t="s">
        <v>431</v>
      </c>
      <c r="G107" s="2868" t="s">
        <v>626</v>
      </c>
      <c r="H107" s="77"/>
      <c r="L107" s="109"/>
      <c r="M107" s="109"/>
      <c r="N107" s="109"/>
      <c r="O107" s="109"/>
      <c r="P107" s="109"/>
      <c r="Q107" s="110"/>
    </row>
    <row r="108" spans="6:17" s="72" customFormat="1" ht="13.5" customHeight="1" thickBot="1">
      <c r="F108" s="2867" t="s">
        <v>432</v>
      </c>
      <c r="G108" s="2868" t="s">
        <v>217</v>
      </c>
      <c r="H108" s="77"/>
      <c r="L108" s="109"/>
      <c r="M108" s="109"/>
      <c r="N108" s="109"/>
      <c r="O108" s="109"/>
      <c r="P108" s="109"/>
      <c r="Q108" s="110"/>
    </row>
    <row r="109" spans="6:17" s="72" customFormat="1" ht="13.5" customHeight="1" thickBot="1">
      <c r="F109" s="2867" t="s">
        <v>433</v>
      </c>
      <c r="G109" s="2868" t="s">
        <v>218</v>
      </c>
      <c r="H109" s="77"/>
      <c r="L109" s="109"/>
      <c r="M109" s="109"/>
      <c r="N109" s="109"/>
      <c r="O109" s="109"/>
      <c r="P109" s="109"/>
      <c r="Q109" s="110"/>
    </row>
    <row r="110" spans="6:17" s="72" customFormat="1" ht="13.5" customHeight="1" thickBot="1">
      <c r="F110" s="2867" t="s">
        <v>1198</v>
      </c>
      <c r="G110" s="2868" t="s">
        <v>219</v>
      </c>
      <c r="H110" s="77"/>
      <c r="L110" s="109"/>
      <c r="M110" s="109"/>
      <c r="N110" s="109"/>
      <c r="O110" s="109"/>
      <c r="P110" s="109"/>
      <c r="Q110" s="110"/>
    </row>
    <row r="111" spans="6:17" s="72" customFormat="1" ht="13.5" customHeight="1" thickBot="1">
      <c r="F111" s="2867" t="s">
        <v>434</v>
      </c>
      <c r="G111" s="2868" t="s">
        <v>220</v>
      </c>
      <c r="H111" s="77"/>
      <c r="L111" s="109"/>
      <c r="M111" s="109"/>
      <c r="N111" s="109"/>
      <c r="O111" s="109"/>
      <c r="P111" s="109"/>
      <c r="Q111" s="110"/>
    </row>
    <row r="112" spans="6:17" s="72" customFormat="1" ht="13.5" customHeight="1" thickBot="1">
      <c r="F112" s="2867" t="s">
        <v>1199</v>
      </c>
      <c r="G112" s="2868" t="s">
        <v>221</v>
      </c>
      <c r="H112" s="77"/>
      <c r="L112" s="109"/>
      <c r="M112" s="109"/>
      <c r="N112" s="109"/>
      <c r="O112" s="109"/>
      <c r="P112" s="109"/>
      <c r="Q112" s="110"/>
    </row>
    <row r="113" spans="6:17" s="72" customFormat="1" ht="13.5" customHeight="1" thickBot="1">
      <c r="F113" s="2867" t="s">
        <v>387</v>
      </c>
      <c r="G113" s="2868" t="s">
        <v>627</v>
      </c>
      <c r="H113" s="77"/>
      <c r="L113" s="109"/>
      <c r="M113" s="109"/>
      <c r="N113" s="109"/>
      <c r="O113" s="109"/>
      <c r="P113" s="109"/>
      <c r="Q113" s="110"/>
    </row>
    <row r="114" spans="6:17" s="72" customFormat="1" ht="13.5" customHeight="1" thickBot="1">
      <c r="F114" s="2867" t="s">
        <v>435</v>
      </c>
      <c r="G114" s="2868" t="s">
        <v>222</v>
      </c>
      <c r="H114" s="77"/>
      <c r="L114" s="109"/>
      <c r="M114" s="109"/>
      <c r="N114" s="109"/>
      <c r="O114" s="109"/>
      <c r="P114" s="109"/>
      <c r="Q114" s="110"/>
    </row>
    <row r="115" spans="6:17" s="72" customFormat="1" ht="13.5" customHeight="1" thickBot="1">
      <c r="F115" s="2867" t="s">
        <v>436</v>
      </c>
      <c r="G115" s="2868" t="s">
        <v>223</v>
      </c>
      <c r="H115" s="77"/>
      <c r="L115" s="109"/>
      <c r="M115" s="109"/>
      <c r="N115" s="109"/>
      <c r="O115" s="109"/>
      <c r="P115" s="109"/>
      <c r="Q115" s="110"/>
    </row>
    <row r="116" spans="6:17" s="72" customFormat="1" ht="13.5" customHeight="1" thickBot="1">
      <c r="F116" s="2867" t="s">
        <v>628</v>
      </c>
      <c r="G116" s="2868" t="s">
        <v>224</v>
      </c>
      <c r="H116" s="77"/>
      <c r="L116" s="109"/>
      <c r="M116" s="109"/>
      <c r="N116" s="109"/>
      <c r="O116" s="109"/>
      <c r="P116" s="109"/>
      <c r="Q116" s="110"/>
    </row>
    <row r="117" spans="6:17" s="72" customFormat="1" ht="13.5" customHeight="1" thickBot="1">
      <c r="F117" s="2867" t="s">
        <v>437</v>
      </c>
      <c r="G117" s="2868" t="s">
        <v>225</v>
      </c>
      <c r="H117" s="77"/>
      <c r="L117" s="109"/>
      <c r="M117" s="109"/>
      <c r="N117" s="109"/>
      <c r="O117" s="109"/>
      <c r="P117" s="109"/>
      <c r="Q117" s="110"/>
    </row>
    <row r="118" spans="6:17" s="72" customFormat="1" ht="13.5" customHeight="1" thickBot="1">
      <c r="F118" s="2867" t="s">
        <v>1200</v>
      </c>
      <c r="G118" s="2868" t="s">
        <v>226</v>
      </c>
      <c r="H118" s="77"/>
      <c r="L118" s="109"/>
      <c r="M118" s="109"/>
      <c r="N118" s="109"/>
      <c r="O118" s="109"/>
      <c r="P118" s="109"/>
      <c r="Q118" s="110"/>
    </row>
    <row r="119" spans="6:17" s="72" customFormat="1" ht="13.5" customHeight="1" thickBot="1">
      <c r="F119" s="2867" t="s">
        <v>438</v>
      </c>
      <c r="G119" s="2868" t="s">
        <v>227</v>
      </c>
      <c r="H119" s="77"/>
      <c r="L119" s="109"/>
      <c r="M119" s="109"/>
      <c r="N119" s="109"/>
      <c r="O119" s="109"/>
      <c r="P119" s="109"/>
      <c r="Q119" s="110"/>
    </row>
    <row r="120" spans="6:17" s="72" customFormat="1" ht="13.5" customHeight="1" thickBot="1">
      <c r="F120" s="2867" t="s">
        <v>439</v>
      </c>
      <c r="G120" s="2868" t="s">
        <v>228</v>
      </c>
      <c r="H120" s="77"/>
      <c r="L120" s="109"/>
      <c r="M120" s="109"/>
      <c r="N120" s="109"/>
      <c r="O120" s="109"/>
      <c r="P120" s="109"/>
      <c r="Q120" s="110"/>
    </row>
    <row r="121" spans="6:17" s="72" customFormat="1" ht="13.5" customHeight="1" thickBot="1">
      <c r="F121" s="2870" t="s">
        <v>3642</v>
      </c>
      <c r="G121" s="2871" t="s">
        <v>629</v>
      </c>
      <c r="H121" s="77"/>
      <c r="L121" s="109"/>
      <c r="M121" s="109"/>
      <c r="N121" s="109"/>
      <c r="O121" s="109"/>
      <c r="P121" s="109"/>
      <c r="Q121" s="110"/>
    </row>
    <row r="122" spans="6:17" s="72" customFormat="1" ht="13.5" customHeight="1" thickBot="1">
      <c r="F122" s="2867" t="s">
        <v>442</v>
      </c>
      <c r="G122" s="2868" t="s">
        <v>229</v>
      </c>
      <c r="H122" s="77"/>
      <c r="L122" s="109"/>
      <c r="M122" s="109"/>
      <c r="N122" s="109"/>
      <c r="O122" s="109"/>
      <c r="P122" s="109"/>
      <c r="Q122" s="110"/>
    </row>
    <row r="123" spans="6:17" s="72" customFormat="1" ht="13.5" customHeight="1" thickBot="1">
      <c r="F123" s="2867" t="s">
        <v>443</v>
      </c>
      <c r="G123" s="2868" t="s">
        <v>230</v>
      </c>
      <c r="H123" s="77"/>
      <c r="L123" s="109"/>
      <c r="M123" s="109"/>
      <c r="N123" s="109"/>
      <c r="O123" s="109"/>
      <c r="P123" s="109"/>
      <c r="Q123" s="110"/>
    </row>
    <row r="124" spans="6:17" s="72" customFormat="1" ht="13.5" customHeight="1" thickBot="1">
      <c r="F124" s="2867" t="s">
        <v>444</v>
      </c>
      <c r="G124" s="2868" t="s">
        <v>630</v>
      </c>
      <c r="H124" s="77"/>
      <c r="L124" s="109"/>
      <c r="M124" s="109"/>
      <c r="N124" s="109"/>
      <c r="O124" s="109"/>
      <c r="P124" s="109"/>
      <c r="Q124" s="110"/>
    </row>
    <row r="125" spans="6:17" s="72" customFormat="1" ht="13.5" customHeight="1" thickBot="1">
      <c r="F125" s="2867" t="s">
        <v>445</v>
      </c>
      <c r="G125" s="2868" t="s">
        <v>231</v>
      </c>
      <c r="H125" s="77"/>
      <c r="L125" s="109"/>
      <c r="M125" s="109"/>
      <c r="N125" s="109"/>
      <c r="O125" s="109"/>
      <c r="P125" s="109"/>
      <c r="Q125" s="110"/>
    </row>
    <row r="126" spans="6:17" s="72" customFormat="1" ht="13.5" customHeight="1" thickBot="1">
      <c r="F126" s="2867" t="s">
        <v>447</v>
      </c>
      <c r="G126" s="2868" t="s">
        <v>232</v>
      </c>
      <c r="H126" s="77"/>
      <c r="L126" s="109"/>
      <c r="M126" s="109"/>
      <c r="N126" s="109"/>
      <c r="O126" s="109"/>
      <c r="P126" s="109"/>
      <c r="Q126" s="110"/>
    </row>
    <row r="127" spans="6:17" s="72" customFormat="1" ht="13.5" customHeight="1" thickBot="1">
      <c r="F127" s="2867" t="s">
        <v>448</v>
      </c>
      <c r="G127" s="2868" t="s">
        <v>233</v>
      </c>
      <c r="H127" s="77"/>
      <c r="L127" s="109"/>
      <c r="M127" s="109"/>
      <c r="N127" s="109"/>
      <c r="O127" s="109"/>
      <c r="P127" s="109"/>
      <c r="Q127" s="110"/>
    </row>
    <row r="128" spans="6:17" s="72" customFormat="1" ht="13.5" customHeight="1" thickBot="1">
      <c r="F128" s="2867" t="s">
        <v>449</v>
      </c>
      <c r="G128" s="2868" t="s">
        <v>234</v>
      </c>
      <c r="H128" s="77"/>
      <c r="L128" s="109"/>
      <c r="M128" s="109"/>
      <c r="N128" s="109"/>
      <c r="O128" s="109"/>
      <c r="P128" s="109"/>
      <c r="Q128" s="110"/>
    </row>
    <row r="129" spans="6:17" s="72" customFormat="1" ht="13.5" customHeight="1" thickBot="1">
      <c r="F129" s="2867" t="s">
        <v>450</v>
      </c>
      <c r="G129" s="2868" t="s">
        <v>235</v>
      </c>
      <c r="H129" s="77"/>
      <c r="L129" s="109"/>
      <c r="M129" s="109"/>
      <c r="N129" s="109"/>
      <c r="O129" s="109"/>
      <c r="P129" s="109"/>
      <c r="Q129" s="110"/>
    </row>
    <row r="130" spans="6:17" s="72" customFormat="1" ht="13.5" customHeight="1" thickBot="1">
      <c r="F130" s="2867" t="s">
        <v>451</v>
      </c>
      <c r="G130" s="2868" t="s">
        <v>236</v>
      </c>
      <c r="H130" s="77"/>
      <c r="L130" s="109"/>
      <c r="M130" s="109"/>
      <c r="N130" s="109"/>
      <c r="O130" s="109"/>
      <c r="P130" s="109"/>
      <c r="Q130" s="110"/>
    </row>
    <row r="131" spans="6:17" s="72" customFormat="1" ht="13.5" customHeight="1" thickBot="1">
      <c r="F131" s="2867" t="s">
        <v>452</v>
      </c>
      <c r="G131" s="2868" t="s">
        <v>237</v>
      </c>
      <c r="H131" s="77"/>
      <c r="L131" s="109"/>
      <c r="M131" s="109"/>
      <c r="N131" s="109"/>
      <c r="O131" s="109"/>
      <c r="P131" s="109"/>
      <c r="Q131" s="110"/>
    </row>
    <row r="132" spans="6:17" s="72" customFormat="1" ht="13.5" customHeight="1" thickBot="1">
      <c r="F132" s="2867" t="s">
        <v>453</v>
      </c>
      <c r="G132" s="2868" t="s">
        <v>238</v>
      </c>
      <c r="H132" s="77"/>
      <c r="L132" s="109"/>
      <c r="M132" s="109"/>
      <c r="N132" s="109"/>
      <c r="O132" s="109"/>
      <c r="P132" s="109"/>
      <c r="Q132" s="110"/>
    </row>
    <row r="133" spans="6:17" s="72" customFormat="1" ht="13.5" customHeight="1" thickBot="1">
      <c r="F133" s="2867" t="s">
        <v>454</v>
      </c>
      <c r="G133" s="2868" t="s">
        <v>631</v>
      </c>
      <c r="H133" s="77"/>
      <c r="L133" s="109"/>
      <c r="M133" s="109"/>
      <c r="N133" s="109"/>
      <c r="O133" s="109"/>
      <c r="P133" s="109"/>
      <c r="Q133" s="110"/>
    </row>
    <row r="134" spans="6:17" s="72" customFormat="1" ht="13.5" customHeight="1" thickBot="1">
      <c r="F134" s="2867" t="s">
        <v>421</v>
      </c>
      <c r="G134" s="2868" t="s">
        <v>331</v>
      </c>
      <c r="H134" s="77"/>
      <c r="L134" s="109"/>
      <c r="M134" s="109"/>
      <c r="N134" s="109"/>
      <c r="O134" s="109"/>
      <c r="P134" s="109"/>
      <c r="Q134" s="110"/>
    </row>
    <row r="135" spans="6:17" s="72" customFormat="1" ht="13.5" customHeight="1" thickBot="1">
      <c r="F135" s="2867" t="s">
        <v>455</v>
      </c>
      <c r="G135" s="2868" t="s">
        <v>239</v>
      </c>
      <c r="H135" s="77"/>
      <c r="L135" s="109"/>
      <c r="M135" s="109"/>
      <c r="N135" s="109"/>
      <c r="O135" s="109"/>
      <c r="P135" s="109"/>
      <c r="Q135" s="110"/>
    </row>
    <row r="136" spans="6:17" s="72" customFormat="1" ht="13.5" customHeight="1" thickBot="1">
      <c r="F136" s="2867" t="s">
        <v>456</v>
      </c>
      <c r="G136" s="2868" t="s">
        <v>240</v>
      </c>
      <c r="H136" s="77"/>
      <c r="L136" s="109"/>
      <c r="M136" s="109"/>
      <c r="N136" s="109"/>
      <c r="O136" s="109"/>
      <c r="P136" s="109"/>
      <c r="Q136" s="110"/>
    </row>
    <row r="137" spans="6:17" s="72" customFormat="1" ht="13.5" customHeight="1" thickBot="1">
      <c r="F137" s="2867" t="s">
        <v>457</v>
      </c>
      <c r="G137" s="2868" t="s">
        <v>241</v>
      </c>
      <c r="H137" s="77"/>
      <c r="L137" s="109"/>
      <c r="M137" s="109"/>
      <c r="N137" s="109"/>
      <c r="O137" s="109"/>
      <c r="P137" s="109"/>
      <c r="Q137" s="110"/>
    </row>
    <row r="138" spans="6:17" s="72" customFormat="1" ht="13.5" customHeight="1" thickBot="1">
      <c r="F138" s="2867" t="s">
        <v>458</v>
      </c>
      <c r="G138" s="2868" t="s">
        <v>242</v>
      </c>
      <c r="H138" s="77"/>
      <c r="L138" s="109"/>
      <c r="M138" s="109"/>
      <c r="N138" s="109"/>
      <c r="O138" s="109"/>
      <c r="P138" s="109"/>
      <c r="Q138" s="110"/>
    </row>
    <row r="139" spans="6:17" s="72" customFormat="1" ht="13.5" customHeight="1" thickBot="1">
      <c r="F139" s="2867" t="s">
        <v>459</v>
      </c>
      <c r="G139" s="2868" t="s">
        <v>243</v>
      </c>
      <c r="H139" s="77"/>
      <c r="L139" s="109"/>
      <c r="M139" s="109"/>
      <c r="N139" s="109"/>
      <c r="O139" s="109"/>
      <c r="P139" s="109"/>
      <c r="Q139" s="110"/>
    </row>
    <row r="140" spans="6:17" s="72" customFormat="1" ht="13.5" customHeight="1" thickBot="1">
      <c r="F140" s="2867" t="s">
        <v>460</v>
      </c>
      <c r="G140" s="2868" t="s">
        <v>244</v>
      </c>
      <c r="H140" s="77"/>
      <c r="L140" s="109"/>
      <c r="M140" s="109"/>
      <c r="N140" s="109"/>
      <c r="O140" s="109"/>
      <c r="P140" s="109"/>
      <c r="Q140" s="110"/>
    </row>
    <row r="141" spans="6:17" s="72" customFormat="1" ht="13.5" customHeight="1" thickBot="1">
      <c r="F141" s="2867" t="s">
        <v>461</v>
      </c>
      <c r="G141" s="2868" t="s">
        <v>245</v>
      </c>
      <c r="H141" s="77"/>
      <c r="L141" s="109"/>
      <c r="M141" s="109"/>
      <c r="N141" s="109"/>
      <c r="O141" s="109"/>
      <c r="P141" s="109"/>
      <c r="Q141" s="110"/>
    </row>
    <row r="142" spans="6:17" s="72" customFormat="1" ht="13.5" customHeight="1" thickBot="1">
      <c r="F142" s="2867" t="s">
        <v>462</v>
      </c>
      <c r="G142" s="2868" t="s">
        <v>246</v>
      </c>
      <c r="H142" s="77"/>
      <c r="L142" s="109"/>
      <c r="M142" s="109"/>
      <c r="N142" s="109"/>
      <c r="O142" s="109"/>
      <c r="P142" s="109"/>
      <c r="Q142" s="110"/>
    </row>
    <row r="143" spans="6:17" s="72" customFormat="1" ht="13.5" customHeight="1" thickBot="1">
      <c r="F143" s="2867" t="s">
        <v>463</v>
      </c>
      <c r="G143" s="2868" t="s">
        <v>247</v>
      </c>
      <c r="H143" s="77"/>
      <c r="L143" s="109"/>
      <c r="M143" s="109"/>
      <c r="N143" s="109"/>
      <c r="O143" s="109"/>
      <c r="P143" s="109"/>
      <c r="Q143" s="110"/>
    </row>
    <row r="144" spans="6:17" s="72" customFormat="1" ht="13.5" customHeight="1" thickBot="1">
      <c r="F144" s="2867" t="s">
        <v>464</v>
      </c>
      <c r="G144" s="2868" t="s">
        <v>248</v>
      </c>
      <c r="H144" s="77"/>
      <c r="L144" s="109"/>
      <c r="M144" s="109"/>
      <c r="N144" s="109"/>
      <c r="O144" s="109"/>
      <c r="P144" s="109"/>
      <c r="Q144" s="110"/>
    </row>
    <row r="145" spans="6:17" s="72" customFormat="1" ht="13.5" customHeight="1" thickBot="1">
      <c r="F145" s="2867" t="s">
        <v>465</v>
      </c>
      <c r="G145" s="2868" t="s">
        <v>249</v>
      </c>
      <c r="H145" s="77"/>
      <c r="L145" s="109"/>
      <c r="M145" s="109"/>
      <c r="N145" s="109"/>
      <c r="O145" s="109"/>
      <c r="P145" s="109"/>
      <c r="Q145" s="110"/>
    </row>
    <row r="146" spans="6:17" s="72" customFormat="1" ht="13.5" customHeight="1" thickBot="1">
      <c r="F146" s="2867" t="s">
        <v>466</v>
      </c>
      <c r="G146" s="2868" t="s">
        <v>632</v>
      </c>
      <c r="H146" s="77"/>
      <c r="L146" s="109"/>
      <c r="M146" s="109"/>
      <c r="N146" s="109"/>
      <c r="O146" s="109"/>
      <c r="P146" s="109"/>
      <c r="Q146" s="110"/>
    </row>
    <row r="147" spans="6:17" s="72" customFormat="1" ht="13.5" customHeight="1" thickBot="1">
      <c r="F147" s="2867" t="s">
        <v>467</v>
      </c>
      <c r="G147" s="2868" t="s">
        <v>633</v>
      </c>
      <c r="H147" s="77"/>
      <c r="L147" s="109"/>
      <c r="M147" s="109"/>
      <c r="N147" s="109"/>
      <c r="O147" s="109"/>
      <c r="P147" s="109"/>
      <c r="Q147" s="110"/>
    </row>
    <row r="148" spans="6:17" s="72" customFormat="1" ht="13.5" customHeight="1" thickBot="1">
      <c r="F148" s="2867" t="s">
        <v>468</v>
      </c>
      <c r="G148" s="2868" t="s">
        <v>250</v>
      </c>
      <c r="H148" s="77"/>
      <c r="L148" s="109"/>
      <c r="M148" s="109"/>
      <c r="N148" s="109"/>
      <c r="O148" s="109"/>
      <c r="P148" s="109"/>
      <c r="Q148" s="110"/>
    </row>
    <row r="149" spans="6:17" s="72" customFormat="1" ht="13.5" customHeight="1" thickBot="1">
      <c r="F149" s="2867" t="s">
        <v>469</v>
      </c>
      <c r="G149" s="2868" t="s">
        <v>251</v>
      </c>
      <c r="H149" s="77"/>
      <c r="L149" s="109"/>
      <c r="M149" s="109"/>
      <c r="N149" s="109"/>
      <c r="O149" s="109"/>
      <c r="P149" s="109"/>
      <c r="Q149" s="110"/>
    </row>
    <row r="150" spans="6:17" s="72" customFormat="1" ht="13.5" customHeight="1" thickBot="1">
      <c r="F150" s="2867" t="s">
        <v>470</v>
      </c>
      <c r="G150" s="2868" t="s">
        <v>252</v>
      </c>
      <c r="H150" s="77"/>
      <c r="L150" s="109"/>
      <c r="M150" s="109"/>
      <c r="N150" s="109"/>
      <c r="O150" s="109"/>
      <c r="P150" s="109"/>
      <c r="Q150" s="110"/>
    </row>
    <row r="151" spans="6:17" s="72" customFormat="1" ht="13.5" customHeight="1" thickBot="1">
      <c r="F151" s="2867" t="s">
        <v>471</v>
      </c>
      <c r="G151" s="2868" t="s">
        <v>253</v>
      </c>
      <c r="H151" s="77"/>
      <c r="L151" s="109"/>
      <c r="M151" s="109"/>
      <c r="N151" s="109"/>
      <c r="O151" s="109"/>
      <c r="P151" s="109"/>
      <c r="Q151" s="110"/>
    </row>
    <row r="152" spans="6:17" s="72" customFormat="1" ht="13.5" customHeight="1" thickBot="1">
      <c r="F152" s="2867" t="s">
        <v>472</v>
      </c>
      <c r="G152" s="2868" t="s">
        <v>254</v>
      </c>
      <c r="H152" s="77"/>
      <c r="L152" s="109"/>
      <c r="M152" s="109"/>
      <c r="N152" s="109"/>
      <c r="O152" s="109"/>
      <c r="P152" s="109"/>
      <c r="Q152" s="110"/>
    </row>
    <row r="153" spans="6:17" s="72" customFormat="1" ht="13.5" customHeight="1" thickBot="1">
      <c r="F153" s="2867" t="s">
        <v>473</v>
      </c>
      <c r="G153" s="2868" t="s">
        <v>255</v>
      </c>
      <c r="H153" s="77"/>
      <c r="L153" s="109"/>
      <c r="M153" s="109"/>
      <c r="N153" s="109"/>
      <c r="O153" s="109"/>
      <c r="P153" s="109"/>
      <c r="Q153" s="110"/>
    </row>
    <row r="154" spans="6:17" s="72" customFormat="1" ht="13.5" customHeight="1" thickBot="1">
      <c r="F154" s="2867" t="s">
        <v>474</v>
      </c>
      <c r="G154" s="2868" t="s">
        <v>256</v>
      </c>
      <c r="H154" s="77"/>
      <c r="L154" s="109"/>
      <c r="M154" s="109"/>
      <c r="N154" s="109"/>
      <c r="O154" s="109"/>
      <c r="P154" s="109"/>
      <c r="Q154" s="110"/>
    </row>
    <row r="155" spans="6:17" s="72" customFormat="1" ht="13.5" customHeight="1" thickBot="1">
      <c r="F155" s="2867" t="s">
        <v>475</v>
      </c>
      <c r="G155" s="2868" t="s">
        <v>257</v>
      </c>
      <c r="H155" s="77"/>
      <c r="L155" s="109"/>
      <c r="M155" s="109"/>
      <c r="N155" s="109"/>
      <c r="O155" s="109"/>
      <c r="P155" s="109"/>
      <c r="Q155" s="110"/>
    </row>
    <row r="156" spans="6:17" s="72" customFormat="1" ht="13.5" customHeight="1" thickBot="1">
      <c r="F156" s="2867" t="s">
        <v>476</v>
      </c>
      <c r="G156" s="2868" t="s">
        <v>258</v>
      </c>
      <c r="H156" s="77"/>
      <c r="L156" s="109"/>
      <c r="M156" s="109"/>
      <c r="N156" s="109"/>
      <c r="O156" s="109"/>
      <c r="P156" s="109"/>
      <c r="Q156" s="110"/>
    </row>
    <row r="157" spans="6:17" s="72" customFormat="1" ht="13.5" customHeight="1" thickBot="1">
      <c r="F157" s="2867" t="s">
        <v>477</v>
      </c>
      <c r="G157" s="2868" t="s">
        <v>259</v>
      </c>
      <c r="H157" s="77"/>
      <c r="L157" s="109"/>
      <c r="M157" s="109"/>
      <c r="N157" s="109"/>
      <c r="O157" s="109"/>
      <c r="P157" s="109"/>
      <c r="Q157" s="110"/>
    </row>
    <row r="158" spans="6:17" s="72" customFormat="1" ht="13.5" customHeight="1" thickBot="1">
      <c r="F158" s="2867" t="s">
        <v>478</v>
      </c>
      <c r="G158" s="2868" t="s">
        <v>634</v>
      </c>
      <c r="H158" s="77"/>
      <c r="L158" s="109"/>
      <c r="M158" s="109"/>
      <c r="N158" s="109"/>
      <c r="O158" s="109"/>
      <c r="P158" s="109"/>
      <c r="Q158" s="110"/>
    </row>
    <row r="159" spans="6:17" s="72" customFormat="1" ht="13.5" customHeight="1" thickBot="1">
      <c r="F159" s="2867" t="s">
        <v>479</v>
      </c>
      <c r="G159" s="2868" t="s">
        <v>260</v>
      </c>
      <c r="H159" s="77"/>
      <c r="L159" s="109"/>
      <c r="M159" s="109"/>
      <c r="N159" s="109"/>
      <c r="O159" s="109"/>
      <c r="P159" s="109"/>
      <c r="Q159" s="110"/>
    </row>
    <row r="160" spans="6:17" s="72" customFormat="1" ht="13.5" customHeight="1" thickBot="1">
      <c r="F160" s="2867" t="s">
        <v>480</v>
      </c>
      <c r="G160" s="2868" t="s">
        <v>261</v>
      </c>
      <c r="H160" s="77"/>
      <c r="L160" s="109"/>
      <c r="M160" s="109"/>
      <c r="N160" s="109"/>
      <c r="O160" s="109"/>
      <c r="P160" s="109"/>
      <c r="Q160" s="110"/>
    </row>
    <row r="161" spans="6:17" s="72" customFormat="1" ht="13.5" customHeight="1" thickBot="1">
      <c r="F161" s="2867" t="s">
        <v>481</v>
      </c>
      <c r="G161" s="2868" t="s">
        <v>262</v>
      </c>
      <c r="H161" s="77"/>
      <c r="L161" s="109"/>
      <c r="M161" s="109"/>
      <c r="N161" s="109"/>
      <c r="O161" s="109"/>
      <c r="P161" s="109"/>
      <c r="Q161" s="110"/>
    </row>
    <row r="162" spans="6:17" s="72" customFormat="1" ht="13.5" customHeight="1" thickBot="1">
      <c r="F162" s="2867" t="s">
        <v>482</v>
      </c>
      <c r="G162" s="2868" t="s">
        <v>263</v>
      </c>
      <c r="H162" s="77"/>
      <c r="L162" s="109"/>
      <c r="M162" s="109"/>
      <c r="N162" s="109"/>
      <c r="O162" s="109"/>
      <c r="P162" s="109"/>
      <c r="Q162" s="110"/>
    </row>
    <row r="163" spans="6:17" s="72" customFormat="1" ht="13.5" customHeight="1" thickBot="1">
      <c r="F163" s="2867" t="s">
        <v>483</v>
      </c>
      <c r="G163" s="2868" t="s">
        <v>264</v>
      </c>
      <c r="H163" s="77"/>
      <c r="L163" s="109"/>
      <c r="M163" s="109"/>
      <c r="N163" s="109"/>
      <c r="O163" s="109"/>
      <c r="P163" s="109"/>
      <c r="Q163" s="110"/>
    </row>
    <row r="164" spans="6:17" s="72" customFormat="1" ht="13.5" customHeight="1" thickBot="1">
      <c r="F164" s="2867" t="s">
        <v>484</v>
      </c>
      <c r="G164" s="2868" t="s">
        <v>265</v>
      </c>
      <c r="H164" s="77"/>
      <c r="L164" s="109"/>
      <c r="M164" s="109"/>
      <c r="N164" s="109"/>
      <c r="O164" s="109"/>
      <c r="P164" s="109"/>
      <c r="Q164" s="110"/>
    </row>
    <row r="165" spans="6:17" s="72" customFormat="1" ht="13.5" customHeight="1" thickBot="1">
      <c r="F165" s="2867" t="s">
        <v>485</v>
      </c>
      <c r="G165" s="2868" t="s">
        <v>266</v>
      </c>
      <c r="H165" s="77"/>
      <c r="L165" s="109"/>
      <c r="M165" s="109"/>
      <c r="N165" s="109"/>
      <c r="O165" s="109"/>
      <c r="P165" s="109"/>
      <c r="Q165" s="110"/>
    </row>
    <row r="166" spans="6:17" s="72" customFormat="1" ht="13.5" customHeight="1" thickBot="1">
      <c r="F166" s="2867" t="s">
        <v>486</v>
      </c>
      <c r="G166" s="2868" t="s">
        <v>267</v>
      </c>
      <c r="H166" s="77"/>
      <c r="L166" s="109"/>
      <c r="M166" s="109"/>
      <c r="N166" s="109"/>
      <c r="O166" s="109"/>
      <c r="P166" s="109"/>
      <c r="Q166" s="110"/>
    </row>
    <row r="167" spans="6:17" s="72" customFormat="1" ht="13.5" customHeight="1" thickBot="1">
      <c r="F167" s="2867" t="s">
        <v>440</v>
      </c>
      <c r="G167" s="2868" t="s">
        <v>635</v>
      </c>
      <c r="H167" s="77"/>
      <c r="L167" s="109"/>
      <c r="M167" s="109"/>
      <c r="N167" s="109"/>
      <c r="O167" s="109"/>
      <c r="P167" s="109"/>
      <c r="Q167" s="110"/>
    </row>
    <row r="168" spans="6:17" s="72" customFormat="1" ht="13.5" customHeight="1" thickBot="1">
      <c r="F168" s="2867" t="s">
        <v>487</v>
      </c>
      <c r="G168" s="2868" t="s">
        <v>268</v>
      </c>
      <c r="H168" s="77"/>
      <c r="L168" s="109"/>
      <c r="M168" s="109"/>
      <c r="N168" s="109"/>
      <c r="O168" s="109"/>
      <c r="P168" s="109"/>
      <c r="Q168" s="110"/>
    </row>
    <row r="169" spans="6:17" s="72" customFormat="1" ht="13.5" customHeight="1" thickBot="1">
      <c r="F169" s="2867" t="s">
        <v>488</v>
      </c>
      <c r="G169" s="2868" t="s">
        <v>269</v>
      </c>
      <c r="H169" s="77"/>
      <c r="L169" s="109"/>
      <c r="M169" s="109"/>
      <c r="N169" s="109"/>
      <c r="O169" s="109"/>
      <c r="P169" s="109"/>
      <c r="Q169" s="110"/>
    </row>
    <row r="170" spans="6:17" s="72" customFormat="1" ht="13.5" customHeight="1" thickBot="1">
      <c r="F170" s="2867" t="s">
        <v>489</v>
      </c>
      <c r="G170" s="2868" t="s">
        <v>270</v>
      </c>
      <c r="H170" s="77"/>
      <c r="L170" s="109"/>
      <c r="M170" s="109"/>
      <c r="N170" s="109"/>
      <c r="O170" s="109"/>
      <c r="P170" s="109"/>
      <c r="Q170" s="110"/>
    </row>
    <row r="171" spans="6:17" s="72" customFormat="1" ht="13.5" customHeight="1" thickBot="1">
      <c r="F171" s="2867" t="s">
        <v>490</v>
      </c>
      <c r="G171" s="2868" t="s">
        <v>271</v>
      </c>
      <c r="H171" s="77"/>
      <c r="L171" s="109"/>
      <c r="M171" s="109"/>
      <c r="N171" s="109"/>
      <c r="O171" s="109"/>
      <c r="P171" s="109"/>
      <c r="Q171" s="110"/>
    </row>
    <row r="172" spans="6:17" s="72" customFormat="1" ht="13.5" customHeight="1" thickBot="1">
      <c r="F172" s="2867" t="s">
        <v>491</v>
      </c>
      <c r="G172" s="2868" t="s">
        <v>272</v>
      </c>
      <c r="H172" s="77"/>
      <c r="L172" s="109"/>
      <c r="M172" s="109"/>
      <c r="N172" s="109"/>
      <c r="O172" s="109"/>
      <c r="P172" s="109"/>
      <c r="Q172" s="110"/>
    </row>
    <row r="173" spans="6:17" s="72" customFormat="1" ht="13.5" customHeight="1" thickBot="1">
      <c r="F173" s="2867" t="s">
        <v>492</v>
      </c>
      <c r="G173" s="2868" t="s">
        <v>273</v>
      </c>
      <c r="H173" s="77"/>
      <c r="L173" s="109"/>
      <c r="M173" s="109"/>
      <c r="N173" s="109"/>
      <c r="O173" s="109"/>
      <c r="P173" s="109"/>
      <c r="Q173" s="110"/>
    </row>
    <row r="174" spans="6:17" s="72" customFormat="1" ht="13.5" customHeight="1" thickBot="1">
      <c r="F174" s="2867" t="s">
        <v>493</v>
      </c>
      <c r="G174" s="2868" t="s">
        <v>274</v>
      </c>
      <c r="H174" s="77"/>
      <c r="L174" s="109"/>
      <c r="M174" s="109"/>
      <c r="N174" s="109"/>
      <c r="O174" s="109"/>
      <c r="P174" s="109"/>
      <c r="Q174" s="110"/>
    </row>
    <row r="175" spans="6:17" s="72" customFormat="1" ht="13.5" customHeight="1" thickBot="1">
      <c r="F175" s="2867" t="s">
        <v>494</v>
      </c>
      <c r="G175" s="2868" t="s">
        <v>275</v>
      </c>
      <c r="H175" s="77"/>
      <c r="L175" s="109"/>
      <c r="M175" s="109"/>
      <c r="N175" s="109"/>
      <c r="O175" s="109"/>
      <c r="P175" s="109"/>
      <c r="Q175" s="110"/>
    </row>
    <row r="176" spans="6:17" s="72" customFormat="1" ht="13.5" customHeight="1" thickBot="1">
      <c r="F176" s="2867" t="s">
        <v>495</v>
      </c>
      <c r="G176" s="2868" t="s">
        <v>276</v>
      </c>
      <c r="H176" s="77"/>
      <c r="L176" s="109"/>
      <c r="M176" s="109"/>
      <c r="N176" s="109"/>
      <c r="O176" s="109"/>
      <c r="P176" s="109"/>
      <c r="Q176" s="110"/>
    </row>
    <row r="177" spans="6:17" s="72" customFormat="1" ht="13.5" customHeight="1" thickBot="1">
      <c r="F177" s="2867" t="s">
        <v>496</v>
      </c>
      <c r="G177" s="2868" t="s">
        <v>636</v>
      </c>
      <c r="H177" s="77"/>
      <c r="L177" s="109"/>
      <c r="M177" s="109"/>
      <c r="N177" s="109"/>
      <c r="O177" s="109"/>
      <c r="P177" s="109"/>
      <c r="Q177" s="110"/>
    </row>
    <row r="178" spans="6:17" s="72" customFormat="1" ht="13.5" customHeight="1" thickBot="1">
      <c r="F178" s="2867" t="s">
        <v>497</v>
      </c>
      <c r="G178" s="2868" t="s">
        <v>277</v>
      </c>
      <c r="H178" s="77"/>
      <c r="L178" s="109"/>
      <c r="M178" s="109"/>
      <c r="N178" s="109"/>
      <c r="O178" s="109"/>
      <c r="P178" s="109"/>
      <c r="Q178" s="110"/>
    </row>
    <row r="179" spans="6:17" s="72" customFormat="1" ht="13.5" customHeight="1" thickBot="1">
      <c r="F179" s="2867" t="s">
        <v>498</v>
      </c>
      <c r="G179" s="2868" t="s">
        <v>278</v>
      </c>
      <c r="H179" s="77"/>
      <c r="L179" s="109"/>
      <c r="M179" s="109"/>
      <c r="N179" s="109"/>
      <c r="O179" s="109"/>
      <c r="P179" s="109"/>
      <c r="Q179" s="110"/>
    </row>
    <row r="180" spans="6:17" s="72" customFormat="1" ht="13.5" customHeight="1" thickBot="1">
      <c r="F180" s="2867" t="s">
        <v>499</v>
      </c>
      <c r="G180" s="2868" t="s">
        <v>279</v>
      </c>
      <c r="H180" s="77"/>
      <c r="L180" s="109"/>
      <c r="M180" s="109"/>
      <c r="N180" s="109"/>
      <c r="O180" s="109"/>
      <c r="P180" s="109"/>
      <c r="Q180" s="110"/>
    </row>
    <row r="181" spans="6:17" s="72" customFormat="1" ht="13.5" customHeight="1" thickBot="1">
      <c r="F181" s="2867" t="s">
        <v>500</v>
      </c>
      <c r="G181" s="2868" t="s">
        <v>280</v>
      </c>
      <c r="H181" s="77"/>
      <c r="L181" s="109"/>
      <c r="M181" s="109"/>
      <c r="N181" s="109"/>
      <c r="O181" s="109"/>
      <c r="P181" s="109"/>
      <c r="Q181" s="110"/>
    </row>
    <row r="182" spans="6:17" s="72" customFormat="1" ht="13.5" customHeight="1" thickBot="1">
      <c r="F182" s="2867" t="s">
        <v>1201</v>
      </c>
      <c r="G182" s="2868" t="s">
        <v>281</v>
      </c>
      <c r="H182" s="77"/>
      <c r="L182" s="109"/>
      <c r="M182" s="109"/>
      <c r="N182" s="109"/>
      <c r="O182" s="109"/>
      <c r="P182" s="109"/>
      <c r="Q182" s="110"/>
    </row>
    <row r="183" spans="6:17" s="72" customFormat="1" ht="13.5" customHeight="1" thickBot="1">
      <c r="F183" s="2867" t="s">
        <v>501</v>
      </c>
      <c r="G183" s="2868" t="s">
        <v>637</v>
      </c>
      <c r="H183" s="77"/>
      <c r="L183" s="109"/>
      <c r="M183" s="109"/>
      <c r="N183" s="109"/>
      <c r="O183" s="109"/>
      <c r="P183" s="109"/>
      <c r="Q183" s="110"/>
    </row>
    <row r="184" spans="6:17" s="72" customFormat="1" ht="13.5" customHeight="1" thickBot="1">
      <c r="F184" s="2867" t="s">
        <v>502</v>
      </c>
      <c r="G184" s="2868" t="s">
        <v>282</v>
      </c>
      <c r="H184" s="77"/>
      <c r="L184" s="109"/>
      <c r="M184" s="109"/>
      <c r="N184" s="109"/>
      <c r="O184" s="109"/>
      <c r="P184" s="109"/>
      <c r="Q184" s="110"/>
    </row>
    <row r="185" spans="6:17" s="72" customFormat="1" ht="13.5" customHeight="1" thickBot="1">
      <c r="F185" s="2867" t="s">
        <v>639</v>
      </c>
      <c r="G185" s="2868" t="s">
        <v>638</v>
      </c>
      <c r="H185" s="77"/>
      <c r="L185" s="109"/>
      <c r="M185" s="109"/>
      <c r="N185" s="109"/>
      <c r="O185" s="109"/>
      <c r="P185" s="109"/>
      <c r="Q185" s="110"/>
    </row>
    <row r="186" spans="6:17" s="72" customFormat="1" ht="13.5" customHeight="1" thickBot="1">
      <c r="F186" s="2867" t="s">
        <v>506</v>
      </c>
      <c r="G186" s="2868" t="s">
        <v>288</v>
      </c>
      <c r="H186" s="77"/>
      <c r="L186" s="109"/>
      <c r="M186" s="109"/>
      <c r="N186" s="109"/>
      <c r="O186" s="109"/>
      <c r="P186" s="109"/>
      <c r="Q186" s="110"/>
    </row>
    <row r="187" spans="6:17" s="72" customFormat="1" ht="13.5" customHeight="1" thickBot="1">
      <c r="F187" s="2867" t="s">
        <v>507</v>
      </c>
      <c r="G187" s="2868" t="s">
        <v>289</v>
      </c>
      <c r="H187" s="77"/>
      <c r="L187" s="109"/>
      <c r="M187" s="109"/>
      <c r="N187" s="109"/>
      <c r="O187" s="109"/>
      <c r="P187" s="109"/>
      <c r="Q187" s="110"/>
    </row>
    <row r="188" spans="6:17" s="72" customFormat="1" ht="13.5" customHeight="1" thickBot="1">
      <c r="F188" s="2867" t="s">
        <v>508</v>
      </c>
      <c r="G188" s="2868" t="s">
        <v>290</v>
      </c>
      <c r="H188" s="77"/>
      <c r="L188" s="109"/>
      <c r="M188" s="109"/>
      <c r="N188" s="109"/>
      <c r="O188" s="109"/>
      <c r="P188" s="109"/>
      <c r="Q188" s="110"/>
    </row>
    <row r="189" spans="6:17" s="72" customFormat="1" ht="13.5" customHeight="1" thickBot="1">
      <c r="F189" s="2867" t="s">
        <v>509</v>
      </c>
      <c r="G189" s="2868" t="s">
        <v>291</v>
      </c>
      <c r="H189" s="77"/>
      <c r="L189" s="109"/>
      <c r="M189" s="109"/>
      <c r="N189" s="109"/>
      <c r="O189" s="109"/>
      <c r="P189" s="109"/>
      <c r="Q189" s="110"/>
    </row>
    <row r="190" spans="6:17" s="72" customFormat="1" ht="13.5" customHeight="1" thickBot="1">
      <c r="F190" s="2867" t="s">
        <v>510</v>
      </c>
      <c r="G190" s="2868" t="s">
        <v>292</v>
      </c>
      <c r="H190" s="77"/>
      <c r="L190" s="109"/>
      <c r="M190" s="109"/>
      <c r="N190" s="109"/>
      <c r="O190" s="109"/>
      <c r="P190" s="109"/>
      <c r="Q190" s="110"/>
    </row>
    <row r="191" spans="6:17" s="72" customFormat="1" ht="13.5" customHeight="1" thickBot="1">
      <c r="F191" s="2867" t="s">
        <v>511</v>
      </c>
      <c r="G191" s="2868" t="s">
        <v>293</v>
      </c>
      <c r="H191" s="77"/>
      <c r="L191" s="109"/>
      <c r="M191" s="109"/>
      <c r="N191" s="109"/>
      <c r="O191" s="109"/>
      <c r="P191" s="109"/>
      <c r="Q191" s="110"/>
    </row>
    <row r="192" spans="6:17" s="72" customFormat="1" ht="13.5" customHeight="1" thickBot="1">
      <c r="F192" s="2867" t="s">
        <v>640</v>
      </c>
      <c r="G192" s="2868" t="s">
        <v>294</v>
      </c>
      <c r="H192" s="77"/>
      <c r="L192" s="109"/>
      <c r="M192" s="109"/>
      <c r="N192" s="109"/>
      <c r="O192" s="109"/>
      <c r="P192" s="109"/>
      <c r="Q192" s="110"/>
    </row>
    <row r="193" spans="6:17" s="72" customFormat="1" ht="13.5" customHeight="1" thickBot="1">
      <c r="F193" s="2867" t="s">
        <v>1202</v>
      </c>
      <c r="G193" s="2868" t="s">
        <v>295</v>
      </c>
      <c r="H193" s="77"/>
      <c r="L193" s="109"/>
      <c r="M193" s="109"/>
      <c r="N193" s="109"/>
      <c r="O193" s="109"/>
      <c r="P193" s="109"/>
      <c r="Q193" s="110"/>
    </row>
    <row r="194" spans="6:17" s="72" customFormat="1" ht="13.5" customHeight="1" thickBot="1">
      <c r="F194" s="2867" t="s">
        <v>512</v>
      </c>
      <c r="G194" s="2868" t="s">
        <v>296</v>
      </c>
      <c r="H194" s="77"/>
      <c r="L194" s="109"/>
      <c r="M194" s="109"/>
      <c r="N194" s="109"/>
      <c r="O194" s="109"/>
      <c r="P194" s="109"/>
      <c r="Q194" s="110"/>
    </row>
    <row r="195" spans="6:17" s="72" customFormat="1" ht="13.5" customHeight="1" thickBot="1">
      <c r="F195" s="2867" t="s">
        <v>1203</v>
      </c>
      <c r="G195" s="2868" t="s">
        <v>297</v>
      </c>
      <c r="H195" s="77"/>
      <c r="L195" s="109"/>
      <c r="M195" s="109"/>
      <c r="N195" s="109"/>
      <c r="O195" s="109"/>
      <c r="P195" s="109"/>
      <c r="Q195" s="110"/>
    </row>
    <row r="196" spans="6:17" s="72" customFormat="1" ht="13.5" customHeight="1" thickBot="1">
      <c r="F196" s="2867" t="s">
        <v>513</v>
      </c>
      <c r="G196" s="2868" t="s">
        <v>298</v>
      </c>
      <c r="H196" s="77"/>
      <c r="L196" s="109"/>
      <c r="M196" s="109"/>
      <c r="N196" s="109"/>
      <c r="O196" s="109"/>
      <c r="P196" s="109"/>
      <c r="Q196" s="110"/>
    </row>
    <row r="197" spans="6:17" s="72" customFormat="1" ht="13.5" customHeight="1" thickBot="1">
      <c r="F197" s="2867" t="s">
        <v>514</v>
      </c>
      <c r="G197" s="2868" t="s">
        <v>299</v>
      </c>
      <c r="H197" s="77"/>
      <c r="L197" s="109"/>
      <c r="M197" s="109"/>
      <c r="N197" s="109"/>
      <c r="O197" s="109"/>
      <c r="P197" s="109"/>
      <c r="Q197" s="110"/>
    </row>
    <row r="198" spans="6:17" s="72" customFormat="1" ht="13.5" customHeight="1" thickBot="1">
      <c r="F198" s="2867" t="s">
        <v>515</v>
      </c>
      <c r="G198" s="2868" t="s">
        <v>300</v>
      </c>
      <c r="H198" s="77"/>
      <c r="L198" s="109"/>
      <c r="M198" s="109"/>
      <c r="N198" s="109"/>
      <c r="O198" s="109"/>
      <c r="P198" s="109"/>
      <c r="Q198" s="110"/>
    </row>
    <row r="199" spans="6:17" s="72" customFormat="1" ht="13.5" customHeight="1" thickBot="1">
      <c r="F199" s="2867" t="s">
        <v>1204</v>
      </c>
      <c r="G199" s="2868" t="s">
        <v>301</v>
      </c>
      <c r="H199" s="77"/>
      <c r="L199" s="109"/>
      <c r="M199" s="109"/>
      <c r="N199" s="109"/>
      <c r="O199" s="109"/>
      <c r="P199" s="109"/>
      <c r="Q199" s="110"/>
    </row>
    <row r="200" spans="6:17" s="72" customFormat="1" ht="13.5" customHeight="1" thickBot="1">
      <c r="F200" s="2867" t="s">
        <v>441</v>
      </c>
      <c r="G200" s="2868" t="s">
        <v>641</v>
      </c>
      <c r="H200" s="77"/>
      <c r="L200" s="109"/>
      <c r="M200" s="109"/>
      <c r="N200" s="109"/>
      <c r="O200" s="109"/>
      <c r="P200" s="109"/>
      <c r="Q200" s="110"/>
    </row>
    <row r="201" spans="6:17" s="72" customFormat="1" ht="13.5" customHeight="1" thickBot="1">
      <c r="F201" s="2867" t="s">
        <v>516</v>
      </c>
      <c r="G201" s="2868" t="s">
        <v>302</v>
      </c>
      <c r="H201" s="77"/>
      <c r="L201" s="109"/>
      <c r="M201" s="109"/>
      <c r="N201" s="109"/>
      <c r="O201" s="109"/>
      <c r="P201" s="109"/>
      <c r="Q201" s="110"/>
    </row>
    <row r="202" spans="6:17" s="72" customFormat="1" ht="13.5" customHeight="1" thickBot="1">
      <c r="F202" s="2867" t="s">
        <v>517</v>
      </c>
      <c r="G202" s="2868" t="s">
        <v>303</v>
      </c>
      <c r="H202" s="77"/>
      <c r="L202" s="109"/>
      <c r="M202" s="109"/>
      <c r="N202" s="109"/>
      <c r="O202" s="109"/>
      <c r="P202" s="109"/>
      <c r="Q202" s="110"/>
    </row>
    <row r="203" spans="6:17" s="72" customFormat="1" ht="13.5" customHeight="1" thickBot="1">
      <c r="F203" s="2867" t="s">
        <v>518</v>
      </c>
      <c r="G203" s="2868" t="s">
        <v>283</v>
      </c>
      <c r="H203" s="77"/>
      <c r="L203" s="109"/>
      <c r="M203" s="109"/>
      <c r="N203" s="109"/>
      <c r="O203" s="109"/>
      <c r="P203" s="109"/>
      <c r="Q203" s="110"/>
    </row>
    <row r="204" spans="6:17" s="72" customFormat="1" ht="13.5" customHeight="1" thickBot="1">
      <c r="F204" s="2867" t="s">
        <v>503</v>
      </c>
      <c r="G204" s="2868" t="s">
        <v>284</v>
      </c>
      <c r="H204" s="77"/>
      <c r="L204" s="109"/>
      <c r="M204" s="109"/>
      <c r="N204" s="109"/>
      <c r="O204" s="109"/>
      <c r="P204" s="109"/>
      <c r="Q204" s="110"/>
    </row>
    <row r="205" spans="6:17" s="72" customFormat="1" ht="13.5" customHeight="1" thickBot="1">
      <c r="F205" s="2867" t="s">
        <v>504</v>
      </c>
      <c r="G205" s="2868" t="s">
        <v>285</v>
      </c>
      <c r="H205" s="77"/>
      <c r="L205" s="109"/>
      <c r="M205" s="109"/>
      <c r="N205" s="109"/>
      <c r="O205" s="109"/>
      <c r="P205" s="109"/>
      <c r="Q205" s="110"/>
    </row>
    <row r="206" spans="6:17" s="72" customFormat="1" ht="13.5" customHeight="1" thickBot="1">
      <c r="F206" s="2867" t="s">
        <v>643</v>
      </c>
      <c r="G206" s="2868" t="s">
        <v>642</v>
      </c>
      <c r="H206" s="77"/>
      <c r="L206" s="109"/>
      <c r="M206" s="109"/>
      <c r="N206" s="109"/>
      <c r="O206" s="109"/>
      <c r="P206" s="109"/>
      <c r="Q206" s="110"/>
    </row>
    <row r="207" spans="6:17" s="72" customFormat="1" ht="13.5" customHeight="1" thickBot="1">
      <c r="F207" s="2867" t="s">
        <v>519</v>
      </c>
      <c r="G207" s="2868" t="s">
        <v>286</v>
      </c>
      <c r="H207" s="77"/>
      <c r="L207" s="109"/>
      <c r="M207" s="109"/>
      <c r="N207" s="109"/>
      <c r="O207" s="109"/>
      <c r="P207" s="109"/>
      <c r="Q207" s="110"/>
    </row>
    <row r="208" spans="6:17" s="72" customFormat="1" ht="13.5" customHeight="1" thickBot="1">
      <c r="F208" s="2867" t="s">
        <v>505</v>
      </c>
      <c r="G208" s="2868" t="s">
        <v>287</v>
      </c>
      <c r="H208" s="77"/>
      <c r="L208" s="109"/>
      <c r="M208" s="109"/>
      <c r="N208" s="109"/>
      <c r="O208" s="109"/>
      <c r="P208" s="109"/>
      <c r="Q208" s="110"/>
    </row>
    <row r="209" spans="6:17" s="72" customFormat="1" ht="13.5" customHeight="1" thickBot="1">
      <c r="F209" s="2867" t="s">
        <v>520</v>
      </c>
      <c r="G209" s="2868" t="s">
        <v>304</v>
      </c>
      <c r="H209" s="77"/>
      <c r="L209" s="109"/>
      <c r="M209" s="109"/>
      <c r="N209" s="109"/>
      <c r="O209" s="109"/>
      <c r="P209" s="109"/>
      <c r="Q209" s="110"/>
    </row>
    <row r="210" spans="6:17" s="72" customFormat="1" ht="13.5" customHeight="1" thickBot="1">
      <c r="F210" s="2867" t="s">
        <v>521</v>
      </c>
      <c r="G210" s="2868" t="s">
        <v>305</v>
      </c>
      <c r="H210" s="77"/>
      <c r="L210" s="109"/>
      <c r="M210" s="109"/>
      <c r="N210" s="109"/>
      <c r="O210" s="109"/>
      <c r="P210" s="109"/>
      <c r="Q210" s="110"/>
    </row>
    <row r="211" spans="6:17" s="72" customFormat="1" ht="13.5" customHeight="1" thickBot="1">
      <c r="F211" s="2867" t="s">
        <v>522</v>
      </c>
      <c r="G211" s="2868" t="s">
        <v>644</v>
      </c>
      <c r="H211" s="77"/>
      <c r="L211" s="109"/>
      <c r="M211" s="109"/>
      <c r="N211" s="109"/>
      <c r="O211" s="109"/>
      <c r="P211" s="109"/>
      <c r="Q211" s="110"/>
    </row>
    <row r="212" spans="6:17" s="72" customFormat="1" ht="13.5" customHeight="1" thickBot="1">
      <c r="F212" s="2867" t="s">
        <v>1205</v>
      </c>
      <c r="G212" s="2868" t="s">
        <v>306</v>
      </c>
      <c r="H212" s="77"/>
      <c r="L212" s="109"/>
      <c r="M212" s="109"/>
      <c r="N212" s="109"/>
      <c r="O212" s="109"/>
      <c r="P212" s="109"/>
      <c r="Q212" s="110"/>
    </row>
    <row r="213" spans="6:17" s="72" customFormat="1" ht="13.5" customHeight="1" thickBot="1">
      <c r="F213" s="2867" t="s">
        <v>523</v>
      </c>
      <c r="G213" s="2868" t="s">
        <v>307</v>
      </c>
      <c r="H213" s="77"/>
      <c r="L213" s="109"/>
      <c r="M213" s="109"/>
      <c r="N213" s="109"/>
      <c r="O213" s="109"/>
      <c r="P213" s="109"/>
      <c r="Q213" s="110"/>
    </row>
    <row r="214" spans="6:17" s="72" customFormat="1" ht="13.5" customHeight="1" thickBot="1">
      <c r="F214" s="2867" t="s">
        <v>524</v>
      </c>
      <c r="G214" s="2868" t="s">
        <v>308</v>
      </c>
      <c r="H214" s="77"/>
      <c r="L214" s="109"/>
      <c r="M214" s="109"/>
      <c r="N214" s="109"/>
      <c r="O214" s="109"/>
      <c r="P214" s="109"/>
      <c r="Q214" s="110"/>
    </row>
    <row r="215" spans="6:17" s="72" customFormat="1" ht="13.5" customHeight="1" thickBot="1">
      <c r="F215" s="2867" t="s">
        <v>525</v>
      </c>
      <c r="G215" s="2868" t="s">
        <v>645</v>
      </c>
      <c r="H215" s="77"/>
      <c r="L215" s="109"/>
      <c r="M215" s="109"/>
      <c r="N215" s="109"/>
      <c r="O215" s="109"/>
      <c r="P215" s="109"/>
      <c r="Q215" s="110"/>
    </row>
    <row r="216" spans="6:17" s="72" customFormat="1" ht="13.5" customHeight="1" thickBot="1">
      <c r="F216" s="2867" t="s">
        <v>526</v>
      </c>
      <c r="G216" s="2868" t="s">
        <v>646</v>
      </c>
      <c r="H216" s="77"/>
      <c r="L216" s="109"/>
      <c r="M216" s="109"/>
      <c r="N216" s="109"/>
      <c r="O216" s="109"/>
      <c r="P216" s="109"/>
      <c r="Q216" s="110"/>
    </row>
    <row r="217" spans="6:17" s="72" customFormat="1" ht="13.5" customHeight="1" thickBot="1">
      <c r="F217" s="2867" t="s">
        <v>527</v>
      </c>
      <c r="G217" s="2868" t="s">
        <v>309</v>
      </c>
      <c r="H217" s="77"/>
      <c r="L217" s="109"/>
      <c r="M217" s="109"/>
      <c r="N217" s="109"/>
      <c r="O217" s="109"/>
      <c r="P217" s="109"/>
      <c r="Q217" s="110"/>
    </row>
    <row r="218" spans="6:17" s="72" customFormat="1" ht="13.5" customHeight="1" thickBot="1">
      <c r="F218" s="2867" t="s">
        <v>528</v>
      </c>
      <c r="G218" s="2868" t="s">
        <v>647</v>
      </c>
      <c r="H218" s="77"/>
      <c r="L218" s="109"/>
      <c r="M218" s="109"/>
      <c r="N218" s="109"/>
      <c r="O218" s="109"/>
      <c r="P218" s="109"/>
      <c r="Q218" s="110"/>
    </row>
    <row r="219" spans="6:17" s="72" customFormat="1" ht="13.5" customHeight="1" thickBot="1">
      <c r="F219" s="2867" t="s">
        <v>529</v>
      </c>
      <c r="G219" s="2868" t="s">
        <v>310</v>
      </c>
      <c r="H219" s="77"/>
      <c r="L219" s="109"/>
      <c r="M219" s="109"/>
      <c r="N219" s="109"/>
      <c r="O219" s="109"/>
      <c r="P219" s="109"/>
      <c r="Q219" s="110"/>
    </row>
    <row r="220" spans="6:17" s="72" customFormat="1" ht="13.5" customHeight="1" thickBot="1">
      <c r="F220" s="2867" t="s">
        <v>530</v>
      </c>
      <c r="G220" s="2868" t="s">
        <v>312</v>
      </c>
      <c r="H220" s="77"/>
      <c r="L220" s="109"/>
      <c r="M220" s="109"/>
      <c r="N220" s="109"/>
      <c r="O220" s="109"/>
      <c r="P220" s="109"/>
      <c r="Q220" s="110"/>
    </row>
    <row r="221" spans="6:17" s="72" customFormat="1" ht="13.5" customHeight="1" thickBot="1">
      <c r="F221" s="2867" t="s">
        <v>531</v>
      </c>
      <c r="G221" s="2868" t="s">
        <v>313</v>
      </c>
      <c r="H221" s="77"/>
      <c r="L221" s="109"/>
      <c r="M221" s="109"/>
      <c r="N221" s="109"/>
      <c r="O221" s="109"/>
      <c r="P221" s="109"/>
      <c r="Q221" s="110"/>
    </row>
    <row r="222" spans="6:17" s="72" customFormat="1" ht="13.5" customHeight="1" thickBot="1">
      <c r="F222" s="2867" t="s">
        <v>532</v>
      </c>
      <c r="G222" s="2868" t="s">
        <v>314</v>
      </c>
      <c r="H222" s="77"/>
      <c r="L222" s="109"/>
      <c r="M222" s="109"/>
      <c r="N222" s="109"/>
      <c r="O222" s="109"/>
      <c r="P222" s="109"/>
      <c r="Q222" s="110"/>
    </row>
    <row r="223" spans="6:17" s="72" customFormat="1" ht="13.5" customHeight="1" thickBot="1">
      <c r="F223" s="2867" t="s">
        <v>533</v>
      </c>
      <c r="G223" s="2868" t="s">
        <v>315</v>
      </c>
      <c r="H223" s="77"/>
      <c r="L223" s="109"/>
      <c r="M223" s="109"/>
      <c r="N223" s="109"/>
      <c r="O223" s="109"/>
      <c r="P223" s="109"/>
      <c r="Q223" s="110"/>
    </row>
    <row r="224" spans="6:17" s="72" customFormat="1" ht="13.5" customHeight="1" thickBot="1">
      <c r="F224" s="2867" t="s">
        <v>534</v>
      </c>
      <c r="G224" s="2868" t="s">
        <v>316</v>
      </c>
      <c r="H224" s="77"/>
      <c r="L224" s="109"/>
      <c r="M224" s="109"/>
      <c r="N224" s="109"/>
      <c r="O224" s="109"/>
      <c r="P224" s="109"/>
      <c r="Q224" s="110"/>
    </row>
    <row r="225" spans="4:17" s="72" customFormat="1" ht="13.5" customHeight="1" thickBot="1">
      <c r="F225" s="2867" t="s">
        <v>535</v>
      </c>
      <c r="G225" s="2868" t="s">
        <v>317</v>
      </c>
      <c r="H225" s="77"/>
      <c r="L225" s="109"/>
      <c r="M225" s="109"/>
      <c r="N225" s="109"/>
      <c r="O225" s="109"/>
      <c r="P225" s="109"/>
      <c r="Q225" s="110"/>
    </row>
    <row r="226" spans="4:17" s="72" customFormat="1" ht="13.5" customHeight="1" thickBot="1">
      <c r="F226" s="2867" t="s">
        <v>536</v>
      </c>
      <c r="G226" s="2868" t="s">
        <v>318</v>
      </c>
      <c r="H226" s="77"/>
      <c r="L226" s="109"/>
      <c r="M226" s="109"/>
      <c r="N226" s="109"/>
      <c r="O226" s="109"/>
      <c r="P226" s="109"/>
      <c r="Q226" s="110"/>
    </row>
    <row r="227" spans="4:17" s="72" customFormat="1" ht="13.5" customHeight="1" thickBot="1">
      <c r="F227" s="2867" t="s">
        <v>537</v>
      </c>
      <c r="G227" s="2868" t="s">
        <v>319</v>
      </c>
      <c r="H227" s="77"/>
      <c r="L227" s="109"/>
      <c r="M227" s="109"/>
      <c r="N227" s="109"/>
      <c r="O227" s="109"/>
      <c r="P227" s="109"/>
      <c r="Q227" s="110"/>
    </row>
    <row r="228" spans="4:17" s="72" customFormat="1" ht="13.5" customHeight="1" thickBot="1">
      <c r="F228" s="2867" t="s">
        <v>538</v>
      </c>
      <c r="G228" s="2868" t="s">
        <v>320</v>
      </c>
      <c r="H228" s="77"/>
      <c r="L228" s="109"/>
      <c r="M228" s="109"/>
      <c r="N228" s="109"/>
      <c r="O228" s="109"/>
      <c r="P228" s="109"/>
      <c r="Q228" s="110"/>
    </row>
    <row r="229" spans="4:17" s="72" customFormat="1" ht="13.5" customHeight="1" thickBot="1">
      <c r="F229" s="2867" t="s">
        <v>541</v>
      </c>
      <c r="G229" s="2868" t="s">
        <v>323</v>
      </c>
      <c r="H229" s="77"/>
      <c r="L229" s="109"/>
      <c r="M229" s="109"/>
      <c r="N229" s="109"/>
      <c r="O229" s="109"/>
      <c r="P229" s="109"/>
      <c r="Q229" s="110"/>
    </row>
    <row r="230" spans="4:17" s="72" customFormat="1" ht="13.5" customHeight="1" thickBot="1">
      <c r="F230" s="2867" t="s">
        <v>539</v>
      </c>
      <c r="G230" s="2868" t="s">
        <v>321</v>
      </c>
      <c r="H230" s="77"/>
      <c r="L230" s="109"/>
      <c r="M230" s="109"/>
      <c r="N230" s="109"/>
      <c r="O230" s="109"/>
      <c r="P230" s="109"/>
      <c r="Q230" s="110"/>
    </row>
    <row r="231" spans="4:17" s="72" customFormat="1" ht="13.5" customHeight="1" thickBot="1">
      <c r="D231" s="74"/>
      <c r="F231" s="2867" t="s">
        <v>542</v>
      </c>
      <c r="G231" s="2868" t="s">
        <v>648</v>
      </c>
      <c r="H231" s="77"/>
      <c r="L231" s="109"/>
      <c r="M231" s="109"/>
      <c r="N231" s="109"/>
      <c r="O231" s="109"/>
      <c r="P231" s="109"/>
      <c r="Q231" s="110"/>
    </row>
    <row r="232" spans="4:17" s="72" customFormat="1" ht="13.5" customHeight="1" thickBot="1">
      <c r="D232" s="74"/>
      <c r="F232" s="2867" t="s">
        <v>540</v>
      </c>
      <c r="G232" s="2868" t="s">
        <v>322</v>
      </c>
      <c r="H232" s="77"/>
      <c r="L232" s="109"/>
      <c r="M232" s="109"/>
      <c r="N232" s="109"/>
      <c r="O232" s="109"/>
      <c r="P232" s="109"/>
      <c r="Q232" s="110"/>
    </row>
    <row r="233" spans="4:17" s="72" customFormat="1" ht="13.5" customHeight="1" thickBot="1">
      <c r="D233" s="74"/>
      <c r="F233" s="2867" t="s">
        <v>544</v>
      </c>
      <c r="G233" s="2868" t="s">
        <v>324</v>
      </c>
      <c r="H233" s="77"/>
      <c r="L233" s="109"/>
      <c r="M233" s="109"/>
      <c r="N233" s="109"/>
      <c r="O233" s="109"/>
      <c r="P233" s="109"/>
      <c r="Q233" s="110"/>
    </row>
    <row r="234" spans="4:17" s="72" customFormat="1" ht="13.5" customHeight="1" thickBot="1">
      <c r="D234" s="74"/>
      <c r="F234" s="2867" t="s">
        <v>543</v>
      </c>
      <c r="G234" s="2868" t="s">
        <v>649</v>
      </c>
      <c r="H234" s="77"/>
      <c r="L234" s="109"/>
      <c r="M234" s="109"/>
      <c r="N234" s="109"/>
      <c r="O234" s="109"/>
      <c r="P234" s="109"/>
      <c r="Q234" s="110"/>
    </row>
    <row r="235" spans="4:17" s="72" customFormat="1" ht="13.5" customHeight="1" thickBot="1">
      <c r="D235" s="74"/>
      <c r="F235" s="2867" t="s">
        <v>545</v>
      </c>
      <c r="G235" s="2868" t="s">
        <v>325</v>
      </c>
      <c r="H235" s="77"/>
      <c r="L235" s="109"/>
      <c r="M235" s="109"/>
      <c r="N235" s="109"/>
      <c r="O235" s="109"/>
      <c r="P235" s="109"/>
      <c r="Q235" s="110"/>
    </row>
    <row r="236" spans="4:17" s="72" customFormat="1" ht="13.5" customHeight="1" thickBot="1">
      <c r="D236" s="75"/>
      <c r="F236" s="2867" t="s">
        <v>546</v>
      </c>
      <c r="G236" s="2868" t="s">
        <v>326</v>
      </c>
      <c r="H236" s="77"/>
      <c r="L236" s="109"/>
      <c r="M236" s="109"/>
      <c r="N236" s="109"/>
      <c r="O236" s="109"/>
      <c r="P236" s="109"/>
      <c r="Q236" s="110"/>
    </row>
    <row r="237" spans="4:17" s="72" customFormat="1" ht="13.5" customHeight="1" thickBot="1">
      <c r="D237" s="75"/>
      <c r="F237" s="2867" t="s">
        <v>425</v>
      </c>
      <c r="G237" s="2868" t="s">
        <v>650</v>
      </c>
      <c r="H237" s="77"/>
      <c r="L237" s="109"/>
      <c r="M237" s="109"/>
      <c r="N237" s="109"/>
      <c r="O237" s="109"/>
      <c r="P237" s="109"/>
      <c r="Q237" s="110"/>
    </row>
    <row r="238" spans="4:17" s="72" customFormat="1" ht="13.5" customHeight="1" thickBot="1">
      <c r="D238" s="75"/>
      <c r="F238" s="2867" t="s">
        <v>547</v>
      </c>
      <c r="G238" s="2868" t="s">
        <v>651</v>
      </c>
      <c r="H238" s="77"/>
      <c r="L238" s="109"/>
      <c r="M238" s="109"/>
      <c r="N238" s="109"/>
      <c r="O238" s="109"/>
      <c r="P238" s="109"/>
      <c r="Q238" s="110"/>
    </row>
    <row r="239" spans="4:17" s="72" customFormat="1" ht="13.5" customHeight="1" thickBot="1">
      <c r="D239" s="75"/>
      <c r="F239" s="2867" t="s">
        <v>548</v>
      </c>
      <c r="G239" s="2868" t="s">
        <v>652</v>
      </c>
      <c r="H239" s="77"/>
      <c r="L239" s="109"/>
      <c r="M239" s="109"/>
      <c r="N239" s="109"/>
      <c r="O239" s="109"/>
      <c r="P239" s="109"/>
      <c r="Q239" s="110"/>
    </row>
    <row r="240" spans="4:17" s="72" customFormat="1" ht="13.5" customHeight="1" thickBot="1">
      <c r="D240" s="75"/>
      <c r="F240" s="2867" t="s">
        <v>550</v>
      </c>
      <c r="G240" s="2868" t="s">
        <v>653</v>
      </c>
      <c r="H240" s="77"/>
      <c r="L240" s="109"/>
      <c r="M240" s="109"/>
      <c r="N240" s="109"/>
      <c r="O240" s="109"/>
      <c r="P240" s="109"/>
      <c r="Q240" s="110"/>
    </row>
    <row r="241" spans="4:17" s="72" customFormat="1" ht="13.5" customHeight="1" thickBot="1">
      <c r="D241" s="75"/>
      <c r="F241" s="2867" t="s">
        <v>1206</v>
      </c>
      <c r="G241" s="2868" t="s">
        <v>654</v>
      </c>
      <c r="H241" s="77"/>
      <c r="L241" s="109"/>
      <c r="M241" s="109"/>
      <c r="N241" s="109"/>
      <c r="O241" s="109"/>
      <c r="P241" s="109"/>
      <c r="Q241" s="110"/>
    </row>
    <row r="242" spans="4:17" s="72" customFormat="1" ht="13.5" customHeight="1" thickBot="1">
      <c r="D242" s="75"/>
      <c r="F242" s="2867" t="s">
        <v>551</v>
      </c>
      <c r="G242" s="2868" t="s">
        <v>327</v>
      </c>
      <c r="H242" s="77"/>
      <c r="L242" s="109"/>
      <c r="M242" s="109"/>
      <c r="N242" s="109"/>
      <c r="O242" s="109"/>
    </row>
    <row r="243" spans="4:17" s="72" customFormat="1" ht="13.5" customHeight="1" thickBot="1">
      <c r="D243" s="75"/>
      <c r="F243" s="2867" t="s">
        <v>552</v>
      </c>
      <c r="G243" s="2868" t="s">
        <v>328</v>
      </c>
      <c r="H243" s="77"/>
      <c r="L243" s="109"/>
      <c r="M243" s="109"/>
      <c r="N243" s="109"/>
      <c r="O243" s="109"/>
    </row>
    <row r="244" spans="4:17" s="72" customFormat="1" ht="13.5" customHeight="1" thickBot="1">
      <c r="D244" s="75"/>
      <c r="F244" s="2867" t="s">
        <v>553</v>
      </c>
      <c r="G244" s="2868" t="s">
        <v>329</v>
      </c>
      <c r="H244" s="77"/>
      <c r="L244" s="109"/>
      <c r="M244" s="109"/>
      <c r="N244" s="109"/>
      <c r="O244" s="109"/>
    </row>
    <row r="245" spans="4:17" s="72" customFormat="1" ht="13.5" customHeight="1" thickBot="1">
      <c r="D245" s="75"/>
      <c r="F245" s="2867" t="s">
        <v>554</v>
      </c>
      <c r="G245" s="2868" t="s">
        <v>330</v>
      </c>
      <c r="H245" s="77"/>
      <c r="L245" s="109"/>
      <c r="M245" s="109"/>
      <c r="N245" s="109"/>
      <c r="O245" s="109"/>
    </row>
    <row r="246" spans="4:17" s="72" customFormat="1" ht="13.5" customHeight="1" thickBot="1">
      <c r="D246" s="75"/>
      <c r="F246" s="2870" t="s">
        <v>3643</v>
      </c>
      <c r="G246" s="2871" t="s">
        <v>3592</v>
      </c>
      <c r="H246" s="77"/>
      <c r="K246" s="109"/>
      <c r="L246" s="109"/>
      <c r="M246" s="109"/>
      <c r="N246" s="109"/>
      <c r="O246" s="109"/>
    </row>
    <row r="247" spans="4:17" s="72" customFormat="1" ht="13.5" customHeight="1">
      <c r="D247" s="75"/>
      <c r="F247" s="2870" t="s">
        <v>3644</v>
      </c>
      <c r="G247" s="2871" t="s">
        <v>3593</v>
      </c>
    </row>
    <row r="248" spans="4:17" s="72" customFormat="1" ht="13.5" customHeight="1">
      <c r="E248" s="74"/>
      <c r="F248" s="2870" t="s">
        <v>3645</v>
      </c>
      <c r="G248" s="2871" t="s">
        <v>3594</v>
      </c>
    </row>
    <row r="249" spans="4:17" s="72" customFormat="1" ht="13.5" customHeight="1">
      <c r="E249" s="74"/>
      <c r="F249" s="2870" t="s">
        <v>3646</v>
      </c>
      <c r="G249" s="2871" t="s">
        <v>3595</v>
      </c>
    </row>
    <row r="250" spans="4:17" s="72" customFormat="1" ht="13.5" customHeight="1">
      <c r="E250" s="74"/>
      <c r="F250" s="2870" t="s">
        <v>3647</v>
      </c>
      <c r="G250" s="2871" t="s">
        <v>3596</v>
      </c>
    </row>
    <row r="251" spans="4:17" s="72" customFormat="1" ht="13.5" customHeight="1">
      <c r="E251" s="74"/>
      <c r="F251" s="2870" t="s">
        <v>3648</v>
      </c>
      <c r="G251" s="2871" t="s">
        <v>3597</v>
      </c>
    </row>
    <row r="252" spans="4:17" s="72" customFormat="1" ht="13.5" customHeight="1">
      <c r="E252" s="74"/>
      <c r="F252" s="2870" t="s">
        <v>3649</v>
      </c>
      <c r="G252" s="2871" t="s">
        <v>3598</v>
      </c>
    </row>
    <row r="253" spans="4:17" s="72" customFormat="1">
      <c r="E253" s="75"/>
      <c r="F253" s="2870" t="s">
        <v>3650</v>
      </c>
      <c r="G253" s="2871" t="s">
        <v>3599</v>
      </c>
    </row>
    <row r="254" spans="4:17" s="72" customFormat="1">
      <c r="E254" s="75"/>
      <c r="F254" s="2870" t="s">
        <v>3601</v>
      </c>
      <c r="G254" s="2871" t="s">
        <v>3600</v>
      </c>
    </row>
    <row r="255" spans="4:17" s="72" customFormat="1">
      <c r="E255" s="75"/>
      <c r="F255" s="2870" t="s">
        <v>3651</v>
      </c>
      <c r="G255" s="2871" t="s">
        <v>3602</v>
      </c>
    </row>
    <row r="256" spans="4:17" s="72" customFormat="1">
      <c r="E256" s="75"/>
      <c r="F256" s="2870" t="s">
        <v>3652</v>
      </c>
      <c r="G256" s="2871" t="s">
        <v>3604</v>
      </c>
    </row>
    <row r="257" spans="4:7" s="72" customFormat="1">
      <c r="E257" s="75"/>
      <c r="F257" s="2870" t="s">
        <v>3653</v>
      </c>
      <c r="G257" s="2871" t="s">
        <v>3605</v>
      </c>
    </row>
    <row r="258" spans="4:7" s="72" customFormat="1">
      <c r="E258" s="75"/>
      <c r="F258" s="2870" t="s">
        <v>3654</v>
      </c>
      <c r="G258" s="2871" t="s">
        <v>3606</v>
      </c>
    </row>
    <row r="259" spans="4:7" s="72" customFormat="1">
      <c r="E259" s="75"/>
      <c r="F259" s="2870" t="s">
        <v>3655</v>
      </c>
      <c r="G259" s="2871" t="s">
        <v>3607</v>
      </c>
    </row>
    <row r="260" spans="4:7" s="72" customFormat="1">
      <c r="E260" s="75"/>
      <c r="F260" s="2870" t="s">
        <v>3656</v>
      </c>
      <c r="G260" s="2871" t="s">
        <v>3608</v>
      </c>
    </row>
    <row r="261" spans="4:7" s="72" customFormat="1">
      <c r="E261" s="75"/>
      <c r="F261" s="76"/>
    </row>
    <row r="262" spans="4:7" s="72" customFormat="1">
      <c r="D262" s="75"/>
      <c r="E262" s="75"/>
      <c r="F262" s="76"/>
    </row>
    <row r="263" spans="4:7" s="72" customFormat="1">
      <c r="D263" s="75"/>
      <c r="E263" s="75"/>
      <c r="F263" s="76"/>
    </row>
    <row r="264" spans="4:7" s="72" customFormat="1">
      <c r="D264" s="75"/>
      <c r="E264" s="75"/>
      <c r="F264" s="73"/>
    </row>
    <row r="265" spans="4:7" s="72" customFormat="1">
      <c r="D265" s="75"/>
      <c r="F265" s="73"/>
    </row>
    <row r="266" spans="4:7" s="72" customFormat="1">
      <c r="D266" s="75"/>
      <c r="F266" s="73"/>
    </row>
    <row r="267" spans="4:7" s="72" customFormat="1">
      <c r="D267" s="75"/>
      <c r="F267" s="73"/>
    </row>
    <row r="268" spans="4:7" s="72" customFormat="1">
      <c r="D268" s="75"/>
      <c r="F268" s="73"/>
    </row>
    <row r="269" spans="4:7" s="72" customFormat="1">
      <c r="D269" s="75"/>
      <c r="F269" s="73"/>
    </row>
    <row r="270" spans="4:7" s="72" customFormat="1">
      <c r="D270" s="75"/>
      <c r="F270" s="73"/>
    </row>
    <row r="271" spans="4:7" s="72" customFormat="1">
      <c r="D271" s="75"/>
      <c r="F271" s="73"/>
    </row>
    <row r="272" spans="4:7" s="72" customFormat="1">
      <c r="D272" s="75"/>
      <c r="F272" s="73"/>
    </row>
    <row r="273" spans="6:6" s="72" customFormat="1">
      <c r="F273" s="73"/>
    </row>
    <row r="274" spans="6:6" s="72" customFormat="1">
      <c r="F274" s="73"/>
    </row>
    <row r="275" spans="6:6" s="72" customFormat="1">
      <c r="F275" s="73"/>
    </row>
    <row r="276" spans="6:6" s="72" customFormat="1">
      <c r="F276" s="73"/>
    </row>
    <row r="277" spans="6:6" s="72" customFormat="1">
      <c r="F277" s="73"/>
    </row>
    <row r="278" spans="6:6" s="72" customFormat="1">
      <c r="F278" s="76"/>
    </row>
  </sheetData>
  <mergeCells count="15">
    <mergeCell ref="N40:N41"/>
    <mergeCell ref="C42:D42"/>
    <mergeCell ref="A49:B49"/>
    <mergeCell ref="A31:B31"/>
    <mergeCell ref="C31:D31"/>
    <mergeCell ref="I31:K31"/>
    <mergeCell ref="C37:D37"/>
    <mergeCell ref="L40:L41"/>
    <mergeCell ref="M40:M41"/>
    <mergeCell ref="A8:B8"/>
    <mergeCell ref="C8:D8"/>
    <mergeCell ref="F8:G8"/>
    <mergeCell ref="I8:K8"/>
    <mergeCell ref="A26:B26"/>
    <mergeCell ref="C26:D26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>
      <selection activeCell="E28" sqref="E28"/>
    </sheetView>
  </sheetViews>
  <sheetFormatPr defaultRowHeight="15"/>
  <cols>
    <col min="1" max="1" width="24.28515625" style="1706" bestFit="1" customWidth="1"/>
    <col min="2" max="2" width="34.85546875" style="1706" customWidth="1"/>
    <col min="3" max="16384" width="9.140625" style="1706"/>
  </cols>
  <sheetData>
    <row r="1" spans="1:5">
      <c r="A1" s="1706" t="s">
        <v>57</v>
      </c>
      <c r="B1" s="1911">
        <v>35.1</v>
      </c>
      <c r="C1" s="219"/>
      <c r="D1" s="219"/>
      <c r="E1" s="1912"/>
    </row>
    <row r="2" spans="1:5">
      <c r="A2" s="1913" t="s">
        <v>58</v>
      </c>
      <c r="B2" s="1913" t="s">
        <v>1348</v>
      </c>
      <c r="C2" s="1912"/>
      <c r="D2" s="1912"/>
      <c r="E2" s="1912"/>
    </row>
    <row r="3" spans="1:5">
      <c r="A3" s="1913" t="s">
        <v>56</v>
      </c>
      <c r="B3" s="1913" t="s">
        <v>61</v>
      </c>
      <c r="C3" s="1912"/>
      <c r="D3" s="1912"/>
      <c r="E3" s="1912"/>
    </row>
    <row r="4" spans="1:5">
      <c r="A4" s="1913" t="s">
        <v>59</v>
      </c>
      <c r="B4" s="1913" t="s">
        <v>62</v>
      </c>
      <c r="C4" s="1912"/>
      <c r="D4" s="1912"/>
      <c r="E4" s="1912"/>
    </row>
    <row r="5" spans="1:5">
      <c r="A5" s="96" t="s">
        <v>1349</v>
      </c>
      <c r="B5" s="1913" t="s">
        <v>80</v>
      </c>
      <c r="C5" s="1912"/>
      <c r="D5" s="1912"/>
      <c r="E5" s="1912"/>
    </row>
    <row r="6" spans="1:5">
      <c r="A6" s="1913"/>
      <c r="B6" s="1913"/>
      <c r="C6" s="1912"/>
      <c r="D6" s="1912"/>
      <c r="E6" s="1912"/>
    </row>
    <row r="7" spans="1:5" ht="30">
      <c r="A7" s="1914"/>
      <c r="B7" s="1915" t="s">
        <v>1350</v>
      </c>
      <c r="C7" s="1916" t="s">
        <v>1351</v>
      </c>
      <c r="D7" s="1917" t="s">
        <v>1352</v>
      </c>
      <c r="E7" s="1917" t="s">
        <v>1353</v>
      </c>
    </row>
    <row r="8" spans="1:5">
      <c r="A8" s="3039" t="s">
        <v>1354</v>
      </c>
      <c r="B8" s="1918" t="s">
        <v>0</v>
      </c>
      <c r="C8" s="220">
        <f>D8+E8</f>
        <v>0</v>
      </c>
      <c r="D8" s="221"/>
      <c r="E8" s="222"/>
    </row>
    <row r="9" spans="1:5">
      <c r="A9" s="3040"/>
      <c r="B9" s="223" t="s">
        <v>1070</v>
      </c>
      <c r="C9" s="220">
        <f t="shared" ref="C9:C12" si="0">D9+E9</f>
        <v>0</v>
      </c>
      <c r="D9" s="224"/>
      <c r="E9" s="222"/>
    </row>
    <row r="10" spans="1:5">
      <c r="A10" s="3040"/>
      <c r="B10" s="223" t="s">
        <v>1071</v>
      </c>
      <c r="C10" s="220">
        <f t="shared" si="0"/>
        <v>0</v>
      </c>
      <c r="D10" s="224"/>
      <c r="E10" s="222"/>
    </row>
    <row r="11" spans="1:5">
      <c r="A11" s="3040"/>
      <c r="B11" s="223" t="s">
        <v>1072</v>
      </c>
      <c r="C11" s="220">
        <f t="shared" si="0"/>
        <v>0</v>
      </c>
      <c r="D11" s="224"/>
      <c r="E11" s="222"/>
    </row>
    <row r="12" spans="1:5">
      <c r="A12" s="3041"/>
      <c r="B12" s="223" t="s">
        <v>1073</v>
      </c>
      <c r="C12" s="220">
        <f t="shared" si="0"/>
        <v>0</v>
      </c>
      <c r="D12" s="224"/>
      <c r="E12" s="225"/>
    </row>
    <row r="13" spans="1:5">
      <c r="A13" s="1919"/>
      <c r="B13" s="1920" t="s">
        <v>28</v>
      </c>
      <c r="C13" s="1921">
        <f>SUM(C8:C12)</f>
        <v>0</v>
      </c>
      <c r="D13" s="1921">
        <f>SUM(D8:D12)</f>
        <v>0</v>
      </c>
      <c r="E13" s="1921">
        <f>SUM(E8:E12)</f>
        <v>0</v>
      </c>
    </row>
    <row r="14" spans="1:5">
      <c r="A14" s="3042" t="s">
        <v>1355</v>
      </c>
      <c r="B14" s="226" t="s">
        <v>0</v>
      </c>
      <c r="C14" s="220">
        <f>D14+E14</f>
        <v>0</v>
      </c>
      <c r="D14" s="227"/>
      <c r="E14" s="228"/>
    </row>
    <row r="15" spans="1:5">
      <c r="A15" s="3043"/>
      <c r="B15" s="226" t="s">
        <v>1070</v>
      </c>
      <c r="C15" s="220">
        <f t="shared" ref="C15:C18" si="1">D15+E15</f>
        <v>0</v>
      </c>
      <c r="D15" s="229"/>
      <c r="E15" s="222"/>
    </row>
    <row r="16" spans="1:5">
      <c r="A16" s="3043"/>
      <c r="B16" s="226" t="s">
        <v>1071</v>
      </c>
      <c r="C16" s="220">
        <f t="shared" si="1"/>
        <v>0</v>
      </c>
      <c r="D16" s="229"/>
      <c r="E16" s="222"/>
    </row>
    <row r="17" spans="1:5">
      <c r="A17" s="3043"/>
      <c r="B17" s="226" t="s">
        <v>1072</v>
      </c>
      <c r="C17" s="220">
        <f t="shared" si="1"/>
        <v>0</v>
      </c>
      <c r="D17" s="229"/>
      <c r="E17" s="222"/>
    </row>
    <row r="18" spans="1:5">
      <c r="A18" s="3044"/>
      <c r="B18" s="230" t="s">
        <v>1073</v>
      </c>
      <c r="C18" s="220">
        <f t="shared" si="1"/>
        <v>0</v>
      </c>
      <c r="D18" s="229"/>
      <c r="E18" s="222"/>
    </row>
    <row r="19" spans="1:5">
      <c r="A19" s="1919"/>
      <c r="B19" s="1922" t="s">
        <v>28</v>
      </c>
      <c r="C19" s="1921">
        <f>SUM(C14:C18)</f>
        <v>0</v>
      </c>
      <c r="D19" s="1921">
        <f>SUM(D14:D18)</f>
        <v>0</v>
      </c>
      <c r="E19" s="1921">
        <f>SUM(E14:E18)</f>
        <v>0</v>
      </c>
    </row>
  </sheetData>
  <mergeCells count="2">
    <mergeCell ref="A8:A12"/>
    <mergeCell ref="A14:A1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23"/>
  <sheetViews>
    <sheetView zoomScaleNormal="100" workbookViewId="0"/>
  </sheetViews>
  <sheetFormatPr defaultRowHeight="15"/>
  <cols>
    <col min="1" max="1" width="24.28515625" style="33" bestFit="1" customWidth="1"/>
    <col min="2" max="2" width="117" style="33" customWidth="1"/>
    <col min="3" max="3" width="14" style="232" bestFit="1" customWidth="1"/>
    <col min="4" max="5" width="14.85546875" style="232" bestFit="1" customWidth="1"/>
    <col min="6" max="6" width="16.140625" style="232" bestFit="1" customWidth="1"/>
    <col min="7" max="7" width="16.42578125" style="232" bestFit="1" customWidth="1"/>
    <col min="8" max="8" width="17" style="232" bestFit="1" customWidth="1"/>
    <col min="9" max="9" width="20.85546875" style="20" bestFit="1" customWidth="1"/>
    <col min="10" max="10" width="17.140625" style="1924" customWidth="1"/>
    <col min="11" max="11" width="15.85546875" style="33" customWidth="1"/>
    <col min="12" max="12" width="16.140625" style="33" customWidth="1"/>
    <col min="13" max="13" width="8.5703125" style="33" customWidth="1"/>
    <col min="14" max="14" width="12.28515625" style="33" customWidth="1"/>
    <col min="15" max="15" width="12" style="33" customWidth="1"/>
    <col min="16" max="16" width="12.5703125" style="33" customWidth="1"/>
    <col min="17" max="17" width="16.140625" style="231" bestFit="1" customWidth="1"/>
    <col min="18" max="16384" width="9.140625" style="33"/>
  </cols>
  <sheetData>
    <row r="1" spans="1:11">
      <c r="A1" s="33" t="s">
        <v>57</v>
      </c>
      <c r="B1" s="33" t="s">
        <v>1373</v>
      </c>
    </row>
    <row r="2" spans="1:11">
      <c r="A2" s="33" t="s">
        <v>58</v>
      </c>
      <c r="B2" s="33" t="s">
        <v>1374</v>
      </c>
    </row>
    <row r="3" spans="1:11">
      <c r="A3" s="33" t="s">
        <v>56</v>
      </c>
      <c r="B3" s="33" t="s">
        <v>61</v>
      </c>
    </row>
    <row r="4" spans="1:11">
      <c r="A4" s="33" t="s">
        <v>59</v>
      </c>
      <c r="B4" s="33" t="s">
        <v>62</v>
      </c>
    </row>
    <row r="5" spans="1:11">
      <c r="A5" s="33" t="s">
        <v>1349</v>
      </c>
      <c r="B5" s="33" t="s">
        <v>80</v>
      </c>
    </row>
    <row r="7" spans="1:11">
      <c r="A7" s="1925"/>
      <c r="B7" s="1926"/>
      <c r="C7" s="1927" t="s">
        <v>1231</v>
      </c>
      <c r="D7" s="1928"/>
      <c r="E7" s="1929"/>
      <c r="F7" s="1928"/>
      <c r="G7" s="1929"/>
      <c r="H7" s="1930"/>
    </row>
    <row r="8" spans="1:11">
      <c r="A8" s="248" t="s">
        <v>709</v>
      </c>
      <c r="B8" s="247" t="s">
        <v>708</v>
      </c>
      <c r="C8" s="256" t="s">
        <v>1232</v>
      </c>
      <c r="D8" s="3045" t="s">
        <v>1228</v>
      </c>
      <c r="E8" s="3046"/>
      <c r="F8" s="3045" t="s">
        <v>1229</v>
      </c>
      <c r="G8" s="3046"/>
      <c r="H8" s="255" t="s">
        <v>995</v>
      </c>
    </row>
    <row r="9" spans="1:11">
      <c r="A9" s="242"/>
      <c r="B9" s="1931" t="s">
        <v>1230</v>
      </c>
      <c r="C9" s="254" t="s">
        <v>1233</v>
      </c>
      <c r="D9" s="1932" t="s">
        <v>348</v>
      </c>
      <c r="E9" s="1933" t="s">
        <v>336</v>
      </c>
      <c r="F9" s="1933" t="s">
        <v>348</v>
      </c>
      <c r="G9" s="1933" t="s">
        <v>336</v>
      </c>
      <c r="H9" s="253"/>
    </row>
    <row r="10" spans="1:11">
      <c r="A10" s="115">
        <v>1</v>
      </c>
      <c r="B10" s="1662" t="s">
        <v>710</v>
      </c>
      <c r="C10" s="252">
        <f>C82+C184</f>
        <v>0</v>
      </c>
      <c r="D10" s="252">
        <f>D11+D34+D85+D101+D118+D155+D171</f>
        <v>0</v>
      </c>
      <c r="E10" s="252">
        <f>E11+E34+E85+E101+E118+E155+E171</f>
        <v>0</v>
      </c>
      <c r="F10" s="252">
        <f>F11+F34+F85+F101+F118+F155+F171</f>
        <v>0</v>
      </c>
      <c r="G10" s="252">
        <f>G11+G34+G85+G101+G118+G155+G171</f>
        <v>0</v>
      </c>
      <c r="H10" s="238">
        <f>SUM(C10:G10)</f>
        <v>0</v>
      </c>
      <c r="K10" s="232"/>
    </row>
    <row r="11" spans="1:11">
      <c r="A11" s="1934">
        <v>11</v>
      </c>
      <c r="B11" s="1935" t="s">
        <v>711</v>
      </c>
      <c r="C11" s="1936"/>
      <c r="D11" s="1937">
        <f>D12+D16</f>
        <v>0</v>
      </c>
      <c r="E11" s="1937">
        <f>E12+E16</f>
        <v>0</v>
      </c>
      <c r="F11" s="1937">
        <f>F12+F16</f>
        <v>0</v>
      </c>
      <c r="G11" s="1937">
        <f>G12+G16</f>
        <v>0</v>
      </c>
      <c r="H11" s="1938">
        <f>SUM(D11:G11)</f>
        <v>0</v>
      </c>
      <c r="K11" s="232"/>
    </row>
    <row r="12" spans="1:11">
      <c r="A12" s="1934">
        <v>111</v>
      </c>
      <c r="B12" s="1939" t="s">
        <v>712</v>
      </c>
      <c r="C12" s="1936"/>
      <c r="D12" s="1937">
        <f>SUM(D13:D15)</f>
        <v>0</v>
      </c>
      <c r="E12" s="1937">
        <f>SUM(E13:E15)</f>
        <v>0</v>
      </c>
      <c r="F12" s="1937">
        <f>SUM(F13:F15)</f>
        <v>0</v>
      </c>
      <c r="G12" s="1937">
        <f>SUM(G13:G15)</f>
        <v>0</v>
      </c>
      <c r="H12" s="1938">
        <f t="shared" ref="H12:H33" si="0">SUM(D12:G12)</f>
        <v>0</v>
      </c>
      <c r="K12" s="232"/>
    </row>
    <row r="13" spans="1:11">
      <c r="A13" s="1940" t="s">
        <v>713</v>
      </c>
      <c r="B13" s="1941" t="s">
        <v>714</v>
      </c>
      <c r="C13" s="1936"/>
      <c r="D13" s="1942"/>
      <c r="E13" s="1942"/>
      <c r="F13" s="1942"/>
      <c r="G13" s="1942"/>
      <c r="H13" s="1938">
        <f t="shared" si="0"/>
        <v>0</v>
      </c>
      <c r="K13" s="232"/>
    </row>
    <row r="14" spans="1:11">
      <c r="A14" s="1940" t="s">
        <v>715</v>
      </c>
      <c r="B14" s="1941" t="s">
        <v>716</v>
      </c>
      <c r="C14" s="1936"/>
      <c r="D14" s="1942"/>
      <c r="E14" s="1942"/>
      <c r="F14" s="1942"/>
      <c r="G14" s="1942"/>
      <c r="H14" s="1938">
        <f t="shared" si="0"/>
        <v>0</v>
      </c>
      <c r="K14" s="232"/>
    </row>
    <row r="15" spans="1:11">
      <c r="A15" s="1940">
        <v>1117</v>
      </c>
      <c r="B15" s="1941" t="s">
        <v>74</v>
      </c>
      <c r="C15" s="1936"/>
      <c r="D15" s="1942"/>
      <c r="E15" s="1942"/>
      <c r="F15" s="1942"/>
      <c r="G15" s="1942"/>
      <c r="H15" s="1938">
        <f t="shared" si="0"/>
        <v>0</v>
      </c>
      <c r="K15" s="232"/>
    </row>
    <row r="16" spans="1:11">
      <c r="A16" s="1934">
        <v>112</v>
      </c>
      <c r="B16" s="1943" t="s">
        <v>75</v>
      </c>
      <c r="C16" s="1936"/>
      <c r="D16" s="1937">
        <f>D17+D20+D23+D29+D32+D33</f>
        <v>0</v>
      </c>
      <c r="E16" s="1937">
        <f>E17+E20+E23+E29+E32+E33</f>
        <v>0</v>
      </c>
      <c r="F16" s="1937">
        <f>F17+F20+F23+F29+F32+F33</f>
        <v>0</v>
      </c>
      <c r="G16" s="1937">
        <f>G17+G20+G23+G29+G32+G33</f>
        <v>0</v>
      </c>
      <c r="H16" s="1938">
        <f t="shared" si="0"/>
        <v>0</v>
      </c>
      <c r="K16" s="232"/>
    </row>
    <row r="17" spans="1:11">
      <c r="A17" s="1940">
        <v>1121</v>
      </c>
      <c r="B17" s="1941" t="s">
        <v>717</v>
      </c>
      <c r="C17" s="1936"/>
      <c r="D17" s="1937">
        <f>SUM(D18:D19)</f>
        <v>0</v>
      </c>
      <c r="E17" s="1937">
        <f>SUM(E18:E19)</f>
        <v>0</v>
      </c>
      <c r="F17" s="1937">
        <f>SUM(F18:F19)</f>
        <v>0</v>
      </c>
      <c r="G17" s="1937">
        <f>SUM(G18:G19)</f>
        <v>0</v>
      </c>
      <c r="H17" s="1938">
        <f t="shared" si="0"/>
        <v>0</v>
      </c>
      <c r="K17" s="232"/>
    </row>
    <row r="18" spans="1:11">
      <c r="A18" s="1940">
        <v>11211</v>
      </c>
      <c r="B18" s="1941" t="s">
        <v>718</v>
      </c>
      <c r="C18" s="1936"/>
      <c r="D18" s="1942"/>
      <c r="E18" s="1942"/>
      <c r="F18" s="1942"/>
      <c r="G18" s="1942"/>
      <c r="H18" s="1938">
        <f t="shared" si="0"/>
        <v>0</v>
      </c>
      <c r="K18" s="232"/>
    </row>
    <row r="19" spans="1:11">
      <c r="A19" s="1940">
        <v>11219</v>
      </c>
      <c r="B19" s="1941" t="s">
        <v>719</v>
      </c>
      <c r="C19" s="1936"/>
      <c r="D19" s="1942"/>
      <c r="E19" s="1942"/>
      <c r="F19" s="1942"/>
      <c r="G19" s="1942"/>
      <c r="H19" s="1938">
        <f t="shared" si="0"/>
        <v>0</v>
      </c>
      <c r="K19" s="232"/>
    </row>
    <row r="20" spans="1:11">
      <c r="A20" s="1940">
        <v>1122</v>
      </c>
      <c r="B20" s="1674" t="s">
        <v>720</v>
      </c>
      <c r="C20" s="1936"/>
      <c r="D20" s="1944">
        <f>SUM(D21:D22)</f>
        <v>0</v>
      </c>
      <c r="E20" s="1944">
        <f>SUM(E21:E22)</f>
        <v>0</v>
      </c>
      <c r="F20" s="1944">
        <f>SUM(F21:F22)</f>
        <v>0</v>
      </c>
      <c r="G20" s="1944">
        <f>SUM(G21:G22)</f>
        <v>0</v>
      </c>
      <c r="H20" s="1938">
        <f t="shared" si="0"/>
        <v>0</v>
      </c>
      <c r="K20" s="232"/>
    </row>
    <row r="21" spans="1:11">
      <c r="A21" s="1940">
        <v>11221</v>
      </c>
      <c r="B21" s="116" t="s">
        <v>721</v>
      </c>
      <c r="C21" s="1936"/>
      <c r="D21" s="1942"/>
      <c r="E21" s="1942"/>
      <c r="F21" s="1942"/>
      <c r="G21" s="1942"/>
      <c r="H21" s="1938">
        <f t="shared" si="0"/>
        <v>0</v>
      </c>
      <c r="K21" s="232"/>
    </row>
    <row r="22" spans="1:11">
      <c r="A22" s="1940">
        <v>11229</v>
      </c>
      <c r="B22" s="1941" t="s">
        <v>719</v>
      </c>
      <c r="C22" s="1936"/>
      <c r="D22" s="1942"/>
      <c r="E22" s="1942"/>
      <c r="F22" s="1942"/>
      <c r="G22" s="1942"/>
      <c r="H22" s="1938">
        <f t="shared" si="0"/>
        <v>0</v>
      </c>
      <c r="K22" s="232"/>
    </row>
    <row r="23" spans="1:11">
      <c r="A23" s="1940">
        <v>1123</v>
      </c>
      <c r="B23" s="1941" t="s">
        <v>722</v>
      </c>
      <c r="C23" s="1936"/>
      <c r="D23" s="1937">
        <f>SUM(D24:D26)</f>
        <v>0</v>
      </c>
      <c r="E23" s="1937">
        <f>SUM(E24:E26)</f>
        <v>0</v>
      </c>
      <c r="F23" s="1937">
        <f>SUM(F24:F26)</f>
        <v>0</v>
      </c>
      <c r="G23" s="1937">
        <f>SUM(G24:G26)</f>
        <v>0</v>
      </c>
      <c r="H23" s="1938">
        <f t="shared" si="0"/>
        <v>0</v>
      </c>
      <c r="K23" s="232"/>
    </row>
    <row r="24" spans="1:11">
      <c r="A24" s="1940">
        <v>11231</v>
      </c>
      <c r="B24" s="1941" t="s">
        <v>723</v>
      </c>
      <c r="C24" s="1936"/>
      <c r="D24" s="1942"/>
      <c r="E24" s="1942"/>
      <c r="F24" s="1942"/>
      <c r="G24" s="1942"/>
      <c r="H24" s="1938">
        <f t="shared" si="0"/>
        <v>0</v>
      </c>
      <c r="K24" s="232"/>
    </row>
    <row r="25" spans="1:11">
      <c r="A25" s="1940">
        <v>11232</v>
      </c>
      <c r="B25" s="1941" t="s">
        <v>724</v>
      </c>
      <c r="C25" s="1936"/>
      <c r="D25" s="1942"/>
      <c r="E25" s="1942"/>
      <c r="F25" s="1942"/>
      <c r="G25" s="1942"/>
      <c r="H25" s="1938">
        <f t="shared" si="0"/>
        <v>0</v>
      </c>
      <c r="K25" s="232"/>
    </row>
    <row r="26" spans="1:11">
      <c r="A26" s="1940">
        <v>11239</v>
      </c>
      <c r="B26" s="1941" t="s">
        <v>725</v>
      </c>
      <c r="C26" s="1936"/>
      <c r="D26" s="1937">
        <f>SUM(D27:D28)</f>
        <v>0</v>
      </c>
      <c r="E26" s="1937">
        <f>SUM(E27:E28)</f>
        <v>0</v>
      </c>
      <c r="F26" s="1937">
        <f>SUM(F27:F28)</f>
        <v>0</v>
      </c>
      <c r="G26" s="1937">
        <f>SUM(G27:G28)</f>
        <v>0</v>
      </c>
      <c r="H26" s="1938">
        <f t="shared" si="0"/>
        <v>0</v>
      </c>
      <c r="K26" s="232"/>
    </row>
    <row r="27" spans="1:11">
      <c r="A27" s="1940">
        <v>112391</v>
      </c>
      <c r="B27" s="1941" t="s">
        <v>726</v>
      </c>
      <c r="C27" s="1936"/>
      <c r="D27" s="1942"/>
      <c r="E27" s="1942"/>
      <c r="F27" s="1942"/>
      <c r="G27" s="1942"/>
      <c r="H27" s="1938">
        <f t="shared" si="0"/>
        <v>0</v>
      </c>
      <c r="K27" s="232"/>
    </row>
    <row r="28" spans="1:11">
      <c r="A28" s="1940">
        <v>112392</v>
      </c>
      <c r="B28" s="1941" t="s">
        <v>727</v>
      </c>
      <c r="C28" s="1936"/>
      <c r="D28" s="1942"/>
      <c r="E28" s="1942"/>
      <c r="F28" s="1942"/>
      <c r="G28" s="1942"/>
      <c r="H28" s="1938">
        <f t="shared" si="0"/>
        <v>0</v>
      </c>
      <c r="K28" s="232"/>
    </row>
    <row r="29" spans="1:11">
      <c r="A29" s="1940">
        <v>1124</v>
      </c>
      <c r="B29" s="1941" t="s">
        <v>1214</v>
      </c>
      <c r="C29" s="1936"/>
      <c r="D29" s="1937">
        <f>SUM(D30:D31)</f>
        <v>0</v>
      </c>
      <c r="E29" s="1937">
        <f>SUM(E30:E31)</f>
        <v>0</v>
      </c>
      <c r="F29" s="1937">
        <f>SUM(F30:F31)</f>
        <v>0</v>
      </c>
      <c r="G29" s="1937">
        <f>SUM(G30:G31)</f>
        <v>0</v>
      </c>
      <c r="H29" s="1938">
        <f t="shared" si="0"/>
        <v>0</v>
      </c>
      <c r="K29" s="232"/>
    </row>
    <row r="30" spans="1:11">
      <c r="A30" s="1940">
        <v>11241</v>
      </c>
      <c r="B30" s="1941" t="s">
        <v>728</v>
      </c>
      <c r="C30" s="1936"/>
      <c r="D30" s="1942"/>
      <c r="E30" s="1942"/>
      <c r="F30" s="1942"/>
      <c r="G30" s="1942"/>
      <c r="H30" s="1938">
        <f t="shared" si="0"/>
        <v>0</v>
      </c>
      <c r="K30" s="232"/>
    </row>
    <row r="31" spans="1:11">
      <c r="A31" s="1940">
        <v>11249</v>
      </c>
      <c r="B31" s="1941" t="s">
        <v>725</v>
      </c>
      <c r="C31" s="1936"/>
      <c r="D31" s="1942"/>
      <c r="E31" s="1942"/>
      <c r="F31" s="1942"/>
      <c r="G31" s="1942"/>
      <c r="H31" s="1938">
        <f t="shared" si="0"/>
        <v>0</v>
      </c>
      <c r="K31" s="232"/>
    </row>
    <row r="32" spans="1:11">
      <c r="A32" s="1940">
        <v>1127</v>
      </c>
      <c r="B32" s="1941" t="s">
        <v>1215</v>
      </c>
      <c r="C32" s="1936"/>
      <c r="D32" s="1942"/>
      <c r="E32" s="1942"/>
      <c r="F32" s="1942"/>
      <c r="G32" s="1942"/>
      <c r="H32" s="1938">
        <f t="shared" si="0"/>
        <v>0</v>
      </c>
      <c r="K32" s="232"/>
    </row>
    <row r="33" spans="1:11">
      <c r="A33" s="1940">
        <v>1128</v>
      </c>
      <c r="B33" s="1941" t="s">
        <v>1216</v>
      </c>
      <c r="C33" s="1936"/>
      <c r="D33" s="1942"/>
      <c r="E33" s="1942"/>
      <c r="F33" s="1942"/>
      <c r="G33" s="1942"/>
      <c r="H33" s="1938">
        <f t="shared" si="0"/>
        <v>0</v>
      </c>
      <c r="K33" s="232"/>
    </row>
    <row r="34" spans="1:11">
      <c r="A34" s="1934">
        <v>12</v>
      </c>
      <c r="B34" s="1935" t="s">
        <v>729</v>
      </c>
      <c r="C34" s="1937">
        <f>C82</f>
        <v>0</v>
      </c>
      <c r="D34" s="1937">
        <f>D35+D48</f>
        <v>0</v>
      </c>
      <c r="E34" s="1937">
        <f>E35+E48</f>
        <v>0</v>
      </c>
      <c r="F34" s="1937">
        <f>F35+F48</f>
        <v>0</v>
      </c>
      <c r="G34" s="1937">
        <f>G35+G48</f>
        <v>0</v>
      </c>
      <c r="H34" s="1938">
        <f t="shared" ref="H34" si="1">SUM(C34:G34)</f>
        <v>0</v>
      </c>
      <c r="K34" s="232"/>
    </row>
    <row r="35" spans="1:11">
      <c r="A35" s="1934">
        <v>121</v>
      </c>
      <c r="B35" s="1943" t="s">
        <v>346</v>
      </c>
      <c r="C35" s="1936"/>
      <c r="D35" s="1937">
        <f>D36+D37+D41+D45</f>
        <v>0</v>
      </c>
      <c r="E35" s="1937">
        <f>E36+E37+E41+E45</f>
        <v>0</v>
      </c>
      <c r="F35" s="1937">
        <f>F36+F37+F41+F45</f>
        <v>0</v>
      </c>
      <c r="G35" s="1937">
        <f>G36+G37+G41+G45</f>
        <v>0</v>
      </c>
      <c r="H35" s="1938">
        <f>SUM(D35:G35)</f>
        <v>0</v>
      </c>
      <c r="K35" s="232"/>
    </row>
    <row r="36" spans="1:11">
      <c r="A36" s="1940">
        <v>1211</v>
      </c>
      <c r="B36" s="1941" t="s">
        <v>660</v>
      </c>
      <c r="C36" s="1936"/>
      <c r="D36" s="1942"/>
      <c r="E36" s="1942"/>
      <c r="F36" s="1942"/>
      <c r="G36" s="1942"/>
      <c r="H36" s="1938">
        <f t="shared" ref="H36:H81" si="2">SUM(D36:G36)</f>
        <v>0</v>
      </c>
      <c r="K36" s="232"/>
    </row>
    <row r="37" spans="1:11">
      <c r="A37" s="1940">
        <v>1212</v>
      </c>
      <c r="B37" s="1941" t="s">
        <v>661</v>
      </c>
      <c r="C37" s="1936"/>
      <c r="D37" s="1937">
        <f>SUM(D38:D40)</f>
        <v>0</v>
      </c>
      <c r="E37" s="1937">
        <f>SUM(E38:E40)</f>
        <v>0</v>
      </c>
      <c r="F37" s="1937">
        <f>SUM(F38:F40)</f>
        <v>0</v>
      </c>
      <c r="G37" s="1937">
        <f>SUM(G38:G40)</f>
        <v>0</v>
      </c>
      <c r="H37" s="1938">
        <f t="shared" si="2"/>
        <v>0</v>
      </c>
      <c r="K37" s="232"/>
    </row>
    <row r="38" spans="1:11">
      <c r="A38" s="1940">
        <v>12121</v>
      </c>
      <c r="B38" s="1941" t="s">
        <v>730</v>
      </c>
      <c r="C38" s="1936"/>
      <c r="D38" s="1942"/>
      <c r="E38" s="1942"/>
      <c r="F38" s="1942"/>
      <c r="G38" s="1942"/>
      <c r="H38" s="1938">
        <f t="shared" si="2"/>
        <v>0</v>
      </c>
      <c r="K38" s="232"/>
    </row>
    <row r="39" spans="1:11">
      <c r="A39" s="1940" t="s">
        <v>731</v>
      </c>
      <c r="B39" s="1945" t="s">
        <v>732</v>
      </c>
      <c r="C39" s="1936"/>
      <c r="D39" s="1942"/>
      <c r="E39" s="1942"/>
      <c r="F39" s="1942"/>
      <c r="G39" s="1942"/>
      <c r="H39" s="1938">
        <f t="shared" si="2"/>
        <v>0</v>
      </c>
      <c r="K39" s="232"/>
    </row>
    <row r="40" spans="1:11">
      <c r="A40" s="1940" t="s">
        <v>733</v>
      </c>
      <c r="B40" s="1941" t="s">
        <v>734</v>
      </c>
      <c r="C40" s="1936"/>
      <c r="D40" s="1942"/>
      <c r="E40" s="1942"/>
      <c r="F40" s="1942"/>
      <c r="G40" s="1942"/>
      <c r="H40" s="1938">
        <f t="shared" si="2"/>
        <v>0</v>
      </c>
      <c r="K40" s="232"/>
    </row>
    <row r="41" spans="1:11">
      <c r="A41" s="1940">
        <v>1213</v>
      </c>
      <c r="B41" s="1941" t="s">
        <v>662</v>
      </c>
      <c r="C41" s="1936"/>
      <c r="D41" s="1937">
        <f>SUM(D42:D44)</f>
        <v>0</v>
      </c>
      <c r="E41" s="1937">
        <f>SUM(E42:E44)</f>
        <v>0</v>
      </c>
      <c r="F41" s="1937">
        <f>SUM(F42:F44)</f>
        <v>0</v>
      </c>
      <c r="G41" s="1937">
        <f>SUM(G42:G44)</f>
        <v>0</v>
      </c>
      <c r="H41" s="1938">
        <f t="shared" si="2"/>
        <v>0</v>
      </c>
      <c r="K41" s="232"/>
    </row>
    <row r="42" spans="1:11">
      <c r="A42" s="1940">
        <v>12131</v>
      </c>
      <c r="B42" s="1941" t="s">
        <v>730</v>
      </c>
      <c r="C42" s="1936"/>
      <c r="D42" s="1942"/>
      <c r="E42" s="1942"/>
      <c r="F42" s="1942"/>
      <c r="G42" s="1942"/>
      <c r="H42" s="1938">
        <f t="shared" si="2"/>
        <v>0</v>
      </c>
      <c r="K42" s="232"/>
    </row>
    <row r="43" spans="1:11">
      <c r="A43" s="1940" t="s">
        <v>735</v>
      </c>
      <c r="B43" s="1945" t="s">
        <v>732</v>
      </c>
      <c r="C43" s="1936"/>
      <c r="D43" s="1942"/>
      <c r="E43" s="1942"/>
      <c r="F43" s="1942"/>
      <c r="G43" s="1942"/>
      <c r="H43" s="1938">
        <f t="shared" si="2"/>
        <v>0</v>
      </c>
      <c r="K43" s="232"/>
    </row>
    <row r="44" spans="1:11">
      <c r="A44" s="1940" t="s">
        <v>736</v>
      </c>
      <c r="B44" s="1941" t="s">
        <v>734</v>
      </c>
      <c r="C44" s="1936"/>
      <c r="D44" s="1942"/>
      <c r="E44" s="1942"/>
      <c r="F44" s="1942"/>
      <c r="G44" s="1942"/>
      <c r="H44" s="1938">
        <f t="shared" si="2"/>
        <v>0</v>
      </c>
      <c r="K44" s="232"/>
    </row>
    <row r="45" spans="1:11">
      <c r="A45" s="1940">
        <v>1214</v>
      </c>
      <c r="B45" s="1941" t="s">
        <v>737</v>
      </c>
      <c r="C45" s="1936"/>
      <c r="D45" s="1937">
        <f>SUM(D46:D47)</f>
        <v>0</v>
      </c>
      <c r="E45" s="1937">
        <f>SUM(E46:E47)</f>
        <v>0</v>
      </c>
      <c r="F45" s="1937">
        <f>SUM(F46:F47)</f>
        <v>0</v>
      </c>
      <c r="G45" s="1937">
        <f>SUM(G46:G47)</f>
        <v>0</v>
      </c>
      <c r="H45" s="1938">
        <f t="shared" si="2"/>
        <v>0</v>
      </c>
      <c r="K45" s="232"/>
    </row>
    <row r="46" spans="1:11">
      <c r="A46" s="1940">
        <v>12141</v>
      </c>
      <c r="B46" s="1941" t="s">
        <v>738</v>
      </c>
      <c r="C46" s="1936"/>
      <c r="D46" s="1942"/>
      <c r="E46" s="1942"/>
      <c r="F46" s="1942"/>
      <c r="G46" s="1942"/>
      <c r="H46" s="1938">
        <f t="shared" si="2"/>
        <v>0</v>
      </c>
      <c r="K46" s="232"/>
    </row>
    <row r="47" spans="1:11">
      <c r="A47" s="1940">
        <v>12149</v>
      </c>
      <c r="B47" s="1941" t="s">
        <v>719</v>
      </c>
      <c r="C47" s="1936"/>
      <c r="D47" s="1942"/>
      <c r="E47" s="1942"/>
      <c r="F47" s="1942"/>
      <c r="G47" s="1942"/>
      <c r="H47" s="1938">
        <f t="shared" si="2"/>
        <v>0</v>
      </c>
      <c r="K47" s="232"/>
    </row>
    <row r="48" spans="1:11">
      <c r="A48" s="1934">
        <v>122</v>
      </c>
      <c r="B48" s="1943" t="s">
        <v>739</v>
      </c>
      <c r="C48" s="1936"/>
      <c r="D48" s="238">
        <f>D49+D59+D69+D79</f>
        <v>0</v>
      </c>
      <c r="E48" s="238">
        <f>E49+E59+E69+E79</f>
        <v>0</v>
      </c>
      <c r="F48" s="238">
        <f>F49+F59+F69+F79</f>
        <v>0</v>
      </c>
      <c r="G48" s="238">
        <f>G49+G59+G69+G79</f>
        <v>0</v>
      </c>
      <c r="H48" s="1938">
        <f t="shared" si="2"/>
        <v>0</v>
      </c>
      <c r="K48" s="232"/>
    </row>
    <row r="49" spans="1:11">
      <c r="A49" s="1946">
        <v>1221</v>
      </c>
      <c r="B49" s="1947" t="s">
        <v>740</v>
      </c>
      <c r="C49" s="1936"/>
      <c r="D49" s="238">
        <f>D50+D51</f>
        <v>0</v>
      </c>
      <c r="E49" s="238">
        <f>E50+E51</f>
        <v>0</v>
      </c>
      <c r="F49" s="238">
        <f>F50+F51</f>
        <v>0</v>
      </c>
      <c r="G49" s="238">
        <f>G50+G51</f>
        <v>0</v>
      </c>
      <c r="H49" s="1938">
        <f t="shared" si="2"/>
        <v>0</v>
      </c>
      <c r="K49" s="232"/>
    </row>
    <row r="50" spans="1:11">
      <c r="A50" s="1940">
        <v>12211</v>
      </c>
      <c r="B50" s="1948" t="s">
        <v>660</v>
      </c>
      <c r="C50" s="1936"/>
      <c r="D50" s="1942"/>
      <c r="E50" s="1942"/>
      <c r="F50" s="1942"/>
      <c r="G50" s="1942"/>
      <c r="H50" s="1938">
        <f t="shared" si="2"/>
        <v>0</v>
      </c>
      <c r="K50" s="232"/>
    </row>
    <row r="51" spans="1:11">
      <c r="A51" s="1940">
        <v>12212</v>
      </c>
      <c r="B51" s="1948" t="s">
        <v>661</v>
      </c>
      <c r="C51" s="1936"/>
      <c r="D51" s="238">
        <f>SUM(D52:D54)</f>
        <v>0</v>
      </c>
      <c r="E51" s="238">
        <f>SUM(E52:E54)</f>
        <v>0</v>
      </c>
      <c r="F51" s="238">
        <f>SUM(F52:F54)</f>
        <v>0</v>
      </c>
      <c r="G51" s="238">
        <f>SUM(G52:G54)</f>
        <v>0</v>
      </c>
      <c r="H51" s="1938">
        <f t="shared" si="2"/>
        <v>0</v>
      </c>
      <c r="K51" s="232"/>
    </row>
    <row r="52" spans="1:11">
      <c r="A52" s="1940">
        <v>122121</v>
      </c>
      <c r="B52" s="1948" t="s">
        <v>741</v>
      </c>
      <c r="C52" s="1936"/>
      <c r="D52" s="1942"/>
      <c r="E52" s="1942"/>
      <c r="F52" s="1942"/>
      <c r="G52" s="1942"/>
      <c r="H52" s="1938">
        <f t="shared" si="2"/>
        <v>0</v>
      </c>
      <c r="K52" s="232"/>
    </row>
    <row r="53" spans="1:11">
      <c r="A53" s="1949" t="s">
        <v>742</v>
      </c>
      <c r="B53" s="117" t="s">
        <v>732</v>
      </c>
      <c r="C53" s="1936"/>
      <c r="D53" s="1942"/>
      <c r="E53" s="1942"/>
      <c r="F53" s="1942"/>
      <c r="G53" s="1942"/>
      <c r="H53" s="1938">
        <f t="shared" si="2"/>
        <v>0</v>
      </c>
      <c r="K53" s="232"/>
    </row>
    <row r="54" spans="1:11">
      <c r="A54" s="1940" t="s">
        <v>743</v>
      </c>
      <c r="B54" s="1948" t="s">
        <v>734</v>
      </c>
      <c r="C54" s="1936"/>
      <c r="D54" s="1942"/>
      <c r="E54" s="1942"/>
      <c r="F54" s="1942"/>
      <c r="G54" s="1942"/>
      <c r="H54" s="1938">
        <f t="shared" si="2"/>
        <v>0</v>
      </c>
      <c r="K54" s="232"/>
    </row>
    <row r="55" spans="1:11">
      <c r="A55" s="1940">
        <v>12213</v>
      </c>
      <c r="B55" s="1948" t="s">
        <v>662</v>
      </c>
      <c r="C55" s="1936"/>
      <c r="D55" s="238">
        <f>SUM(D56:D58)</f>
        <v>0</v>
      </c>
      <c r="E55" s="238">
        <f>SUM(E56:E58)</f>
        <v>0</v>
      </c>
      <c r="F55" s="238">
        <f>SUM(F56:F58)</f>
        <v>0</v>
      </c>
      <c r="G55" s="238">
        <f>SUM(G56:G58)</f>
        <v>0</v>
      </c>
      <c r="H55" s="1938">
        <f t="shared" si="2"/>
        <v>0</v>
      </c>
      <c r="K55" s="232"/>
    </row>
    <row r="56" spans="1:11">
      <c r="A56" s="1940">
        <v>122131</v>
      </c>
      <c r="B56" s="1948" t="s">
        <v>741</v>
      </c>
      <c r="C56" s="1936"/>
      <c r="D56" s="1942"/>
      <c r="E56" s="1942"/>
      <c r="F56" s="1942"/>
      <c r="G56" s="1942"/>
      <c r="H56" s="1938">
        <f t="shared" si="2"/>
        <v>0</v>
      </c>
      <c r="K56" s="232"/>
    </row>
    <row r="57" spans="1:11">
      <c r="A57" s="1940" t="s">
        <v>744</v>
      </c>
      <c r="B57" s="117" t="s">
        <v>732</v>
      </c>
      <c r="C57" s="1936"/>
      <c r="D57" s="1942"/>
      <c r="E57" s="1942"/>
      <c r="F57" s="1942"/>
      <c r="G57" s="1942"/>
      <c r="H57" s="1938">
        <f t="shared" si="2"/>
        <v>0</v>
      </c>
      <c r="K57" s="232"/>
    </row>
    <row r="58" spans="1:11">
      <c r="A58" s="1940" t="s">
        <v>745</v>
      </c>
      <c r="B58" s="1948" t="s">
        <v>734</v>
      </c>
      <c r="C58" s="1936"/>
      <c r="D58" s="1942"/>
      <c r="E58" s="1942"/>
      <c r="F58" s="1942"/>
      <c r="G58" s="1942"/>
      <c r="H58" s="1938">
        <f t="shared" si="2"/>
        <v>0</v>
      </c>
      <c r="K58" s="232"/>
    </row>
    <row r="59" spans="1:11">
      <c r="A59" s="1946">
        <v>1222</v>
      </c>
      <c r="B59" s="1947" t="s">
        <v>746</v>
      </c>
      <c r="C59" s="1936"/>
      <c r="D59" s="238">
        <f>D60+D61+D65</f>
        <v>0</v>
      </c>
      <c r="E59" s="238">
        <f>E60+E61+E65</f>
        <v>0</v>
      </c>
      <c r="F59" s="238">
        <f>F60+F61+F65</f>
        <v>0</v>
      </c>
      <c r="G59" s="238">
        <f>G60+G61+G65</f>
        <v>0</v>
      </c>
      <c r="H59" s="1938">
        <f t="shared" si="2"/>
        <v>0</v>
      </c>
      <c r="K59" s="232"/>
    </row>
    <row r="60" spans="1:11">
      <c r="A60" s="1940">
        <v>12221</v>
      </c>
      <c r="B60" s="1948" t="s">
        <v>660</v>
      </c>
      <c r="C60" s="1936"/>
      <c r="D60" s="1942"/>
      <c r="E60" s="1942"/>
      <c r="F60" s="1942"/>
      <c r="G60" s="1942"/>
      <c r="H60" s="1938">
        <f t="shared" si="2"/>
        <v>0</v>
      </c>
      <c r="K60" s="232"/>
    </row>
    <row r="61" spans="1:11">
      <c r="A61" s="1940">
        <v>12222</v>
      </c>
      <c r="B61" s="118" t="s">
        <v>661</v>
      </c>
      <c r="C61" s="1936"/>
      <c r="D61" s="238">
        <f>SUM(D62:D64)</f>
        <v>0</v>
      </c>
      <c r="E61" s="238">
        <f>SUM(E62:E64)</f>
        <v>0</v>
      </c>
      <c r="F61" s="238">
        <f>SUM(F62:F64)</f>
        <v>0</v>
      </c>
      <c r="G61" s="238">
        <f>SUM(G62:G64)</f>
        <v>0</v>
      </c>
      <c r="H61" s="1938">
        <f t="shared" si="2"/>
        <v>0</v>
      </c>
      <c r="K61" s="232"/>
    </row>
    <row r="62" spans="1:11">
      <c r="A62" s="1940">
        <v>122221</v>
      </c>
      <c r="B62" s="1948" t="s">
        <v>741</v>
      </c>
      <c r="C62" s="1936"/>
      <c r="D62" s="1942"/>
      <c r="E62" s="1942"/>
      <c r="F62" s="1942"/>
      <c r="G62" s="1942"/>
      <c r="H62" s="1938">
        <f t="shared" si="2"/>
        <v>0</v>
      </c>
      <c r="K62" s="232"/>
    </row>
    <row r="63" spans="1:11">
      <c r="A63" s="1940" t="s">
        <v>747</v>
      </c>
      <c r="B63" s="117" t="s">
        <v>732</v>
      </c>
      <c r="C63" s="1936"/>
      <c r="D63" s="1942"/>
      <c r="E63" s="1942"/>
      <c r="F63" s="1942"/>
      <c r="G63" s="1942"/>
      <c r="H63" s="1938">
        <f t="shared" si="2"/>
        <v>0</v>
      </c>
      <c r="K63" s="232"/>
    </row>
    <row r="64" spans="1:11">
      <c r="A64" s="1940" t="s">
        <v>748</v>
      </c>
      <c r="B64" s="1948" t="s">
        <v>734</v>
      </c>
      <c r="C64" s="1936"/>
      <c r="D64" s="1942"/>
      <c r="E64" s="1942"/>
      <c r="F64" s="1942"/>
      <c r="G64" s="1942"/>
      <c r="H64" s="1938">
        <f t="shared" si="2"/>
        <v>0</v>
      </c>
      <c r="K64" s="232"/>
    </row>
    <row r="65" spans="1:11">
      <c r="A65" s="1940">
        <v>12223</v>
      </c>
      <c r="B65" s="1948" t="s">
        <v>662</v>
      </c>
      <c r="C65" s="1936"/>
      <c r="D65" s="238">
        <f>SUM(D66:D68)</f>
        <v>0</v>
      </c>
      <c r="E65" s="238">
        <f>SUM(E66:E68)</f>
        <v>0</v>
      </c>
      <c r="F65" s="238">
        <f>SUM(F66:F68)</f>
        <v>0</v>
      </c>
      <c r="G65" s="238">
        <f>SUM(G66:G68)</f>
        <v>0</v>
      </c>
      <c r="H65" s="1938">
        <f t="shared" si="2"/>
        <v>0</v>
      </c>
      <c r="K65" s="232"/>
    </row>
    <row r="66" spans="1:11">
      <c r="A66" s="1940">
        <v>122231</v>
      </c>
      <c r="B66" s="1948" t="s">
        <v>741</v>
      </c>
      <c r="C66" s="1936"/>
      <c r="D66" s="1942"/>
      <c r="E66" s="1942"/>
      <c r="F66" s="1942"/>
      <c r="G66" s="1942"/>
      <c r="H66" s="1938">
        <f t="shared" si="2"/>
        <v>0</v>
      </c>
      <c r="K66" s="232"/>
    </row>
    <row r="67" spans="1:11">
      <c r="A67" s="1940" t="s">
        <v>749</v>
      </c>
      <c r="B67" s="117" t="s">
        <v>732</v>
      </c>
      <c r="C67" s="1936"/>
      <c r="D67" s="1942"/>
      <c r="E67" s="1942"/>
      <c r="F67" s="1942"/>
      <c r="G67" s="1942"/>
      <c r="H67" s="1938">
        <f t="shared" si="2"/>
        <v>0</v>
      </c>
      <c r="K67" s="232"/>
    </row>
    <row r="68" spans="1:11">
      <c r="A68" s="1940" t="s">
        <v>750</v>
      </c>
      <c r="B68" s="1948" t="s">
        <v>734</v>
      </c>
      <c r="C68" s="1936"/>
      <c r="D68" s="1942"/>
      <c r="E68" s="1942"/>
      <c r="F68" s="1942"/>
      <c r="G68" s="1942"/>
      <c r="H68" s="1938">
        <f t="shared" si="2"/>
        <v>0</v>
      </c>
      <c r="K68" s="232"/>
    </row>
    <row r="69" spans="1:11">
      <c r="A69" s="1946">
        <v>1223</v>
      </c>
      <c r="B69" s="1947" t="s">
        <v>751</v>
      </c>
      <c r="C69" s="1936"/>
      <c r="D69" s="238">
        <f>D70+D71+D75</f>
        <v>0</v>
      </c>
      <c r="E69" s="238">
        <f>E70+E71+E75</f>
        <v>0</v>
      </c>
      <c r="F69" s="238">
        <f>F70+F71+F75</f>
        <v>0</v>
      </c>
      <c r="G69" s="238">
        <f>G70+G71+G75</f>
        <v>0</v>
      </c>
      <c r="H69" s="1938">
        <f t="shared" si="2"/>
        <v>0</v>
      </c>
      <c r="K69" s="232"/>
    </row>
    <row r="70" spans="1:11">
      <c r="A70" s="1940">
        <v>12231</v>
      </c>
      <c r="B70" s="1948" t="s">
        <v>660</v>
      </c>
      <c r="C70" s="1936"/>
      <c r="D70" s="1942"/>
      <c r="E70" s="1942"/>
      <c r="F70" s="1942"/>
      <c r="G70" s="1942"/>
      <c r="H70" s="1938">
        <f t="shared" si="2"/>
        <v>0</v>
      </c>
      <c r="K70" s="232"/>
    </row>
    <row r="71" spans="1:11">
      <c r="A71" s="1940">
        <v>12232</v>
      </c>
      <c r="B71" s="1948" t="s">
        <v>661</v>
      </c>
      <c r="C71" s="1936"/>
      <c r="D71" s="238">
        <f>SUM(D72:D74)</f>
        <v>0</v>
      </c>
      <c r="E71" s="238">
        <f>SUM(E72:E74)</f>
        <v>0</v>
      </c>
      <c r="F71" s="238">
        <f>SUM(F72:F74)</f>
        <v>0</v>
      </c>
      <c r="G71" s="238">
        <f>SUM(G72:G74)</f>
        <v>0</v>
      </c>
      <c r="H71" s="1938">
        <f t="shared" si="2"/>
        <v>0</v>
      </c>
      <c r="K71" s="232"/>
    </row>
    <row r="72" spans="1:11">
      <c r="A72" s="1940">
        <v>122321</v>
      </c>
      <c r="B72" s="1948" t="s">
        <v>741</v>
      </c>
      <c r="C72" s="1936"/>
      <c r="D72" s="1942"/>
      <c r="E72" s="1942"/>
      <c r="F72" s="1942"/>
      <c r="G72" s="1942"/>
      <c r="H72" s="1938">
        <f t="shared" si="2"/>
        <v>0</v>
      </c>
      <c r="K72" s="232"/>
    </row>
    <row r="73" spans="1:11">
      <c r="A73" s="1940" t="s">
        <v>752</v>
      </c>
      <c r="B73" s="117" t="s">
        <v>732</v>
      </c>
      <c r="C73" s="1936"/>
      <c r="D73" s="1942"/>
      <c r="E73" s="1942"/>
      <c r="F73" s="1942"/>
      <c r="G73" s="1942"/>
      <c r="H73" s="1938">
        <f t="shared" si="2"/>
        <v>0</v>
      </c>
      <c r="K73" s="232"/>
    </row>
    <row r="74" spans="1:11">
      <c r="A74" s="1940" t="s">
        <v>753</v>
      </c>
      <c r="B74" s="1948" t="s">
        <v>734</v>
      </c>
      <c r="C74" s="1936"/>
      <c r="D74" s="1942"/>
      <c r="E74" s="1942"/>
      <c r="F74" s="1942"/>
      <c r="G74" s="1942"/>
      <c r="H74" s="1938">
        <f t="shared" si="2"/>
        <v>0</v>
      </c>
      <c r="K74" s="232"/>
    </row>
    <row r="75" spans="1:11">
      <c r="A75" s="1940">
        <v>12233</v>
      </c>
      <c r="B75" s="1948" t="s">
        <v>662</v>
      </c>
      <c r="C75" s="1936"/>
      <c r="D75" s="238">
        <f>SUM(D76:D78)</f>
        <v>0</v>
      </c>
      <c r="E75" s="238">
        <f>SUM(E76:E78)</f>
        <v>0</v>
      </c>
      <c r="F75" s="238">
        <f>SUM(F76:F78)</f>
        <v>0</v>
      </c>
      <c r="G75" s="238">
        <f>SUM(G76:G78)</f>
        <v>0</v>
      </c>
      <c r="H75" s="1938">
        <f t="shared" si="2"/>
        <v>0</v>
      </c>
      <c r="K75" s="232"/>
    </row>
    <row r="76" spans="1:11">
      <c r="A76" s="1940">
        <v>122331</v>
      </c>
      <c r="B76" s="1948" t="s">
        <v>741</v>
      </c>
      <c r="C76" s="1936"/>
      <c r="D76" s="1942"/>
      <c r="E76" s="1942"/>
      <c r="F76" s="1942"/>
      <c r="G76" s="1942"/>
      <c r="H76" s="1938">
        <f t="shared" si="2"/>
        <v>0</v>
      </c>
      <c r="K76" s="232"/>
    </row>
    <row r="77" spans="1:11">
      <c r="A77" s="1940" t="s">
        <v>754</v>
      </c>
      <c r="B77" s="117" t="s">
        <v>732</v>
      </c>
      <c r="C77" s="1936"/>
      <c r="D77" s="1942"/>
      <c r="E77" s="1942"/>
      <c r="F77" s="1942"/>
      <c r="G77" s="1942"/>
      <c r="H77" s="1938">
        <f t="shared" si="2"/>
        <v>0</v>
      </c>
      <c r="K77" s="232"/>
    </row>
    <row r="78" spans="1:11">
      <c r="A78" s="1940" t="s">
        <v>755</v>
      </c>
      <c r="B78" s="1948" t="s">
        <v>734</v>
      </c>
      <c r="C78" s="1936"/>
      <c r="D78" s="1942"/>
      <c r="E78" s="1942"/>
      <c r="F78" s="1942"/>
      <c r="G78" s="1942"/>
      <c r="H78" s="1938">
        <f t="shared" si="2"/>
        <v>0</v>
      </c>
      <c r="K78" s="232"/>
    </row>
    <row r="79" spans="1:11">
      <c r="A79" s="1946">
        <v>1224</v>
      </c>
      <c r="B79" s="1950" t="s">
        <v>756</v>
      </c>
      <c r="C79" s="1936"/>
      <c r="D79" s="238">
        <f>SUM(D80:D81)</f>
        <v>0</v>
      </c>
      <c r="E79" s="238">
        <f>SUM(E80:E81)</f>
        <v>0</v>
      </c>
      <c r="F79" s="238">
        <f>SUM(F80:F81)</f>
        <v>0</v>
      </c>
      <c r="G79" s="238">
        <f>SUM(G80:G81)</f>
        <v>0</v>
      </c>
      <c r="H79" s="1938">
        <f t="shared" si="2"/>
        <v>0</v>
      </c>
      <c r="K79" s="232"/>
    </row>
    <row r="80" spans="1:11">
      <c r="A80" s="1940">
        <v>12241</v>
      </c>
      <c r="B80" s="1941" t="s">
        <v>757</v>
      </c>
      <c r="C80" s="1936"/>
      <c r="D80" s="1942"/>
      <c r="E80" s="1942"/>
      <c r="F80" s="1942"/>
      <c r="G80" s="1942"/>
      <c r="H80" s="1938">
        <f t="shared" si="2"/>
        <v>0</v>
      </c>
      <c r="K80" s="232"/>
    </row>
    <row r="81" spans="1:11">
      <c r="A81" s="1940">
        <v>12249</v>
      </c>
      <c r="B81" s="1941" t="s">
        <v>725</v>
      </c>
      <c r="C81" s="1936"/>
      <c r="D81" s="1942"/>
      <c r="E81" s="1942"/>
      <c r="F81" s="1942"/>
      <c r="G81" s="1942"/>
      <c r="H81" s="1938">
        <f t="shared" si="2"/>
        <v>0</v>
      </c>
      <c r="K81" s="232"/>
    </row>
    <row r="82" spans="1:11">
      <c r="A82" s="1951" t="s">
        <v>758</v>
      </c>
      <c r="B82" s="1943" t="s">
        <v>759</v>
      </c>
      <c r="C82" s="238">
        <f>SUM(C83:C84)</f>
        <v>0</v>
      </c>
      <c r="D82" s="1952"/>
      <c r="E82" s="1952"/>
      <c r="F82" s="1952"/>
      <c r="G82" s="1952"/>
      <c r="H82" s="1938">
        <f>C82</f>
        <v>0</v>
      </c>
      <c r="K82" s="232"/>
    </row>
    <row r="83" spans="1:11">
      <c r="A83" s="1953" t="s">
        <v>760</v>
      </c>
      <c r="B83" s="1941" t="s">
        <v>761</v>
      </c>
      <c r="C83" s="1942"/>
      <c r="D83" s="1952"/>
      <c r="E83" s="1952"/>
      <c r="F83" s="1952"/>
      <c r="G83" s="1952"/>
      <c r="H83" s="1938">
        <f>C83</f>
        <v>0</v>
      </c>
      <c r="K83" s="232"/>
    </row>
    <row r="84" spans="1:11">
      <c r="A84" s="1953" t="s">
        <v>762</v>
      </c>
      <c r="B84" s="1941" t="s">
        <v>763</v>
      </c>
      <c r="C84" s="1942"/>
      <c r="D84" s="1952"/>
      <c r="E84" s="1952"/>
      <c r="F84" s="1952"/>
      <c r="G84" s="1952"/>
      <c r="H84" s="1938">
        <f>C84</f>
        <v>0</v>
      </c>
      <c r="K84" s="232"/>
    </row>
    <row r="85" spans="1:11">
      <c r="A85" s="1934">
        <v>13</v>
      </c>
      <c r="B85" s="1935" t="s">
        <v>764</v>
      </c>
      <c r="C85" s="1936"/>
      <c r="D85" s="238">
        <f>D86+D96</f>
        <v>0</v>
      </c>
      <c r="E85" s="238">
        <f>E93+E96</f>
        <v>0</v>
      </c>
      <c r="F85" s="238">
        <f>F86+F96</f>
        <v>0</v>
      </c>
      <c r="G85" s="238">
        <f>G93+G96</f>
        <v>0</v>
      </c>
      <c r="H85" s="1938">
        <f>SUM(D85:G85)</f>
        <v>0</v>
      </c>
      <c r="I85" s="42"/>
      <c r="K85" s="232"/>
    </row>
    <row r="86" spans="1:11">
      <c r="A86" s="1954">
        <v>131</v>
      </c>
      <c r="B86" s="1943" t="s">
        <v>765</v>
      </c>
      <c r="C86" s="1936"/>
      <c r="D86" s="238">
        <f>D87+D90</f>
        <v>0</v>
      </c>
      <c r="E86" s="1952"/>
      <c r="F86" s="238">
        <f>F87+F90</f>
        <v>0</v>
      </c>
      <c r="G86" s="1952"/>
      <c r="H86" s="1938">
        <f t="shared" ref="H86:H92" si="3">D86+F86</f>
        <v>0</v>
      </c>
      <c r="K86" s="232"/>
    </row>
    <row r="87" spans="1:11">
      <c r="A87" s="1940">
        <v>1311</v>
      </c>
      <c r="B87" s="1941" t="s">
        <v>766</v>
      </c>
      <c r="C87" s="1936"/>
      <c r="D87" s="238">
        <f>SUM(D88:D89)</f>
        <v>0</v>
      </c>
      <c r="E87" s="1952"/>
      <c r="F87" s="238">
        <f>SUM(F88:F89)</f>
        <v>0</v>
      </c>
      <c r="G87" s="1952"/>
      <c r="H87" s="1938">
        <f t="shared" si="3"/>
        <v>0</v>
      </c>
      <c r="K87" s="232"/>
    </row>
    <row r="88" spans="1:11">
      <c r="A88" s="1940">
        <v>13111</v>
      </c>
      <c r="B88" s="1941" t="s">
        <v>767</v>
      </c>
      <c r="C88" s="1936"/>
      <c r="D88" s="1942"/>
      <c r="E88" s="1952"/>
      <c r="F88" s="1942"/>
      <c r="G88" s="1952"/>
      <c r="H88" s="1938">
        <f t="shared" si="3"/>
        <v>0</v>
      </c>
      <c r="K88" s="232"/>
    </row>
    <row r="89" spans="1:11">
      <c r="A89" s="1940">
        <v>13112</v>
      </c>
      <c r="B89" s="1941" t="s">
        <v>768</v>
      </c>
      <c r="C89" s="1936"/>
      <c r="D89" s="1942"/>
      <c r="E89" s="1952"/>
      <c r="F89" s="1942"/>
      <c r="G89" s="1952"/>
      <c r="H89" s="1938">
        <f t="shared" si="3"/>
        <v>0</v>
      </c>
      <c r="K89" s="232"/>
    </row>
    <row r="90" spans="1:11">
      <c r="A90" s="1940">
        <v>1319</v>
      </c>
      <c r="B90" s="1941" t="s">
        <v>769</v>
      </c>
      <c r="C90" s="1936"/>
      <c r="D90" s="238">
        <f>SUM(D91:D92)</f>
        <v>0</v>
      </c>
      <c r="E90" s="1952"/>
      <c r="F90" s="238">
        <f>SUM(F91:F92)</f>
        <v>0</v>
      </c>
      <c r="G90" s="1952"/>
      <c r="H90" s="1938">
        <f t="shared" si="3"/>
        <v>0</v>
      </c>
      <c r="K90" s="232"/>
    </row>
    <row r="91" spans="1:11">
      <c r="A91" s="1940">
        <v>13191</v>
      </c>
      <c r="B91" s="1941" t="s">
        <v>770</v>
      </c>
      <c r="C91" s="1936"/>
      <c r="D91" s="1942"/>
      <c r="E91" s="1952"/>
      <c r="F91" s="1942"/>
      <c r="G91" s="1952"/>
      <c r="H91" s="1938">
        <f t="shared" si="3"/>
        <v>0</v>
      </c>
      <c r="K91" s="232"/>
    </row>
    <row r="92" spans="1:11">
      <c r="A92" s="1940">
        <v>13192</v>
      </c>
      <c r="B92" s="1941" t="s">
        <v>771</v>
      </c>
      <c r="C92" s="1936"/>
      <c r="D92" s="1942"/>
      <c r="E92" s="1952"/>
      <c r="F92" s="1942"/>
      <c r="G92" s="1952"/>
      <c r="H92" s="1938">
        <f t="shared" si="3"/>
        <v>0</v>
      </c>
      <c r="K92" s="232"/>
    </row>
    <row r="93" spans="1:11">
      <c r="A93" s="1954">
        <v>132</v>
      </c>
      <c r="B93" s="1943" t="s">
        <v>772</v>
      </c>
      <c r="C93" s="1936"/>
      <c r="D93" s="1952"/>
      <c r="E93" s="238">
        <f>SUM(E94:E95)</f>
        <v>0</v>
      </c>
      <c r="F93" s="1952"/>
      <c r="G93" s="238">
        <f>SUM(G94:G95)</f>
        <v>0</v>
      </c>
      <c r="H93" s="1938">
        <f>E93+G93</f>
        <v>0</v>
      </c>
      <c r="K93" s="232"/>
    </row>
    <row r="94" spans="1:11">
      <c r="A94" s="1940">
        <v>1321</v>
      </c>
      <c r="B94" s="1941" t="s">
        <v>772</v>
      </c>
      <c r="C94" s="1936"/>
      <c r="D94" s="1952"/>
      <c r="E94" s="1942"/>
      <c r="F94" s="1952"/>
      <c r="G94" s="1942"/>
      <c r="H94" s="1938">
        <f>E94+G94</f>
        <v>0</v>
      </c>
      <c r="K94" s="232"/>
    </row>
    <row r="95" spans="1:11">
      <c r="A95" s="1940">
        <v>1329</v>
      </c>
      <c r="B95" s="1941" t="s">
        <v>773</v>
      </c>
      <c r="C95" s="1936"/>
      <c r="D95" s="1952"/>
      <c r="E95" s="1942"/>
      <c r="F95" s="1952"/>
      <c r="G95" s="1942"/>
      <c r="H95" s="1938">
        <f>E95+G95</f>
        <v>0</v>
      </c>
      <c r="K95" s="232"/>
    </row>
    <row r="96" spans="1:11">
      <c r="A96" s="1954">
        <v>137</v>
      </c>
      <c r="B96" s="1955" t="s">
        <v>774</v>
      </c>
      <c r="C96" s="1936"/>
      <c r="D96" s="238">
        <f>D97</f>
        <v>0</v>
      </c>
      <c r="E96" s="238">
        <f>E100</f>
        <v>0</v>
      </c>
      <c r="F96" s="238">
        <f>F97</f>
        <v>0</v>
      </c>
      <c r="G96" s="238">
        <f>G100</f>
        <v>0</v>
      </c>
      <c r="H96" s="1938">
        <f>SUM(D96:G96)</f>
        <v>0</v>
      </c>
      <c r="K96" s="232"/>
    </row>
    <row r="97" spans="1:11">
      <c r="A97" s="1940">
        <v>1371</v>
      </c>
      <c r="B97" s="1956" t="s">
        <v>775</v>
      </c>
      <c r="C97" s="1936"/>
      <c r="D97" s="238">
        <f>SUM(D98:D99)</f>
        <v>0</v>
      </c>
      <c r="E97" s="1952"/>
      <c r="F97" s="238">
        <f>SUM(F98:F99)</f>
        <v>0</v>
      </c>
      <c r="G97" s="1952"/>
      <c r="H97" s="1938">
        <f>D97+F97</f>
        <v>0</v>
      </c>
      <c r="K97" s="232"/>
    </row>
    <row r="98" spans="1:11">
      <c r="A98" s="1940">
        <v>13711</v>
      </c>
      <c r="B98" s="1956" t="s">
        <v>776</v>
      </c>
      <c r="C98" s="1936"/>
      <c r="D98" s="1942"/>
      <c r="E98" s="1952"/>
      <c r="F98" s="1942"/>
      <c r="G98" s="1952"/>
      <c r="H98" s="1938">
        <f>D98+F98</f>
        <v>0</v>
      </c>
      <c r="K98" s="232"/>
    </row>
    <row r="99" spans="1:11">
      <c r="A99" s="1940">
        <v>13712</v>
      </c>
      <c r="B99" s="1956" t="s">
        <v>777</v>
      </c>
      <c r="C99" s="1936"/>
      <c r="D99" s="1942"/>
      <c r="E99" s="1952"/>
      <c r="F99" s="1942"/>
      <c r="G99" s="1952"/>
      <c r="H99" s="1938">
        <f>D99+F99</f>
        <v>0</v>
      </c>
      <c r="K99" s="232"/>
    </row>
    <row r="100" spans="1:11">
      <c r="A100" s="1940">
        <v>1372</v>
      </c>
      <c r="B100" s="1956" t="s">
        <v>1217</v>
      </c>
      <c r="C100" s="1936"/>
      <c r="D100" s="1952"/>
      <c r="E100" s="1942"/>
      <c r="F100" s="1952"/>
      <c r="G100" s="1942"/>
      <c r="H100" s="1938">
        <f>E100+G100</f>
        <v>0</v>
      </c>
      <c r="K100" s="232"/>
    </row>
    <row r="101" spans="1:11">
      <c r="A101" s="1934">
        <v>14</v>
      </c>
      <c r="B101" s="1935" t="s">
        <v>778</v>
      </c>
      <c r="C101" s="1936"/>
      <c r="D101" s="238">
        <f>D102</f>
        <v>0</v>
      </c>
      <c r="E101" s="238">
        <f>E114</f>
        <v>0</v>
      </c>
      <c r="F101" s="238">
        <f>F102</f>
        <v>0</v>
      </c>
      <c r="G101" s="238">
        <f>G114</f>
        <v>0</v>
      </c>
      <c r="H101" s="1938">
        <f>SUM(D101:G101)</f>
        <v>0</v>
      </c>
      <c r="K101" s="232"/>
    </row>
    <row r="102" spans="1:11">
      <c r="A102" s="1954">
        <v>141</v>
      </c>
      <c r="B102" s="1943" t="s">
        <v>779</v>
      </c>
      <c r="C102" s="1936"/>
      <c r="D102" s="238">
        <f>D103+D106+D109</f>
        <v>0</v>
      </c>
      <c r="E102" s="1952"/>
      <c r="F102" s="238">
        <f>F103+F106+F109</f>
        <v>0</v>
      </c>
      <c r="G102" s="1952"/>
      <c r="H102" s="1938">
        <f>D102+F102</f>
        <v>0</v>
      </c>
      <c r="K102" s="232"/>
    </row>
    <row r="103" spans="1:11">
      <c r="A103" s="1940">
        <v>1411</v>
      </c>
      <c r="B103" s="1941" t="s">
        <v>76</v>
      </c>
      <c r="C103" s="1936"/>
      <c r="D103" s="238">
        <f>SUM(D104:D105)</f>
        <v>0</v>
      </c>
      <c r="E103" s="1952"/>
      <c r="F103" s="238">
        <f>SUM(F104:F105)</f>
        <v>0</v>
      </c>
      <c r="G103" s="1952"/>
      <c r="H103" s="1938">
        <f>D103+F103</f>
        <v>0</v>
      </c>
      <c r="K103" s="232"/>
    </row>
    <row r="104" spans="1:11">
      <c r="A104" s="1940">
        <v>14111</v>
      </c>
      <c r="B104" s="1941" t="s">
        <v>780</v>
      </c>
      <c r="C104" s="1936"/>
      <c r="D104" s="1942"/>
      <c r="E104" s="1952"/>
      <c r="F104" s="1942"/>
      <c r="G104" s="1952"/>
      <c r="H104" s="1938">
        <f>D104+F104</f>
        <v>0</v>
      </c>
      <c r="K104" s="232"/>
    </row>
    <row r="105" spans="1:11">
      <c r="A105" s="1940">
        <v>14112</v>
      </c>
      <c r="B105" s="1941" t="s">
        <v>781</v>
      </c>
      <c r="C105" s="1936"/>
      <c r="D105" s="1942"/>
      <c r="E105" s="1952"/>
      <c r="F105" s="1942"/>
      <c r="G105" s="1952"/>
      <c r="H105" s="1938">
        <f>D105+F105</f>
        <v>0</v>
      </c>
      <c r="K105" s="232"/>
    </row>
    <row r="106" spans="1:11">
      <c r="A106" s="1940">
        <v>1412</v>
      </c>
      <c r="B106" s="1941" t="s">
        <v>782</v>
      </c>
      <c r="C106" s="1936"/>
      <c r="D106" s="238">
        <f>SUM(D107:D108)</f>
        <v>0</v>
      </c>
      <c r="E106" s="1952"/>
      <c r="F106" s="238">
        <f>SUM(F107:F108)</f>
        <v>0</v>
      </c>
      <c r="G106" s="1952"/>
      <c r="H106" s="1938">
        <f>D106+F106</f>
        <v>0</v>
      </c>
      <c r="K106" s="232"/>
    </row>
    <row r="107" spans="1:11">
      <c r="A107" s="1940">
        <v>14121</v>
      </c>
      <c r="B107" s="1941" t="s">
        <v>780</v>
      </c>
      <c r="C107" s="1936"/>
      <c r="D107" s="1942"/>
      <c r="E107" s="1952"/>
      <c r="F107" s="1942"/>
      <c r="G107" s="1952"/>
      <c r="H107" s="1938">
        <f t="shared" ref="H107:H113" si="4">D107+F107</f>
        <v>0</v>
      </c>
      <c r="K107" s="232"/>
    </row>
    <row r="108" spans="1:11">
      <c r="A108" s="1957">
        <v>14122</v>
      </c>
      <c r="B108" s="1941" t="s">
        <v>783</v>
      </c>
      <c r="C108" s="1936"/>
      <c r="D108" s="1942"/>
      <c r="E108" s="1952"/>
      <c r="F108" s="1942"/>
      <c r="G108" s="1952"/>
      <c r="H108" s="1938">
        <f t="shared" si="4"/>
        <v>0</v>
      </c>
      <c r="K108" s="232"/>
    </row>
    <row r="109" spans="1:11">
      <c r="A109" s="1957">
        <v>1419</v>
      </c>
      <c r="B109" s="1941" t="s">
        <v>77</v>
      </c>
      <c r="C109" s="1936"/>
      <c r="D109" s="238">
        <f>SUM(D110:D113)</f>
        <v>0</v>
      </c>
      <c r="E109" s="1952"/>
      <c r="F109" s="238">
        <f>SUM(F110:F113)</f>
        <v>0</v>
      </c>
      <c r="G109" s="1952"/>
      <c r="H109" s="1938">
        <f t="shared" si="4"/>
        <v>0</v>
      </c>
      <c r="K109" s="232"/>
    </row>
    <row r="110" spans="1:11">
      <c r="A110" s="1957">
        <v>14191</v>
      </c>
      <c r="B110" s="1941" t="s">
        <v>784</v>
      </c>
      <c r="C110" s="1936"/>
      <c r="D110" s="1942"/>
      <c r="E110" s="1952"/>
      <c r="F110" s="1942"/>
      <c r="G110" s="1952"/>
      <c r="H110" s="1938">
        <f t="shared" si="4"/>
        <v>0</v>
      </c>
      <c r="K110" s="232"/>
    </row>
    <row r="111" spans="1:11">
      <c r="A111" s="1957">
        <v>14192</v>
      </c>
      <c r="B111" s="1941" t="s">
        <v>785</v>
      </c>
      <c r="C111" s="1936"/>
      <c r="D111" s="1942"/>
      <c r="E111" s="1952"/>
      <c r="F111" s="1942"/>
      <c r="G111" s="1952"/>
      <c r="H111" s="1938">
        <f t="shared" si="4"/>
        <v>0</v>
      </c>
      <c r="K111" s="232"/>
    </row>
    <row r="112" spans="1:11">
      <c r="A112" s="1957">
        <v>14193</v>
      </c>
      <c r="B112" s="1941" t="s">
        <v>786</v>
      </c>
      <c r="C112" s="1936"/>
      <c r="D112" s="1942"/>
      <c r="E112" s="1952"/>
      <c r="F112" s="1942"/>
      <c r="G112" s="1952"/>
      <c r="H112" s="1938">
        <f t="shared" si="4"/>
        <v>0</v>
      </c>
      <c r="K112" s="232"/>
    </row>
    <row r="113" spans="1:11">
      <c r="A113" s="1957">
        <v>14194</v>
      </c>
      <c r="B113" s="1941" t="s">
        <v>787</v>
      </c>
      <c r="C113" s="1936"/>
      <c r="D113" s="1942"/>
      <c r="E113" s="1952"/>
      <c r="F113" s="1942"/>
      <c r="G113" s="1952"/>
      <c r="H113" s="1938">
        <f t="shared" si="4"/>
        <v>0</v>
      </c>
      <c r="K113" s="232"/>
    </row>
    <row r="114" spans="1:11">
      <c r="A114" s="1958">
        <v>142</v>
      </c>
      <c r="B114" s="1943" t="s">
        <v>788</v>
      </c>
      <c r="C114" s="1936"/>
      <c r="D114" s="1952"/>
      <c r="E114" s="238">
        <f>SUM(E115:E117)</f>
        <v>0</v>
      </c>
      <c r="F114" s="1952"/>
      <c r="G114" s="238">
        <f>SUM(G115:G117)</f>
        <v>0</v>
      </c>
      <c r="H114" s="1938">
        <f>E114+G114</f>
        <v>0</v>
      </c>
      <c r="K114" s="232"/>
    </row>
    <row r="115" spans="1:11">
      <c r="A115" s="1940">
        <v>1421</v>
      </c>
      <c r="B115" s="1941" t="s">
        <v>789</v>
      </c>
      <c r="C115" s="1936"/>
      <c r="D115" s="1952"/>
      <c r="E115" s="1942"/>
      <c r="F115" s="1952"/>
      <c r="G115" s="1942"/>
      <c r="H115" s="1938">
        <f>E115+G115</f>
        <v>0</v>
      </c>
      <c r="K115" s="232"/>
    </row>
    <row r="116" spans="1:11">
      <c r="A116" s="1940">
        <v>1422</v>
      </c>
      <c r="B116" s="1941" t="s">
        <v>790</v>
      </c>
      <c r="C116" s="1936"/>
      <c r="D116" s="1952"/>
      <c r="E116" s="1942"/>
      <c r="F116" s="1952"/>
      <c r="G116" s="1942"/>
      <c r="H116" s="1938">
        <f t="shared" ref="H116:H117" si="5">E116+G116</f>
        <v>0</v>
      </c>
      <c r="I116" s="42"/>
      <c r="K116" s="232"/>
    </row>
    <row r="117" spans="1:11">
      <c r="A117" s="1940">
        <v>1429</v>
      </c>
      <c r="B117" s="1941" t="s">
        <v>791</v>
      </c>
      <c r="C117" s="1936"/>
      <c r="D117" s="1952"/>
      <c r="E117" s="1942"/>
      <c r="F117" s="1952"/>
      <c r="G117" s="1942"/>
      <c r="H117" s="1938">
        <f t="shared" si="5"/>
        <v>0</v>
      </c>
      <c r="K117" s="232"/>
    </row>
    <row r="118" spans="1:11">
      <c r="A118" s="1934">
        <v>15</v>
      </c>
      <c r="B118" s="1935" t="s">
        <v>792</v>
      </c>
      <c r="C118" s="1936"/>
      <c r="D118" s="238">
        <f>D119+D141+D147</f>
        <v>0</v>
      </c>
      <c r="E118" s="238">
        <f>E136+E141+E147</f>
        <v>0</v>
      </c>
      <c r="F118" s="238">
        <f>F119+F141+F147</f>
        <v>0</v>
      </c>
      <c r="G118" s="238">
        <f>G136+G141+G147</f>
        <v>0</v>
      </c>
      <c r="H118" s="1938">
        <f>SUM(D118:G118)</f>
        <v>0</v>
      </c>
      <c r="K118" s="232"/>
    </row>
    <row r="119" spans="1:11">
      <c r="A119" s="1954">
        <v>151</v>
      </c>
      <c r="B119" s="1943" t="s">
        <v>793</v>
      </c>
      <c r="C119" s="1936"/>
      <c r="D119" s="238">
        <f>D120+D123+D126+D129</f>
        <v>0</v>
      </c>
      <c r="E119" s="1952"/>
      <c r="F119" s="238">
        <f>F120+F123+F126+F129</f>
        <v>0</v>
      </c>
      <c r="G119" s="1952"/>
      <c r="H119" s="1938">
        <f t="shared" ref="H119:H135" si="6">D119+F119</f>
        <v>0</v>
      </c>
      <c r="K119" s="232"/>
    </row>
    <row r="120" spans="1:11">
      <c r="A120" s="1940">
        <v>1511</v>
      </c>
      <c r="B120" s="1941" t="s">
        <v>794</v>
      </c>
      <c r="C120" s="1936"/>
      <c r="D120" s="238">
        <f>SUM(D121:D122)</f>
        <v>0</v>
      </c>
      <c r="E120" s="1952"/>
      <c r="F120" s="238">
        <f>SUM(F121:F122)</f>
        <v>0</v>
      </c>
      <c r="G120" s="1952"/>
      <c r="H120" s="1938">
        <f t="shared" si="6"/>
        <v>0</v>
      </c>
      <c r="K120" s="232"/>
    </row>
    <row r="121" spans="1:11">
      <c r="A121" s="1940">
        <v>15111</v>
      </c>
      <c r="B121" s="1941" t="s">
        <v>795</v>
      </c>
      <c r="C121" s="1936"/>
      <c r="D121" s="1942"/>
      <c r="E121" s="1952"/>
      <c r="F121" s="1942"/>
      <c r="G121" s="1952"/>
      <c r="H121" s="1938">
        <f t="shared" si="6"/>
        <v>0</v>
      </c>
      <c r="K121" s="232"/>
    </row>
    <row r="122" spans="1:11">
      <c r="A122" s="1940">
        <v>15112</v>
      </c>
      <c r="B122" s="1941" t="s">
        <v>796</v>
      </c>
      <c r="C122" s="1936"/>
      <c r="D122" s="1942"/>
      <c r="E122" s="1952"/>
      <c r="F122" s="1942"/>
      <c r="G122" s="1952"/>
      <c r="H122" s="1938">
        <f t="shared" si="6"/>
        <v>0</v>
      </c>
      <c r="K122" s="232"/>
    </row>
    <row r="123" spans="1:11">
      <c r="A123" s="1940">
        <v>1512</v>
      </c>
      <c r="B123" s="1941" t="s">
        <v>797</v>
      </c>
      <c r="C123" s="1936"/>
      <c r="D123" s="238">
        <f>SUM(D124:D125)</f>
        <v>0</v>
      </c>
      <c r="E123" s="1952"/>
      <c r="F123" s="238">
        <f>SUM(F124:F125)</f>
        <v>0</v>
      </c>
      <c r="G123" s="1952"/>
      <c r="H123" s="1938">
        <f t="shared" si="6"/>
        <v>0</v>
      </c>
      <c r="K123" s="232"/>
    </row>
    <row r="124" spans="1:11">
      <c r="A124" s="1940">
        <v>15121</v>
      </c>
      <c r="B124" s="1941" t="s">
        <v>795</v>
      </c>
      <c r="C124" s="1936"/>
      <c r="D124" s="1942"/>
      <c r="E124" s="1952"/>
      <c r="F124" s="1942"/>
      <c r="G124" s="1952"/>
      <c r="H124" s="1938">
        <f t="shared" si="6"/>
        <v>0</v>
      </c>
      <c r="K124" s="232"/>
    </row>
    <row r="125" spans="1:11">
      <c r="A125" s="1940">
        <v>15122</v>
      </c>
      <c r="B125" s="1941" t="s">
        <v>796</v>
      </c>
      <c r="C125" s="1936"/>
      <c r="D125" s="1942"/>
      <c r="E125" s="1952"/>
      <c r="F125" s="1942"/>
      <c r="G125" s="1952"/>
      <c r="H125" s="1938">
        <f t="shared" si="6"/>
        <v>0</v>
      </c>
      <c r="K125" s="232"/>
    </row>
    <row r="126" spans="1:11">
      <c r="A126" s="1940">
        <v>1513</v>
      </c>
      <c r="B126" s="1941" t="s">
        <v>798</v>
      </c>
      <c r="C126" s="1936"/>
      <c r="D126" s="238">
        <f>SUM(D127:D128)</f>
        <v>0</v>
      </c>
      <c r="E126" s="1952"/>
      <c r="F126" s="238">
        <f>SUM(F127:F128)</f>
        <v>0</v>
      </c>
      <c r="G126" s="1952"/>
      <c r="H126" s="1938">
        <f t="shared" si="6"/>
        <v>0</v>
      </c>
      <c r="K126" s="232"/>
    </row>
    <row r="127" spans="1:11">
      <c r="A127" s="1940">
        <v>15131</v>
      </c>
      <c r="B127" s="1941" t="s">
        <v>795</v>
      </c>
      <c r="C127" s="1936"/>
      <c r="D127" s="1942"/>
      <c r="E127" s="1952"/>
      <c r="F127" s="1942"/>
      <c r="G127" s="1952"/>
      <c r="H127" s="1938">
        <f t="shared" si="6"/>
        <v>0</v>
      </c>
      <c r="K127" s="232"/>
    </row>
    <row r="128" spans="1:11">
      <c r="A128" s="1940">
        <v>15132</v>
      </c>
      <c r="B128" s="1941" t="s">
        <v>796</v>
      </c>
      <c r="C128" s="1936"/>
      <c r="D128" s="1942"/>
      <c r="E128" s="1952"/>
      <c r="F128" s="1942"/>
      <c r="G128" s="1952"/>
      <c r="H128" s="1938">
        <f t="shared" si="6"/>
        <v>0</v>
      </c>
      <c r="K128" s="232"/>
    </row>
    <row r="129" spans="1:11">
      <c r="A129" s="1940">
        <v>1519</v>
      </c>
      <c r="B129" s="1941" t="s">
        <v>77</v>
      </c>
      <c r="C129" s="1936"/>
      <c r="D129" s="238">
        <f>SUM(D130:D135)</f>
        <v>0</v>
      </c>
      <c r="E129" s="1952"/>
      <c r="F129" s="238">
        <f>SUM(F130:F135)</f>
        <v>0</v>
      </c>
      <c r="G129" s="1952"/>
      <c r="H129" s="1938">
        <f t="shared" si="6"/>
        <v>0</v>
      </c>
      <c r="K129" s="232"/>
    </row>
    <row r="130" spans="1:11">
      <c r="A130" s="1940">
        <v>15191</v>
      </c>
      <c r="B130" s="1941" t="s">
        <v>799</v>
      </c>
      <c r="C130" s="1936"/>
      <c r="D130" s="1942"/>
      <c r="E130" s="1952"/>
      <c r="F130" s="1942"/>
      <c r="G130" s="1952"/>
      <c r="H130" s="1938">
        <f t="shared" si="6"/>
        <v>0</v>
      </c>
      <c r="K130" s="232"/>
    </row>
    <row r="131" spans="1:11">
      <c r="A131" s="1940">
        <v>15192</v>
      </c>
      <c r="B131" s="1941" t="s">
        <v>800</v>
      </c>
      <c r="C131" s="1936"/>
      <c r="D131" s="1942"/>
      <c r="E131" s="1952"/>
      <c r="F131" s="1942"/>
      <c r="G131" s="1952"/>
      <c r="H131" s="1938">
        <f t="shared" si="6"/>
        <v>0</v>
      </c>
      <c r="K131" s="232"/>
    </row>
    <row r="132" spans="1:11">
      <c r="A132" s="1940">
        <v>15193</v>
      </c>
      <c r="B132" s="1941" t="s">
        <v>801</v>
      </c>
      <c r="C132" s="1936"/>
      <c r="D132" s="1942"/>
      <c r="E132" s="1952"/>
      <c r="F132" s="1942"/>
      <c r="G132" s="1952"/>
      <c r="H132" s="1938">
        <f t="shared" si="6"/>
        <v>0</v>
      </c>
      <c r="K132" s="232"/>
    </row>
    <row r="133" spans="1:11">
      <c r="A133" s="1940">
        <v>15194</v>
      </c>
      <c r="B133" s="1941" t="s">
        <v>802</v>
      </c>
      <c r="C133" s="1936"/>
      <c r="D133" s="1942"/>
      <c r="E133" s="1952"/>
      <c r="F133" s="1942"/>
      <c r="G133" s="1952"/>
      <c r="H133" s="1938">
        <f t="shared" si="6"/>
        <v>0</v>
      </c>
      <c r="K133" s="232"/>
    </row>
    <row r="134" spans="1:11">
      <c r="A134" s="1940">
        <v>15195</v>
      </c>
      <c r="B134" s="1941" t="s">
        <v>803</v>
      </c>
      <c r="C134" s="1936"/>
      <c r="D134" s="1942"/>
      <c r="E134" s="1952"/>
      <c r="F134" s="1942"/>
      <c r="G134" s="1952"/>
      <c r="H134" s="1938">
        <f t="shared" si="6"/>
        <v>0</v>
      </c>
      <c r="K134" s="232"/>
    </row>
    <row r="135" spans="1:11">
      <c r="A135" s="1940">
        <v>15196</v>
      </c>
      <c r="B135" s="1941" t="s">
        <v>804</v>
      </c>
      <c r="C135" s="1936"/>
      <c r="D135" s="1942"/>
      <c r="E135" s="1952"/>
      <c r="F135" s="1942"/>
      <c r="G135" s="1952"/>
      <c r="H135" s="1938">
        <f t="shared" si="6"/>
        <v>0</v>
      </c>
      <c r="K135" s="232"/>
    </row>
    <row r="136" spans="1:11">
      <c r="A136" s="1954">
        <v>152</v>
      </c>
      <c r="B136" s="1943" t="s">
        <v>805</v>
      </c>
      <c r="C136" s="1936"/>
      <c r="D136" s="1952"/>
      <c r="E136" s="238">
        <f>SUM(E137:E140)</f>
        <v>0</v>
      </c>
      <c r="F136" s="1952"/>
      <c r="G136" s="238">
        <f>SUM(G137:G140)</f>
        <v>0</v>
      </c>
      <c r="H136" s="1938">
        <f>E136+G136</f>
        <v>0</v>
      </c>
      <c r="K136" s="232"/>
    </row>
    <row r="137" spans="1:11">
      <c r="A137" s="1940">
        <v>1521</v>
      </c>
      <c r="B137" s="1941" t="s">
        <v>806</v>
      </c>
      <c r="C137" s="1936"/>
      <c r="D137" s="1952"/>
      <c r="E137" s="1942"/>
      <c r="F137" s="1952"/>
      <c r="G137" s="1942"/>
      <c r="H137" s="1938">
        <f>E137+G137</f>
        <v>0</v>
      </c>
      <c r="K137" s="232"/>
    </row>
    <row r="138" spans="1:11">
      <c r="A138" s="1940">
        <v>1522</v>
      </c>
      <c r="B138" s="1941" t="s">
        <v>807</v>
      </c>
      <c r="C138" s="1936"/>
      <c r="D138" s="1952"/>
      <c r="E138" s="1942"/>
      <c r="F138" s="1952"/>
      <c r="G138" s="1942"/>
      <c r="H138" s="1938">
        <f t="shared" ref="H138:H140" si="7">E138+G138</f>
        <v>0</v>
      </c>
      <c r="K138" s="232"/>
    </row>
    <row r="139" spans="1:11">
      <c r="A139" s="1940">
        <v>1523</v>
      </c>
      <c r="B139" s="1941" t="s">
        <v>808</v>
      </c>
      <c r="C139" s="1936"/>
      <c r="D139" s="1952"/>
      <c r="E139" s="1942"/>
      <c r="F139" s="1952"/>
      <c r="G139" s="1942"/>
      <c r="H139" s="1938">
        <f t="shared" si="7"/>
        <v>0</v>
      </c>
      <c r="K139" s="232"/>
    </row>
    <row r="140" spans="1:11">
      <c r="A140" s="1957">
        <v>1529</v>
      </c>
      <c r="B140" s="1941" t="s">
        <v>809</v>
      </c>
      <c r="C140" s="1936"/>
      <c r="D140" s="1952"/>
      <c r="E140" s="1942"/>
      <c r="F140" s="1952"/>
      <c r="G140" s="1942"/>
      <c r="H140" s="1938">
        <f t="shared" si="7"/>
        <v>0</v>
      </c>
      <c r="K140" s="232"/>
    </row>
    <row r="141" spans="1:11">
      <c r="A141" s="1958">
        <v>153</v>
      </c>
      <c r="B141" s="1943" t="s">
        <v>810</v>
      </c>
      <c r="C141" s="1936"/>
      <c r="D141" s="238">
        <f>SUM(D142:D144)</f>
        <v>0</v>
      </c>
      <c r="E141" s="238">
        <f>SUM(E142:E144)</f>
        <v>0</v>
      </c>
      <c r="F141" s="238">
        <f>SUM(F142:F144)</f>
        <v>0</v>
      </c>
      <c r="G141" s="238">
        <f>SUM(G142:G144)</f>
        <v>0</v>
      </c>
      <c r="H141" s="1938">
        <f>SUM(D141:G141)</f>
        <v>0</v>
      </c>
      <c r="K141" s="232"/>
    </row>
    <row r="142" spans="1:11">
      <c r="A142" s="1940">
        <v>1531</v>
      </c>
      <c r="B142" s="1945" t="s">
        <v>811</v>
      </c>
      <c r="C142" s="1936"/>
      <c r="D142" s="1942"/>
      <c r="E142" s="1942"/>
      <c r="F142" s="1942"/>
      <c r="G142" s="1942"/>
      <c r="H142" s="1938">
        <f t="shared" ref="H142:H147" si="8">SUM(D142:G142)</f>
        <v>0</v>
      </c>
      <c r="K142" s="232"/>
    </row>
    <row r="143" spans="1:11">
      <c r="A143" s="1940">
        <v>1532</v>
      </c>
      <c r="B143" s="1945" t="s">
        <v>812</v>
      </c>
      <c r="C143" s="1936"/>
      <c r="D143" s="1942"/>
      <c r="E143" s="1942"/>
      <c r="F143" s="1942"/>
      <c r="G143" s="1942"/>
      <c r="H143" s="1938">
        <f t="shared" si="8"/>
        <v>0</v>
      </c>
      <c r="K143" s="232"/>
    </row>
    <row r="144" spans="1:11">
      <c r="A144" s="1940">
        <v>1539</v>
      </c>
      <c r="B144" s="1945" t="s">
        <v>769</v>
      </c>
      <c r="C144" s="1936"/>
      <c r="D144" s="238">
        <f>SUM(D145:D146)</f>
        <v>0</v>
      </c>
      <c r="E144" s="238">
        <f>SUM(E145:E146)</f>
        <v>0</v>
      </c>
      <c r="F144" s="238">
        <f>SUM(F145:F146)</f>
        <v>0</v>
      </c>
      <c r="G144" s="238">
        <f>SUM(G145:G146)</f>
        <v>0</v>
      </c>
      <c r="H144" s="1938">
        <f t="shared" si="8"/>
        <v>0</v>
      </c>
      <c r="K144" s="232"/>
    </row>
    <row r="145" spans="1:11" ht="30" customHeight="1">
      <c r="A145" s="1940">
        <v>15391</v>
      </c>
      <c r="B145" s="1959" t="s">
        <v>813</v>
      </c>
      <c r="C145" s="1936"/>
      <c r="D145" s="1942"/>
      <c r="E145" s="1942"/>
      <c r="F145" s="1942"/>
      <c r="G145" s="1942"/>
      <c r="H145" s="1938">
        <f t="shared" si="8"/>
        <v>0</v>
      </c>
      <c r="K145" s="232"/>
    </row>
    <row r="146" spans="1:11">
      <c r="A146" s="1940">
        <v>15392</v>
      </c>
      <c r="B146" s="1960" t="s">
        <v>814</v>
      </c>
      <c r="C146" s="1936"/>
      <c r="D146" s="1942"/>
      <c r="E146" s="1942"/>
      <c r="F146" s="1942"/>
      <c r="G146" s="1942"/>
      <c r="H146" s="1938">
        <f t="shared" si="8"/>
        <v>0</v>
      </c>
      <c r="K146" s="232"/>
    </row>
    <row r="147" spans="1:11">
      <c r="A147" s="1954">
        <v>157</v>
      </c>
      <c r="B147" s="1943" t="s">
        <v>815</v>
      </c>
      <c r="C147" s="1936"/>
      <c r="D147" s="238">
        <f>D148+D152</f>
        <v>0</v>
      </c>
      <c r="E147" s="238">
        <f>E151+E152</f>
        <v>0</v>
      </c>
      <c r="F147" s="238">
        <f>F148+F152</f>
        <v>0</v>
      </c>
      <c r="G147" s="238">
        <f>G151+G152</f>
        <v>0</v>
      </c>
      <c r="H147" s="1938">
        <f t="shared" si="8"/>
        <v>0</v>
      </c>
      <c r="K147" s="232"/>
    </row>
    <row r="148" spans="1:11">
      <c r="A148" s="1957">
        <v>1571</v>
      </c>
      <c r="B148" s="1941" t="s">
        <v>816</v>
      </c>
      <c r="C148" s="1936"/>
      <c r="D148" s="238">
        <f>SUM(D149:D150)</f>
        <v>0</v>
      </c>
      <c r="E148" s="1952"/>
      <c r="F148" s="238">
        <f>SUM(F149:F150)</f>
        <v>0</v>
      </c>
      <c r="G148" s="1952"/>
      <c r="H148" s="1938">
        <f>D148+F148</f>
        <v>0</v>
      </c>
      <c r="K148" s="232"/>
    </row>
    <row r="149" spans="1:11">
      <c r="A149" s="1957">
        <v>15711</v>
      </c>
      <c r="B149" s="1941" t="s">
        <v>817</v>
      </c>
      <c r="C149" s="1936"/>
      <c r="D149" s="1942"/>
      <c r="E149" s="1952"/>
      <c r="F149" s="1942"/>
      <c r="G149" s="1952"/>
      <c r="H149" s="1938">
        <f>D149+F149</f>
        <v>0</v>
      </c>
      <c r="K149" s="232"/>
    </row>
    <row r="150" spans="1:11">
      <c r="A150" s="1957">
        <v>15712</v>
      </c>
      <c r="B150" s="1956" t="s">
        <v>818</v>
      </c>
      <c r="C150" s="1936"/>
      <c r="D150" s="1942"/>
      <c r="E150" s="1952"/>
      <c r="F150" s="1942"/>
      <c r="G150" s="1952"/>
      <c r="H150" s="1938">
        <f>D150+F150</f>
        <v>0</v>
      </c>
      <c r="K150" s="232"/>
    </row>
    <row r="151" spans="1:11">
      <c r="A151" s="1957">
        <v>1572</v>
      </c>
      <c r="B151" s="1941" t="s">
        <v>819</v>
      </c>
      <c r="C151" s="1936"/>
      <c r="D151" s="1952"/>
      <c r="E151" s="1942"/>
      <c r="F151" s="1952"/>
      <c r="G151" s="1942"/>
      <c r="H151" s="1938">
        <f>E151+G151</f>
        <v>0</v>
      </c>
      <c r="K151" s="232"/>
    </row>
    <row r="152" spans="1:11">
      <c r="A152" s="1957">
        <v>1573</v>
      </c>
      <c r="B152" s="1956" t="s">
        <v>820</v>
      </c>
      <c r="C152" s="1936"/>
      <c r="D152" s="238">
        <f>SUM(D153:D154)</f>
        <v>0</v>
      </c>
      <c r="E152" s="238">
        <f>SUM(E153:E154)</f>
        <v>0</v>
      </c>
      <c r="F152" s="238">
        <f>SUM(F153:F154)</f>
        <v>0</v>
      </c>
      <c r="G152" s="238">
        <f>SUM(G153:G154)</f>
        <v>0</v>
      </c>
      <c r="H152" s="1938">
        <f>SUM(D152:G152)</f>
        <v>0</v>
      </c>
      <c r="K152" s="232"/>
    </row>
    <row r="153" spans="1:11">
      <c r="A153" s="1957">
        <v>15731</v>
      </c>
      <c r="B153" s="1956" t="s">
        <v>821</v>
      </c>
      <c r="C153" s="1936"/>
      <c r="D153" s="1942"/>
      <c r="E153" s="1942"/>
      <c r="F153" s="1942"/>
      <c r="G153" s="1942"/>
      <c r="H153" s="1938">
        <f t="shared" ref="H153:H170" si="9">SUM(D153:G153)</f>
        <v>0</v>
      </c>
      <c r="K153" s="232"/>
    </row>
    <row r="154" spans="1:11">
      <c r="A154" s="1957">
        <v>15732</v>
      </c>
      <c r="B154" s="1956" t="s">
        <v>822</v>
      </c>
      <c r="C154" s="1936"/>
      <c r="D154" s="1942"/>
      <c r="E154" s="1942"/>
      <c r="F154" s="1942"/>
      <c r="G154" s="1942"/>
      <c r="H154" s="1938">
        <f t="shared" si="9"/>
        <v>0</v>
      </c>
      <c r="K154" s="232"/>
    </row>
    <row r="155" spans="1:11">
      <c r="A155" s="1961">
        <v>18</v>
      </c>
      <c r="B155" s="1935" t="s">
        <v>823</v>
      </c>
      <c r="C155" s="1936"/>
      <c r="D155" s="238">
        <f>D156+D159+D162+D168</f>
        <v>0</v>
      </c>
      <c r="E155" s="238">
        <f>E156+E159+E162+E168</f>
        <v>0</v>
      </c>
      <c r="F155" s="238">
        <f>F156+F159+F162+F168</f>
        <v>0</v>
      </c>
      <c r="G155" s="238">
        <f>G156+G159+G162+G168</f>
        <v>0</v>
      </c>
      <c r="H155" s="1938">
        <f t="shared" si="9"/>
        <v>0</v>
      </c>
      <c r="K155" s="232"/>
    </row>
    <row r="156" spans="1:11">
      <c r="A156" s="1958">
        <v>182</v>
      </c>
      <c r="B156" s="1943" t="s">
        <v>824</v>
      </c>
      <c r="C156" s="1936"/>
      <c r="D156" s="238">
        <f>SUM(D157:D158)</f>
        <v>0</v>
      </c>
      <c r="E156" s="238">
        <f>SUM(E157:E158)</f>
        <v>0</v>
      </c>
      <c r="F156" s="238">
        <f>SUM(F157:F158)</f>
        <v>0</v>
      </c>
      <c r="G156" s="238">
        <f>SUM(G157:G158)</f>
        <v>0</v>
      </c>
      <c r="H156" s="1938">
        <f t="shared" si="9"/>
        <v>0</v>
      </c>
      <c r="K156" s="232"/>
    </row>
    <row r="157" spans="1:11">
      <c r="A157" s="1957">
        <v>1821</v>
      </c>
      <c r="B157" s="1941" t="s">
        <v>825</v>
      </c>
      <c r="C157" s="1936"/>
      <c r="D157" s="1942"/>
      <c r="E157" s="1942"/>
      <c r="F157" s="1942"/>
      <c r="G157" s="1942"/>
      <c r="H157" s="1938">
        <f t="shared" si="9"/>
        <v>0</v>
      </c>
      <c r="K157" s="232"/>
    </row>
    <row r="158" spans="1:11">
      <c r="A158" s="1957">
        <v>1822</v>
      </c>
      <c r="B158" s="1941" t="s">
        <v>809</v>
      </c>
      <c r="C158" s="1936"/>
      <c r="D158" s="1942"/>
      <c r="E158" s="1942"/>
      <c r="F158" s="1942"/>
      <c r="G158" s="1942"/>
      <c r="H158" s="1938">
        <f t="shared" si="9"/>
        <v>0</v>
      </c>
      <c r="K158" s="232"/>
    </row>
    <row r="159" spans="1:11">
      <c r="A159" s="1958">
        <v>183</v>
      </c>
      <c r="B159" s="1943" t="s">
        <v>826</v>
      </c>
      <c r="C159" s="1936"/>
      <c r="D159" s="238">
        <f>SUM(D160:D161)</f>
        <v>0</v>
      </c>
      <c r="E159" s="238">
        <f>SUM(E160:E161)</f>
        <v>0</v>
      </c>
      <c r="F159" s="238">
        <f>SUM(F160:F161)</f>
        <v>0</v>
      </c>
      <c r="G159" s="238">
        <f>SUM(G160:G161)</f>
        <v>0</v>
      </c>
      <c r="H159" s="1938">
        <f t="shared" si="9"/>
        <v>0</v>
      </c>
      <c r="K159" s="232"/>
    </row>
    <row r="160" spans="1:11">
      <c r="A160" s="1957">
        <v>1831</v>
      </c>
      <c r="B160" s="1941" t="s">
        <v>827</v>
      </c>
      <c r="C160" s="1936"/>
      <c r="D160" s="1942"/>
      <c r="E160" s="1942"/>
      <c r="F160" s="1942"/>
      <c r="G160" s="1942"/>
      <c r="H160" s="1938">
        <f t="shared" si="9"/>
        <v>0</v>
      </c>
      <c r="K160" s="232"/>
    </row>
    <row r="161" spans="1:11">
      <c r="A161" s="1957">
        <v>1832</v>
      </c>
      <c r="B161" s="1941" t="s">
        <v>769</v>
      </c>
      <c r="C161" s="1936"/>
      <c r="D161" s="1942"/>
      <c r="E161" s="1942"/>
      <c r="F161" s="1942"/>
      <c r="G161" s="1942"/>
      <c r="H161" s="1938">
        <f t="shared" si="9"/>
        <v>0</v>
      </c>
      <c r="K161" s="232"/>
    </row>
    <row r="162" spans="1:11">
      <c r="A162" s="1958">
        <v>186</v>
      </c>
      <c r="B162" s="1943" t="s">
        <v>828</v>
      </c>
      <c r="C162" s="1936"/>
      <c r="D162" s="238">
        <f>SUM(D163:D165)</f>
        <v>0</v>
      </c>
      <c r="E162" s="238">
        <f>SUM(E163:E165)</f>
        <v>0</v>
      </c>
      <c r="F162" s="238">
        <f>SUM(F163:F165)</f>
        <v>0</v>
      </c>
      <c r="G162" s="238">
        <f>SUM(G163:G165)</f>
        <v>0</v>
      </c>
      <c r="H162" s="1938">
        <f t="shared" si="9"/>
        <v>0</v>
      </c>
      <c r="K162" s="232"/>
    </row>
    <row r="163" spans="1:11">
      <c r="A163" s="1957">
        <v>1861</v>
      </c>
      <c r="B163" s="1941" t="s">
        <v>829</v>
      </c>
      <c r="C163" s="1936"/>
      <c r="D163" s="1942"/>
      <c r="E163" s="1942"/>
      <c r="F163" s="1942"/>
      <c r="G163" s="1942"/>
      <c r="H163" s="1938">
        <f t="shared" si="9"/>
        <v>0</v>
      </c>
      <c r="K163" s="232"/>
    </row>
    <row r="164" spans="1:11">
      <c r="A164" s="1957">
        <v>1862</v>
      </c>
      <c r="B164" s="1941" t="s">
        <v>830</v>
      </c>
      <c r="C164" s="1936"/>
      <c r="D164" s="1942"/>
      <c r="E164" s="1942"/>
      <c r="F164" s="1942"/>
      <c r="G164" s="1942"/>
      <c r="H164" s="1938">
        <f t="shared" si="9"/>
        <v>0</v>
      </c>
      <c r="K164" s="232"/>
    </row>
    <row r="165" spans="1:11">
      <c r="A165" s="1957">
        <v>1869</v>
      </c>
      <c r="B165" s="1941" t="s">
        <v>831</v>
      </c>
      <c r="C165" s="1936"/>
      <c r="D165" s="238">
        <f>SUM(D166:D167)</f>
        <v>0</v>
      </c>
      <c r="E165" s="238">
        <f>SUM(E166:E167)</f>
        <v>0</v>
      </c>
      <c r="F165" s="238">
        <f>SUM(F166:F167)</f>
        <v>0</v>
      </c>
      <c r="G165" s="238">
        <f>SUM(G166:G167)</f>
        <v>0</v>
      </c>
      <c r="H165" s="1938">
        <f t="shared" si="9"/>
        <v>0</v>
      </c>
      <c r="K165" s="232"/>
    </row>
    <row r="166" spans="1:11">
      <c r="A166" s="1957">
        <v>18691</v>
      </c>
      <c r="B166" s="1941" t="s">
        <v>832</v>
      </c>
      <c r="C166" s="1936"/>
      <c r="D166" s="1942"/>
      <c r="E166" s="1942"/>
      <c r="F166" s="1942"/>
      <c r="G166" s="1942"/>
      <c r="H166" s="1938">
        <f t="shared" si="9"/>
        <v>0</v>
      </c>
      <c r="K166" s="232"/>
    </row>
    <row r="167" spans="1:11">
      <c r="A167" s="1957">
        <v>18692</v>
      </c>
      <c r="B167" s="1941" t="s">
        <v>833</v>
      </c>
      <c r="C167" s="1936"/>
      <c r="D167" s="1942"/>
      <c r="E167" s="1942"/>
      <c r="F167" s="1942"/>
      <c r="G167" s="1942"/>
      <c r="H167" s="1938">
        <f t="shared" si="9"/>
        <v>0</v>
      </c>
      <c r="K167" s="232"/>
    </row>
    <row r="168" spans="1:11">
      <c r="A168" s="1958">
        <v>187</v>
      </c>
      <c r="B168" s="1943" t="s">
        <v>834</v>
      </c>
      <c r="C168" s="1936"/>
      <c r="D168" s="238">
        <f>SUM(D169:D170)</f>
        <v>0</v>
      </c>
      <c r="E168" s="238">
        <f>SUM(E169:E170)</f>
        <v>0</v>
      </c>
      <c r="F168" s="238">
        <f>SUM(F169:F170)</f>
        <v>0</v>
      </c>
      <c r="G168" s="238">
        <f>SUM(G169:G170)</f>
        <v>0</v>
      </c>
      <c r="H168" s="1938">
        <f t="shared" si="9"/>
        <v>0</v>
      </c>
      <c r="K168" s="232"/>
    </row>
    <row r="169" spans="1:11">
      <c r="A169" s="1957">
        <v>1871</v>
      </c>
      <c r="B169" s="1941" t="s">
        <v>835</v>
      </c>
      <c r="C169" s="1936"/>
      <c r="D169" s="1942"/>
      <c r="E169" s="1942"/>
      <c r="F169" s="1942"/>
      <c r="G169" s="1942"/>
      <c r="H169" s="1938">
        <f t="shared" si="9"/>
        <v>0</v>
      </c>
      <c r="K169" s="232"/>
    </row>
    <row r="170" spans="1:11">
      <c r="A170" s="1957">
        <v>1872</v>
      </c>
      <c r="B170" s="1941" t="s">
        <v>836</v>
      </c>
      <c r="C170" s="1936"/>
      <c r="D170" s="1942"/>
      <c r="E170" s="1942"/>
      <c r="F170" s="1942"/>
      <c r="G170" s="1942"/>
      <c r="H170" s="1938">
        <f t="shared" si="9"/>
        <v>0</v>
      </c>
      <c r="K170" s="232"/>
    </row>
    <row r="171" spans="1:11">
      <c r="A171" s="1961">
        <v>19</v>
      </c>
      <c r="B171" s="1935" t="s">
        <v>837</v>
      </c>
      <c r="C171" s="238">
        <f>C184</f>
        <v>0</v>
      </c>
      <c r="D171" s="238">
        <f>D172+D175+D178+D181</f>
        <v>0</v>
      </c>
      <c r="E171" s="238">
        <f>E172+E175+E178+E181</f>
        <v>0</v>
      </c>
      <c r="F171" s="238">
        <f>F172+F175+F178+F181</f>
        <v>0</v>
      </c>
      <c r="G171" s="238">
        <f>G172+G175+G178+G181</f>
        <v>0</v>
      </c>
      <c r="H171" s="1938">
        <f>SUM(C171:G171)</f>
        <v>0</v>
      </c>
      <c r="K171" s="232"/>
    </row>
    <row r="172" spans="1:11">
      <c r="A172" s="1958">
        <v>191</v>
      </c>
      <c r="B172" s="1943" t="s">
        <v>838</v>
      </c>
      <c r="C172" s="1936"/>
      <c r="D172" s="238">
        <f>SUM(D173:D174)</f>
        <v>0</v>
      </c>
      <c r="E172" s="238">
        <f>SUM(E173:E174)</f>
        <v>0</v>
      </c>
      <c r="F172" s="238">
        <f>SUM(F173:F174)</f>
        <v>0</v>
      </c>
      <c r="G172" s="238">
        <f>SUM(G173:G174)</f>
        <v>0</v>
      </c>
      <c r="H172" s="1938">
        <f>SUM(D172:G172)</f>
        <v>0</v>
      </c>
      <c r="K172" s="232"/>
    </row>
    <row r="173" spans="1:11">
      <c r="A173" s="1957">
        <v>1911</v>
      </c>
      <c r="B173" s="1941" t="s">
        <v>839</v>
      </c>
      <c r="C173" s="1936"/>
      <c r="D173" s="1942"/>
      <c r="E173" s="1942"/>
      <c r="F173" s="1942"/>
      <c r="G173" s="1942"/>
      <c r="H173" s="1938">
        <f t="shared" ref="H173:H183" si="10">SUM(D173:G173)</f>
        <v>0</v>
      </c>
      <c r="K173" s="232"/>
    </row>
    <row r="174" spans="1:11">
      <c r="A174" s="1957">
        <v>1912</v>
      </c>
      <c r="B174" s="1941" t="s">
        <v>840</v>
      </c>
      <c r="C174" s="1936"/>
      <c r="D174" s="1942"/>
      <c r="E174" s="1942"/>
      <c r="F174" s="1942"/>
      <c r="G174" s="1942"/>
      <c r="H174" s="1938">
        <f t="shared" si="10"/>
        <v>0</v>
      </c>
      <c r="K174" s="232"/>
    </row>
    <row r="175" spans="1:11">
      <c r="A175" s="1958">
        <v>192</v>
      </c>
      <c r="B175" s="1943" t="s">
        <v>841</v>
      </c>
      <c r="C175" s="1936"/>
      <c r="D175" s="238">
        <f>SUM(D176:D177)</f>
        <v>0</v>
      </c>
      <c r="E175" s="238">
        <f>SUM(E176:E177)</f>
        <v>0</v>
      </c>
      <c r="F175" s="238">
        <f>SUM(F176:F177)</f>
        <v>0</v>
      </c>
      <c r="G175" s="238">
        <f>SUM(G176:G177)</f>
        <v>0</v>
      </c>
      <c r="H175" s="1938">
        <f t="shared" si="10"/>
        <v>0</v>
      </c>
      <c r="K175" s="232"/>
    </row>
    <row r="176" spans="1:11">
      <c r="A176" s="1957">
        <v>1921</v>
      </c>
      <c r="B176" s="1941" t="s">
        <v>842</v>
      </c>
      <c r="C176" s="1936"/>
      <c r="D176" s="1942"/>
      <c r="E176" s="1942"/>
      <c r="F176" s="1942"/>
      <c r="G176" s="1942"/>
      <c r="H176" s="1938">
        <f t="shared" si="10"/>
        <v>0</v>
      </c>
      <c r="K176" s="232"/>
    </row>
    <row r="177" spans="1:11">
      <c r="A177" s="1957">
        <v>1922</v>
      </c>
      <c r="B177" s="1941" t="s">
        <v>843</v>
      </c>
      <c r="C177" s="1936"/>
      <c r="D177" s="1942"/>
      <c r="E177" s="1942"/>
      <c r="F177" s="1942"/>
      <c r="G177" s="1942"/>
      <c r="H177" s="1938">
        <f t="shared" si="10"/>
        <v>0</v>
      </c>
      <c r="K177" s="232"/>
    </row>
    <row r="178" spans="1:11">
      <c r="A178" s="1958">
        <v>193</v>
      </c>
      <c r="B178" s="1943" t="s">
        <v>844</v>
      </c>
      <c r="C178" s="1936"/>
      <c r="D178" s="238">
        <f>SUM(D179:D180)</f>
        <v>0</v>
      </c>
      <c r="E178" s="238">
        <f>SUM(E179:E180)</f>
        <v>0</v>
      </c>
      <c r="F178" s="238">
        <f>SUM(F179:F180)</f>
        <v>0</v>
      </c>
      <c r="G178" s="238">
        <f>SUM(G179:G180)</f>
        <v>0</v>
      </c>
      <c r="H178" s="1938">
        <f t="shared" si="10"/>
        <v>0</v>
      </c>
      <c r="K178" s="232"/>
    </row>
    <row r="179" spans="1:11">
      <c r="A179" s="1957">
        <v>1931</v>
      </c>
      <c r="B179" s="1941" t="s">
        <v>845</v>
      </c>
      <c r="C179" s="1936"/>
      <c r="D179" s="1942"/>
      <c r="E179" s="1942"/>
      <c r="F179" s="1942"/>
      <c r="G179" s="1942"/>
      <c r="H179" s="1938">
        <f t="shared" si="10"/>
        <v>0</v>
      </c>
      <c r="K179" s="232"/>
    </row>
    <row r="180" spans="1:11">
      <c r="A180" s="1957">
        <v>1932</v>
      </c>
      <c r="B180" s="1941" t="s">
        <v>846</v>
      </c>
      <c r="C180" s="1936"/>
      <c r="D180" s="1942"/>
      <c r="E180" s="1942"/>
      <c r="F180" s="1942"/>
      <c r="G180" s="1942"/>
      <c r="H180" s="1938">
        <f t="shared" si="10"/>
        <v>0</v>
      </c>
      <c r="K180" s="232"/>
    </row>
    <row r="181" spans="1:11">
      <c r="A181" s="1958">
        <v>197</v>
      </c>
      <c r="B181" s="1943" t="s">
        <v>847</v>
      </c>
      <c r="C181" s="1936"/>
      <c r="D181" s="238">
        <f>SUM(D182:D183)</f>
        <v>0</v>
      </c>
      <c r="E181" s="238">
        <f>SUM(E182:E183)</f>
        <v>0</v>
      </c>
      <c r="F181" s="238">
        <f>SUM(F182:F183)</f>
        <v>0</v>
      </c>
      <c r="G181" s="238">
        <f>SUM(G182:G183)</f>
        <v>0</v>
      </c>
      <c r="H181" s="1938">
        <f t="shared" si="10"/>
        <v>0</v>
      </c>
      <c r="K181" s="232"/>
    </row>
    <row r="182" spans="1:11">
      <c r="A182" s="1957">
        <v>1971</v>
      </c>
      <c r="B182" s="1941" t="s">
        <v>848</v>
      </c>
      <c r="C182" s="1936"/>
      <c r="D182" s="1942"/>
      <c r="E182" s="1942"/>
      <c r="F182" s="1942"/>
      <c r="G182" s="1942"/>
      <c r="H182" s="1938">
        <f t="shared" si="10"/>
        <v>0</v>
      </c>
      <c r="K182" s="232"/>
    </row>
    <row r="183" spans="1:11">
      <c r="A183" s="1957">
        <v>1972</v>
      </c>
      <c r="B183" s="1941" t="s">
        <v>849</v>
      </c>
      <c r="C183" s="1936"/>
      <c r="D183" s="1942"/>
      <c r="E183" s="1942"/>
      <c r="F183" s="1942"/>
      <c r="G183" s="1942"/>
      <c r="H183" s="1938">
        <f t="shared" si="10"/>
        <v>0</v>
      </c>
      <c r="K183" s="232"/>
    </row>
    <row r="184" spans="1:11">
      <c r="A184" s="1962" t="s">
        <v>850</v>
      </c>
      <c r="B184" s="1943" t="s">
        <v>851</v>
      </c>
      <c r="C184" s="238">
        <f>SUM(C185:C186)</f>
        <v>0</v>
      </c>
      <c r="D184" s="1936"/>
      <c r="E184" s="1936"/>
      <c r="F184" s="1936"/>
      <c r="G184" s="1936"/>
      <c r="H184" s="1938">
        <f>C184</f>
        <v>0</v>
      </c>
      <c r="K184" s="232"/>
    </row>
    <row r="185" spans="1:11">
      <c r="A185" s="1953" t="s">
        <v>852</v>
      </c>
      <c r="B185" s="1941" t="s">
        <v>853</v>
      </c>
      <c r="C185" s="1942"/>
      <c r="D185" s="1936"/>
      <c r="E185" s="1936"/>
      <c r="F185" s="1936"/>
      <c r="G185" s="1936"/>
      <c r="H185" s="1938">
        <f>C185</f>
        <v>0</v>
      </c>
      <c r="K185" s="232"/>
    </row>
    <row r="186" spans="1:11">
      <c r="A186" s="1953" t="s">
        <v>854</v>
      </c>
      <c r="B186" s="1941" t="s">
        <v>855</v>
      </c>
      <c r="C186" s="1942"/>
      <c r="D186" s="1936"/>
      <c r="E186" s="1936"/>
      <c r="F186" s="1936"/>
      <c r="G186" s="1936"/>
      <c r="H186" s="1938">
        <f>C186</f>
        <v>0</v>
      </c>
      <c r="K186" s="232"/>
    </row>
    <row r="187" spans="1:11">
      <c r="A187" s="1934">
        <v>2</v>
      </c>
      <c r="B187" s="1963" t="s">
        <v>856</v>
      </c>
      <c r="C187" s="238">
        <f>C371+C435+C499+C563+C650</f>
        <v>0</v>
      </c>
      <c r="D187" s="238">
        <f>D188+D249+D310+D371+D435+D499+D563+D600+D625+D650</f>
        <v>0</v>
      </c>
      <c r="E187" s="238">
        <f>E188+E249+E310+E371+E435+E499+E563+E600+E625+E650</f>
        <v>0</v>
      </c>
      <c r="F187" s="238">
        <f>F188+F249+F310+F371+F435+F499+F563+F600+F625+F650</f>
        <v>0</v>
      </c>
      <c r="G187" s="238">
        <f>G188+G249+G310+G371+G435+G499+G563+G600+G625+G650</f>
        <v>0</v>
      </c>
      <c r="H187" s="1938">
        <f t="shared" ref="H187" si="11">SUM(C187:G187)</f>
        <v>0</v>
      </c>
      <c r="I187" s="42"/>
      <c r="K187" s="232"/>
    </row>
    <row r="188" spans="1:11">
      <c r="A188" s="1961">
        <v>20</v>
      </c>
      <c r="B188" s="1935" t="s">
        <v>857</v>
      </c>
      <c r="C188" s="1936"/>
      <c r="D188" s="238">
        <f>D189+D201+D213+D225+D237</f>
        <v>0</v>
      </c>
      <c r="E188" s="238">
        <f>E189+E201+E213+E225+E237</f>
        <v>0</v>
      </c>
      <c r="F188" s="238">
        <f>F189+F201+F213+F225+F237</f>
        <v>0</v>
      </c>
      <c r="G188" s="238">
        <f>G189+G201+G213+G225+G237</f>
        <v>0</v>
      </c>
      <c r="H188" s="1938">
        <f>SUM(D188:G188)</f>
        <v>0</v>
      </c>
      <c r="K188" s="232"/>
    </row>
    <row r="189" spans="1:11">
      <c r="A189" s="1958">
        <v>201</v>
      </c>
      <c r="B189" s="1943" t="s">
        <v>858</v>
      </c>
      <c r="C189" s="1936"/>
      <c r="D189" s="238">
        <f>SUM(D190:D195)</f>
        <v>0</v>
      </c>
      <c r="E189" s="238">
        <f>SUM(E190:E195)</f>
        <v>0</v>
      </c>
      <c r="F189" s="238">
        <f>SUM(F190:F195)</f>
        <v>0</v>
      </c>
      <c r="G189" s="238">
        <f>SUM(G190:G195)</f>
        <v>0</v>
      </c>
      <c r="H189" s="1938">
        <f t="shared" ref="H189:H252" si="12">SUM(D189:G189)</f>
        <v>0</v>
      </c>
      <c r="K189" s="232"/>
    </row>
    <row r="190" spans="1:11">
      <c r="A190" s="1957">
        <v>2011</v>
      </c>
      <c r="B190" s="1941" t="s">
        <v>859</v>
      </c>
      <c r="C190" s="1936"/>
      <c r="D190" s="1942"/>
      <c r="E190" s="1942"/>
      <c r="F190" s="1942"/>
      <c r="G190" s="1942"/>
      <c r="H190" s="1938">
        <f t="shared" si="12"/>
        <v>0</v>
      </c>
      <c r="K190" s="232"/>
    </row>
    <row r="191" spans="1:11">
      <c r="A191" s="1957">
        <v>2012</v>
      </c>
      <c r="B191" s="1941" t="s">
        <v>860</v>
      </c>
      <c r="C191" s="1936"/>
      <c r="D191" s="1942"/>
      <c r="E191" s="1942"/>
      <c r="F191" s="1942"/>
      <c r="G191" s="1942"/>
      <c r="H191" s="1938">
        <f t="shared" si="12"/>
        <v>0</v>
      </c>
      <c r="K191" s="232"/>
    </row>
    <row r="192" spans="1:11">
      <c r="A192" s="1957">
        <v>2013</v>
      </c>
      <c r="B192" s="1941" t="s">
        <v>861</v>
      </c>
      <c r="C192" s="1936"/>
      <c r="D192" s="1942"/>
      <c r="E192" s="1942"/>
      <c r="F192" s="1942"/>
      <c r="G192" s="1942"/>
      <c r="H192" s="1938">
        <f t="shared" si="12"/>
        <v>0</v>
      </c>
      <c r="K192" s="232"/>
    </row>
    <row r="193" spans="1:11">
      <c r="A193" s="1957">
        <v>2014</v>
      </c>
      <c r="B193" s="1941" t="s">
        <v>862</v>
      </c>
      <c r="C193" s="1936"/>
      <c r="D193" s="1942"/>
      <c r="E193" s="1942"/>
      <c r="F193" s="1942"/>
      <c r="G193" s="1942"/>
      <c r="H193" s="1938">
        <f t="shared" si="12"/>
        <v>0</v>
      </c>
      <c r="K193" s="232"/>
    </row>
    <row r="194" spans="1:11">
      <c r="A194" s="1957">
        <v>2017</v>
      </c>
      <c r="B194" s="1941" t="s">
        <v>863</v>
      </c>
      <c r="C194" s="1936"/>
      <c r="D194" s="1942"/>
      <c r="E194" s="1942"/>
      <c r="F194" s="1942"/>
      <c r="G194" s="1942"/>
      <c r="H194" s="1938">
        <f t="shared" si="12"/>
        <v>0</v>
      </c>
      <c r="K194" s="232"/>
    </row>
    <row r="195" spans="1:11">
      <c r="A195" s="1957">
        <v>2019</v>
      </c>
      <c r="B195" s="1941" t="s">
        <v>864</v>
      </c>
      <c r="C195" s="1936"/>
      <c r="D195" s="238">
        <f>SUM(D196:D200)</f>
        <v>0</v>
      </c>
      <c r="E195" s="238">
        <f>SUM(E196:E200)</f>
        <v>0</v>
      </c>
      <c r="F195" s="238">
        <f>SUM(F196:F200)</f>
        <v>0</v>
      </c>
      <c r="G195" s="238">
        <f>SUM(G196:G200)</f>
        <v>0</v>
      </c>
      <c r="H195" s="1938">
        <f t="shared" si="12"/>
        <v>0</v>
      </c>
      <c r="K195" s="232"/>
    </row>
    <row r="196" spans="1:11">
      <c r="A196" s="1957">
        <v>20191</v>
      </c>
      <c r="B196" s="1941" t="s">
        <v>865</v>
      </c>
      <c r="C196" s="1936"/>
      <c r="D196" s="1942"/>
      <c r="E196" s="1942"/>
      <c r="F196" s="1942"/>
      <c r="G196" s="1942"/>
      <c r="H196" s="1938">
        <f t="shared" si="12"/>
        <v>0</v>
      </c>
      <c r="K196" s="232"/>
    </row>
    <row r="197" spans="1:11">
      <c r="A197" s="1957">
        <v>20192</v>
      </c>
      <c r="B197" s="1941" t="s">
        <v>866</v>
      </c>
      <c r="C197" s="1936"/>
      <c r="D197" s="1942"/>
      <c r="E197" s="1942"/>
      <c r="F197" s="1942"/>
      <c r="G197" s="1942"/>
      <c r="H197" s="1938">
        <f t="shared" si="12"/>
        <v>0</v>
      </c>
      <c r="K197" s="232"/>
    </row>
    <row r="198" spans="1:11">
      <c r="A198" s="1957">
        <v>20193</v>
      </c>
      <c r="B198" s="1941" t="s">
        <v>867</v>
      </c>
      <c r="C198" s="1936"/>
      <c r="D198" s="1942"/>
      <c r="E198" s="1942"/>
      <c r="F198" s="1942"/>
      <c r="G198" s="1942"/>
      <c r="H198" s="1938">
        <f t="shared" si="12"/>
        <v>0</v>
      </c>
      <c r="K198" s="232"/>
    </row>
    <row r="199" spans="1:11">
      <c r="A199" s="1957">
        <v>20194</v>
      </c>
      <c r="B199" s="1941" t="s">
        <v>868</v>
      </c>
      <c r="C199" s="1936"/>
      <c r="D199" s="1942"/>
      <c r="E199" s="1942"/>
      <c r="F199" s="1942"/>
      <c r="G199" s="1942"/>
      <c r="H199" s="1938">
        <f t="shared" si="12"/>
        <v>0</v>
      </c>
      <c r="K199" s="232"/>
    </row>
    <row r="200" spans="1:11">
      <c r="A200" s="1957">
        <v>20197</v>
      </c>
      <c r="B200" s="1941" t="s">
        <v>869</v>
      </c>
      <c r="C200" s="1936"/>
      <c r="D200" s="1942"/>
      <c r="E200" s="1942"/>
      <c r="F200" s="1942"/>
      <c r="G200" s="1942"/>
      <c r="H200" s="1938">
        <f t="shared" si="12"/>
        <v>0</v>
      </c>
      <c r="K200" s="232"/>
    </row>
    <row r="201" spans="1:11">
      <c r="A201" s="1958">
        <v>202</v>
      </c>
      <c r="B201" s="1943" t="s">
        <v>870</v>
      </c>
      <c r="C201" s="1936"/>
      <c r="D201" s="238">
        <f>SUM(D202:D207)</f>
        <v>0</v>
      </c>
      <c r="E201" s="238">
        <f>SUM(E202:E207)</f>
        <v>0</v>
      </c>
      <c r="F201" s="238">
        <f>SUM(F202:F207)</f>
        <v>0</v>
      </c>
      <c r="G201" s="238">
        <f>SUM(G202:G207)</f>
        <v>0</v>
      </c>
      <c r="H201" s="1938">
        <f t="shared" si="12"/>
        <v>0</v>
      </c>
      <c r="K201" s="232"/>
    </row>
    <row r="202" spans="1:11">
      <c r="A202" s="1957">
        <v>2021</v>
      </c>
      <c r="B202" s="1941" t="s">
        <v>859</v>
      </c>
      <c r="C202" s="1936"/>
      <c r="D202" s="1942"/>
      <c r="E202" s="1942"/>
      <c r="F202" s="1942"/>
      <c r="G202" s="1942"/>
      <c r="H202" s="1938">
        <f t="shared" si="12"/>
        <v>0</v>
      </c>
      <c r="K202" s="232"/>
    </row>
    <row r="203" spans="1:11">
      <c r="A203" s="1957">
        <v>2022</v>
      </c>
      <c r="B203" s="1941" t="s">
        <v>860</v>
      </c>
      <c r="C203" s="1936"/>
      <c r="D203" s="1942"/>
      <c r="E203" s="1942"/>
      <c r="F203" s="1942"/>
      <c r="G203" s="1942"/>
      <c r="H203" s="1938">
        <f t="shared" si="12"/>
        <v>0</v>
      </c>
      <c r="K203" s="232"/>
    </row>
    <row r="204" spans="1:11">
      <c r="A204" s="1957">
        <v>2023</v>
      </c>
      <c r="B204" s="1941" t="s">
        <v>861</v>
      </c>
      <c r="C204" s="1936"/>
      <c r="D204" s="1942"/>
      <c r="E204" s="1942"/>
      <c r="F204" s="1942"/>
      <c r="G204" s="1942"/>
      <c r="H204" s="1938">
        <f t="shared" si="12"/>
        <v>0</v>
      </c>
      <c r="K204" s="232"/>
    </row>
    <row r="205" spans="1:11">
      <c r="A205" s="1957">
        <v>2024</v>
      </c>
      <c r="B205" s="1941" t="s">
        <v>862</v>
      </c>
      <c r="C205" s="1936"/>
      <c r="D205" s="1942"/>
      <c r="E205" s="1942"/>
      <c r="F205" s="1942"/>
      <c r="G205" s="1942"/>
      <c r="H205" s="1938">
        <f t="shared" si="12"/>
        <v>0</v>
      </c>
      <c r="K205" s="232"/>
    </row>
    <row r="206" spans="1:11">
      <c r="A206" s="1957">
        <v>2027</v>
      </c>
      <c r="B206" s="1941" t="s">
        <v>863</v>
      </c>
      <c r="C206" s="1936"/>
      <c r="D206" s="1942"/>
      <c r="E206" s="1942"/>
      <c r="F206" s="1942"/>
      <c r="G206" s="1942"/>
      <c r="H206" s="1938">
        <f t="shared" si="12"/>
        <v>0</v>
      </c>
      <c r="K206" s="232"/>
    </row>
    <row r="207" spans="1:11">
      <c r="A207" s="1957">
        <v>2029</v>
      </c>
      <c r="B207" s="1941" t="s">
        <v>864</v>
      </c>
      <c r="C207" s="1936"/>
      <c r="D207" s="238">
        <f>SUM(D208:D212)</f>
        <v>0</v>
      </c>
      <c r="E207" s="238">
        <f>SUM(E208:E212)</f>
        <v>0</v>
      </c>
      <c r="F207" s="238">
        <f>SUM(F208:F212)</f>
        <v>0</v>
      </c>
      <c r="G207" s="238">
        <f>SUM(G208:G212)</f>
        <v>0</v>
      </c>
      <c r="H207" s="1938">
        <f t="shared" si="12"/>
        <v>0</v>
      </c>
      <c r="K207" s="232"/>
    </row>
    <row r="208" spans="1:11">
      <c r="A208" s="1957">
        <v>20291</v>
      </c>
      <c r="B208" s="1941" t="s">
        <v>865</v>
      </c>
      <c r="C208" s="1936"/>
      <c r="D208" s="1942"/>
      <c r="E208" s="1942"/>
      <c r="F208" s="1942"/>
      <c r="G208" s="1942"/>
      <c r="H208" s="1938">
        <f t="shared" si="12"/>
        <v>0</v>
      </c>
      <c r="K208" s="232"/>
    </row>
    <row r="209" spans="1:13">
      <c r="A209" s="1957">
        <v>20292</v>
      </c>
      <c r="B209" s="1941" t="s">
        <v>866</v>
      </c>
      <c r="C209" s="1936"/>
      <c r="D209" s="1942"/>
      <c r="E209" s="1942"/>
      <c r="F209" s="1942"/>
      <c r="G209" s="1942"/>
      <c r="H209" s="1938">
        <f t="shared" si="12"/>
        <v>0</v>
      </c>
      <c r="K209" s="232"/>
    </row>
    <row r="210" spans="1:13">
      <c r="A210" s="1957">
        <v>20293</v>
      </c>
      <c r="B210" s="1941" t="s">
        <v>867</v>
      </c>
      <c r="C210" s="1936"/>
      <c r="D210" s="1942"/>
      <c r="E210" s="1942"/>
      <c r="F210" s="1942"/>
      <c r="G210" s="1942"/>
      <c r="H210" s="1938">
        <f t="shared" si="12"/>
        <v>0</v>
      </c>
      <c r="K210" s="232"/>
    </row>
    <row r="211" spans="1:13">
      <c r="A211" s="1957">
        <v>20294</v>
      </c>
      <c r="B211" s="1941" t="s">
        <v>868</v>
      </c>
      <c r="C211" s="1936"/>
      <c r="D211" s="1942"/>
      <c r="E211" s="1942"/>
      <c r="F211" s="1942"/>
      <c r="G211" s="1942"/>
      <c r="H211" s="1938">
        <f t="shared" si="12"/>
        <v>0</v>
      </c>
      <c r="K211" s="232"/>
    </row>
    <row r="212" spans="1:13">
      <c r="A212" s="1957">
        <v>20297</v>
      </c>
      <c r="B212" s="1941" t="s">
        <v>869</v>
      </c>
      <c r="C212" s="1936"/>
      <c r="D212" s="1942"/>
      <c r="E212" s="1942"/>
      <c r="F212" s="1942"/>
      <c r="G212" s="1942"/>
      <c r="H212" s="1938">
        <f t="shared" si="12"/>
        <v>0</v>
      </c>
      <c r="K212" s="232"/>
    </row>
    <row r="213" spans="1:13">
      <c r="A213" s="1958">
        <v>203</v>
      </c>
      <c r="B213" s="1943" t="s">
        <v>871</v>
      </c>
      <c r="C213" s="1936"/>
      <c r="D213" s="238">
        <f>SUM(D214:D219)</f>
        <v>0</v>
      </c>
      <c r="E213" s="238">
        <f>SUM(E214:E219)</f>
        <v>0</v>
      </c>
      <c r="F213" s="238">
        <f>SUM(F214:F219)</f>
        <v>0</v>
      </c>
      <c r="G213" s="238">
        <f>SUM(G214:G219)</f>
        <v>0</v>
      </c>
      <c r="H213" s="1938">
        <f t="shared" si="12"/>
        <v>0</v>
      </c>
      <c r="K213" s="232"/>
    </row>
    <row r="214" spans="1:13">
      <c r="A214" s="1957">
        <v>2031</v>
      </c>
      <c r="B214" s="1941" t="s">
        <v>859</v>
      </c>
      <c r="C214" s="1936"/>
      <c r="D214" s="1942"/>
      <c r="E214" s="1942"/>
      <c r="F214" s="1942"/>
      <c r="G214" s="1942"/>
      <c r="H214" s="1938">
        <f t="shared" si="12"/>
        <v>0</v>
      </c>
      <c r="K214" s="232"/>
    </row>
    <row r="215" spans="1:13">
      <c r="A215" s="1957">
        <v>2032</v>
      </c>
      <c r="B215" s="1941" t="s">
        <v>860</v>
      </c>
      <c r="C215" s="1936"/>
      <c r="D215" s="1942"/>
      <c r="E215" s="1942"/>
      <c r="F215" s="1942"/>
      <c r="G215" s="1942"/>
      <c r="H215" s="1938">
        <f t="shared" si="12"/>
        <v>0</v>
      </c>
      <c r="K215" s="232"/>
    </row>
    <row r="216" spans="1:13">
      <c r="A216" s="1957">
        <v>2033</v>
      </c>
      <c r="B216" s="1941" t="s">
        <v>861</v>
      </c>
      <c r="C216" s="1936"/>
      <c r="D216" s="1942"/>
      <c r="E216" s="1942"/>
      <c r="F216" s="1942"/>
      <c r="G216" s="1942"/>
      <c r="H216" s="1938">
        <f t="shared" si="12"/>
        <v>0</v>
      </c>
      <c r="K216" s="232"/>
    </row>
    <row r="217" spans="1:13">
      <c r="A217" s="1957">
        <v>2034</v>
      </c>
      <c r="B217" s="1941" t="s">
        <v>862</v>
      </c>
      <c r="C217" s="1936"/>
      <c r="D217" s="1942"/>
      <c r="E217" s="1942"/>
      <c r="F217" s="1942"/>
      <c r="G217" s="1942"/>
      <c r="H217" s="1938">
        <f t="shared" si="12"/>
        <v>0</v>
      </c>
      <c r="K217" s="232"/>
    </row>
    <row r="218" spans="1:13">
      <c r="A218" s="1957">
        <v>2037</v>
      </c>
      <c r="B218" s="1941" t="s">
        <v>863</v>
      </c>
      <c r="C218" s="1936"/>
      <c r="D218" s="1942"/>
      <c r="E218" s="1942"/>
      <c r="F218" s="1942"/>
      <c r="G218" s="1942"/>
      <c r="H218" s="1938">
        <f t="shared" si="12"/>
        <v>0</v>
      </c>
      <c r="K218" s="232"/>
    </row>
    <row r="219" spans="1:13">
      <c r="A219" s="1957">
        <v>2039</v>
      </c>
      <c r="B219" s="1941" t="s">
        <v>864</v>
      </c>
      <c r="C219" s="1936"/>
      <c r="D219" s="238">
        <f>SUM(D220:D224)</f>
        <v>0</v>
      </c>
      <c r="E219" s="238">
        <f>SUM(E220:E224)</f>
        <v>0</v>
      </c>
      <c r="F219" s="238">
        <f>SUM(F220:F224)</f>
        <v>0</v>
      </c>
      <c r="G219" s="238">
        <f>SUM(G220:G224)</f>
        <v>0</v>
      </c>
      <c r="H219" s="1938">
        <f t="shared" si="12"/>
        <v>0</v>
      </c>
      <c r="K219" s="232"/>
    </row>
    <row r="220" spans="1:13">
      <c r="A220" s="1957">
        <v>20391</v>
      </c>
      <c r="B220" s="1941" t="s">
        <v>865</v>
      </c>
      <c r="C220" s="1936"/>
      <c r="D220" s="1942"/>
      <c r="E220" s="1942"/>
      <c r="F220" s="1942"/>
      <c r="G220" s="1942"/>
      <c r="H220" s="1938">
        <f t="shared" si="12"/>
        <v>0</v>
      </c>
      <c r="K220" s="232"/>
      <c r="L220" s="232"/>
      <c r="M220" s="232"/>
    </row>
    <row r="221" spans="1:13">
      <c r="A221" s="1957">
        <v>20392</v>
      </c>
      <c r="B221" s="1941" t="s">
        <v>866</v>
      </c>
      <c r="C221" s="1936"/>
      <c r="D221" s="1942"/>
      <c r="E221" s="1942"/>
      <c r="F221" s="1942"/>
      <c r="G221" s="1942"/>
      <c r="H221" s="1938">
        <f t="shared" si="12"/>
        <v>0</v>
      </c>
      <c r="K221" s="232"/>
      <c r="L221" s="232"/>
      <c r="M221" s="232"/>
    </row>
    <row r="222" spans="1:13">
      <c r="A222" s="1957">
        <v>20393</v>
      </c>
      <c r="B222" s="1941" t="s">
        <v>867</v>
      </c>
      <c r="C222" s="1936"/>
      <c r="D222" s="1942"/>
      <c r="E222" s="1942"/>
      <c r="F222" s="1942"/>
      <c r="G222" s="1942"/>
      <c r="H222" s="1938">
        <f t="shared" si="12"/>
        <v>0</v>
      </c>
      <c r="K222" s="232"/>
      <c r="L222" s="232"/>
      <c r="M222" s="232"/>
    </row>
    <row r="223" spans="1:13">
      <c r="A223" s="1957">
        <v>20394</v>
      </c>
      <c r="B223" s="1941" t="s">
        <v>868</v>
      </c>
      <c r="C223" s="1936"/>
      <c r="D223" s="1942"/>
      <c r="E223" s="1942"/>
      <c r="F223" s="1942"/>
      <c r="G223" s="1942"/>
      <c r="H223" s="1938">
        <f t="shared" si="12"/>
        <v>0</v>
      </c>
      <c r="K223" s="232"/>
      <c r="L223" s="232"/>
      <c r="M223" s="232"/>
    </row>
    <row r="224" spans="1:13">
      <c r="A224" s="1957">
        <v>20397</v>
      </c>
      <c r="B224" s="1941" t="s">
        <v>869</v>
      </c>
      <c r="C224" s="1936"/>
      <c r="D224" s="1942"/>
      <c r="E224" s="1942"/>
      <c r="F224" s="1942"/>
      <c r="G224" s="1942"/>
      <c r="H224" s="1938">
        <f t="shared" si="12"/>
        <v>0</v>
      </c>
      <c r="K224" s="232"/>
      <c r="L224" s="232"/>
      <c r="M224" s="232"/>
    </row>
    <row r="225" spans="1:11">
      <c r="A225" s="1958">
        <v>204</v>
      </c>
      <c r="B225" s="1943" t="s">
        <v>872</v>
      </c>
      <c r="C225" s="1936"/>
      <c r="D225" s="238">
        <f>SUM(D226:D231)</f>
        <v>0</v>
      </c>
      <c r="E225" s="238">
        <f>SUM(E226:E231)</f>
        <v>0</v>
      </c>
      <c r="F225" s="238">
        <f>SUM(F226:F231)</f>
        <v>0</v>
      </c>
      <c r="G225" s="238">
        <f>SUM(G226:G231)</f>
        <v>0</v>
      </c>
      <c r="H225" s="1938">
        <f t="shared" si="12"/>
        <v>0</v>
      </c>
      <c r="K225" s="232"/>
    </row>
    <row r="226" spans="1:11">
      <c r="A226" s="1957">
        <v>2041</v>
      </c>
      <c r="B226" s="1941" t="s">
        <v>859</v>
      </c>
      <c r="C226" s="1936"/>
      <c r="D226" s="1942"/>
      <c r="E226" s="1942"/>
      <c r="F226" s="1942"/>
      <c r="G226" s="1942"/>
      <c r="H226" s="1938">
        <f t="shared" si="12"/>
        <v>0</v>
      </c>
      <c r="K226" s="232"/>
    </row>
    <row r="227" spans="1:11">
      <c r="A227" s="1957">
        <v>2042</v>
      </c>
      <c r="B227" s="1941" t="s">
        <v>860</v>
      </c>
      <c r="C227" s="1936"/>
      <c r="D227" s="1942"/>
      <c r="E227" s="1942"/>
      <c r="F227" s="1942"/>
      <c r="G227" s="1942"/>
      <c r="H227" s="1938">
        <f t="shared" si="12"/>
        <v>0</v>
      </c>
      <c r="K227" s="232"/>
    </row>
    <row r="228" spans="1:11">
      <c r="A228" s="1957">
        <v>2043</v>
      </c>
      <c r="B228" s="1941" t="s">
        <v>861</v>
      </c>
      <c r="C228" s="1936"/>
      <c r="D228" s="1942"/>
      <c r="E228" s="1942"/>
      <c r="F228" s="1942"/>
      <c r="G228" s="1942"/>
      <c r="H228" s="1938">
        <f t="shared" si="12"/>
        <v>0</v>
      </c>
      <c r="K228" s="232"/>
    </row>
    <row r="229" spans="1:11">
      <c r="A229" s="1957">
        <v>2044</v>
      </c>
      <c r="B229" s="1941" t="s">
        <v>862</v>
      </c>
      <c r="C229" s="1936"/>
      <c r="D229" s="1942"/>
      <c r="E229" s="1942"/>
      <c r="F229" s="1942"/>
      <c r="G229" s="1942"/>
      <c r="H229" s="1938">
        <f t="shared" si="12"/>
        <v>0</v>
      </c>
      <c r="K229" s="232"/>
    </row>
    <row r="230" spans="1:11">
      <c r="A230" s="1957">
        <v>2047</v>
      </c>
      <c r="B230" s="1941" t="s">
        <v>863</v>
      </c>
      <c r="C230" s="1936"/>
      <c r="D230" s="1942"/>
      <c r="E230" s="1942"/>
      <c r="F230" s="1942"/>
      <c r="G230" s="1942"/>
      <c r="H230" s="1938">
        <f t="shared" si="12"/>
        <v>0</v>
      </c>
      <c r="K230" s="232"/>
    </row>
    <row r="231" spans="1:11">
      <c r="A231" s="1957">
        <v>2049</v>
      </c>
      <c r="B231" s="1941" t="s">
        <v>864</v>
      </c>
      <c r="C231" s="1936"/>
      <c r="D231" s="238">
        <f>SUM(D232:D236)</f>
        <v>0</v>
      </c>
      <c r="E231" s="238">
        <f>SUM(E232:E236)</f>
        <v>0</v>
      </c>
      <c r="F231" s="238">
        <f>SUM(F232:F236)</f>
        <v>0</v>
      </c>
      <c r="G231" s="238">
        <f>SUM(G232:G236)</f>
        <v>0</v>
      </c>
      <c r="H231" s="1938">
        <f t="shared" si="12"/>
        <v>0</v>
      </c>
      <c r="K231" s="232"/>
    </row>
    <row r="232" spans="1:11">
      <c r="A232" s="1957">
        <v>20491</v>
      </c>
      <c r="B232" s="1941" t="s">
        <v>865</v>
      </c>
      <c r="C232" s="1936"/>
      <c r="D232" s="1942"/>
      <c r="E232" s="1942"/>
      <c r="F232" s="1942"/>
      <c r="G232" s="1942"/>
      <c r="H232" s="1938">
        <f t="shared" si="12"/>
        <v>0</v>
      </c>
      <c r="K232" s="232"/>
    </row>
    <row r="233" spans="1:11">
      <c r="A233" s="1957">
        <v>20492</v>
      </c>
      <c r="B233" s="1941" t="s">
        <v>866</v>
      </c>
      <c r="C233" s="1936"/>
      <c r="D233" s="1942"/>
      <c r="E233" s="1942"/>
      <c r="F233" s="1942"/>
      <c r="G233" s="1942"/>
      <c r="H233" s="1938">
        <f t="shared" si="12"/>
        <v>0</v>
      </c>
      <c r="K233" s="232"/>
    </row>
    <row r="234" spans="1:11">
      <c r="A234" s="1957">
        <v>20493</v>
      </c>
      <c r="B234" s="1941" t="s">
        <v>867</v>
      </c>
      <c r="C234" s="1936"/>
      <c r="D234" s="1942"/>
      <c r="E234" s="1942"/>
      <c r="F234" s="1942"/>
      <c r="G234" s="1942"/>
      <c r="H234" s="1938">
        <f t="shared" si="12"/>
        <v>0</v>
      </c>
      <c r="K234" s="232"/>
    </row>
    <row r="235" spans="1:11">
      <c r="A235" s="1957">
        <v>20494</v>
      </c>
      <c r="B235" s="1941" t="s">
        <v>868</v>
      </c>
      <c r="C235" s="1936"/>
      <c r="D235" s="1942"/>
      <c r="E235" s="1942"/>
      <c r="F235" s="1942"/>
      <c r="G235" s="1942"/>
      <c r="H235" s="1938">
        <f t="shared" si="12"/>
        <v>0</v>
      </c>
      <c r="K235" s="232"/>
    </row>
    <row r="236" spans="1:11">
      <c r="A236" s="1957">
        <v>20497</v>
      </c>
      <c r="B236" s="1941" t="s">
        <v>869</v>
      </c>
      <c r="C236" s="1936"/>
      <c r="D236" s="1942"/>
      <c r="E236" s="1942"/>
      <c r="F236" s="1942"/>
      <c r="G236" s="1942"/>
      <c r="H236" s="1938">
        <f t="shared" si="12"/>
        <v>0</v>
      </c>
      <c r="K236" s="232"/>
    </row>
    <row r="237" spans="1:11">
      <c r="A237" s="1958">
        <v>205</v>
      </c>
      <c r="B237" s="1943" t="s">
        <v>873</v>
      </c>
      <c r="C237" s="1936"/>
      <c r="D237" s="238">
        <f>SUM(D238:D243)</f>
        <v>0</v>
      </c>
      <c r="E237" s="238">
        <f>SUM(E238:E243)</f>
        <v>0</v>
      </c>
      <c r="F237" s="238">
        <f>SUM(F238:F243)</f>
        <v>0</v>
      </c>
      <c r="G237" s="238">
        <f>SUM(G238:G243)</f>
        <v>0</v>
      </c>
      <c r="H237" s="1938">
        <f t="shared" si="12"/>
        <v>0</v>
      </c>
      <c r="K237" s="232"/>
    </row>
    <row r="238" spans="1:11">
      <c r="A238" s="1957">
        <v>2051</v>
      </c>
      <c r="B238" s="1941" t="s">
        <v>859</v>
      </c>
      <c r="C238" s="1936"/>
      <c r="D238" s="1942"/>
      <c r="E238" s="1942"/>
      <c r="F238" s="1942"/>
      <c r="G238" s="1942"/>
      <c r="H238" s="1938">
        <f t="shared" si="12"/>
        <v>0</v>
      </c>
      <c r="K238" s="232"/>
    </row>
    <row r="239" spans="1:11">
      <c r="A239" s="1957">
        <v>2052</v>
      </c>
      <c r="B239" s="1941" t="s">
        <v>860</v>
      </c>
      <c r="C239" s="1936"/>
      <c r="D239" s="1942"/>
      <c r="E239" s="1942"/>
      <c r="F239" s="1942"/>
      <c r="G239" s="1942"/>
      <c r="H239" s="1938">
        <f t="shared" si="12"/>
        <v>0</v>
      </c>
      <c r="K239" s="232"/>
    </row>
    <row r="240" spans="1:11">
      <c r="A240" s="1957">
        <v>2053</v>
      </c>
      <c r="B240" s="1941" t="s">
        <v>861</v>
      </c>
      <c r="C240" s="1936"/>
      <c r="D240" s="1942"/>
      <c r="E240" s="1942"/>
      <c r="F240" s="1942"/>
      <c r="G240" s="1942"/>
      <c r="H240" s="1938">
        <f t="shared" si="12"/>
        <v>0</v>
      </c>
      <c r="K240" s="232"/>
    </row>
    <row r="241" spans="1:11">
      <c r="A241" s="1957">
        <v>2054</v>
      </c>
      <c r="B241" s="1941" t="s">
        <v>862</v>
      </c>
      <c r="C241" s="1936"/>
      <c r="D241" s="1942"/>
      <c r="E241" s="1942"/>
      <c r="F241" s="1942"/>
      <c r="G241" s="1942"/>
      <c r="H241" s="1938">
        <f t="shared" si="12"/>
        <v>0</v>
      </c>
      <c r="K241" s="232"/>
    </row>
    <row r="242" spans="1:11">
      <c r="A242" s="1957">
        <v>2057</v>
      </c>
      <c r="B242" s="1941" t="s">
        <v>863</v>
      </c>
      <c r="C242" s="1936"/>
      <c r="D242" s="1942"/>
      <c r="E242" s="1942"/>
      <c r="F242" s="1942"/>
      <c r="G242" s="1942"/>
      <c r="H242" s="1938">
        <f t="shared" si="12"/>
        <v>0</v>
      </c>
      <c r="K242" s="232"/>
    </row>
    <row r="243" spans="1:11">
      <c r="A243" s="1957">
        <v>2059</v>
      </c>
      <c r="B243" s="1941" t="s">
        <v>864</v>
      </c>
      <c r="C243" s="1936"/>
      <c r="D243" s="238">
        <f>SUM(D244:D248)</f>
        <v>0</v>
      </c>
      <c r="E243" s="238">
        <f>SUM(E244:E248)</f>
        <v>0</v>
      </c>
      <c r="F243" s="238">
        <f>SUM(F244:F248)</f>
        <v>0</v>
      </c>
      <c r="G243" s="238">
        <f>SUM(G244:G248)</f>
        <v>0</v>
      </c>
      <c r="H243" s="1938">
        <f t="shared" si="12"/>
        <v>0</v>
      </c>
      <c r="K243" s="232"/>
    </row>
    <row r="244" spans="1:11">
      <c r="A244" s="1957">
        <v>20591</v>
      </c>
      <c r="B244" s="1941" t="s">
        <v>865</v>
      </c>
      <c r="C244" s="1936"/>
      <c r="D244" s="1942"/>
      <c r="E244" s="1942"/>
      <c r="F244" s="1942"/>
      <c r="G244" s="1942"/>
      <c r="H244" s="1938">
        <f t="shared" si="12"/>
        <v>0</v>
      </c>
      <c r="K244" s="232"/>
    </row>
    <row r="245" spans="1:11">
      <c r="A245" s="1957">
        <v>20592</v>
      </c>
      <c r="B245" s="1941" t="s">
        <v>866</v>
      </c>
      <c r="C245" s="1936"/>
      <c r="D245" s="1942"/>
      <c r="E245" s="1942"/>
      <c r="F245" s="1942"/>
      <c r="G245" s="1942"/>
      <c r="H245" s="1938">
        <f t="shared" si="12"/>
        <v>0</v>
      </c>
      <c r="K245" s="232"/>
    </row>
    <row r="246" spans="1:11">
      <c r="A246" s="1957">
        <v>20593</v>
      </c>
      <c r="B246" s="1941" t="s">
        <v>867</v>
      </c>
      <c r="C246" s="1936"/>
      <c r="D246" s="1942"/>
      <c r="E246" s="1942"/>
      <c r="F246" s="1942"/>
      <c r="G246" s="1942"/>
      <c r="H246" s="1938">
        <f t="shared" si="12"/>
        <v>0</v>
      </c>
      <c r="K246" s="232"/>
    </row>
    <row r="247" spans="1:11">
      <c r="A247" s="1957">
        <v>20594</v>
      </c>
      <c r="B247" s="1941" t="s">
        <v>868</v>
      </c>
      <c r="C247" s="1936"/>
      <c r="D247" s="1942"/>
      <c r="E247" s="1942"/>
      <c r="F247" s="1942"/>
      <c r="G247" s="1942"/>
      <c r="H247" s="1938">
        <f t="shared" si="12"/>
        <v>0</v>
      </c>
      <c r="K247" s="232"/>
    </row>
    <row r="248" spans="1:11">
      <c r="A248" s="1957">
        <v>20597</v>
      </c>
      <c r="B248" s="1941" t="s">
        <v>869</v>
      </c>
      <c r="C248" s="1936"/>
      <c r="D248" s="1942"/>
      <c r="E248" s="1942"/>
      <c r="F248" s="1942"/>
      <c r="G248" s="1942"/>
      <c r="H248" s="1938">
        <f t="shared" si="12"/>
        <v>0</v>
      </c>
      <c r="K248" s="232"/>
    </row>
    <row r="249" spans="1:11">
      <c r="A249" s="1961">
        <v>21</v>
      </c>
      <c r="B249" s="1935" t="s">
        <v>874</v>
      </c>
      <c r="C249" s="1936"/>
      <c r="D249" s="238">
        <f>D250+D262+D274+D286+D298</f>
        <v>0</v>
      </c>
      <c r="E249" s="238">
        <f>E250+E262+E274+E286+E298</f>
        <v>0</v>
      </c>
      <c r="F249" s="238">
        <f>F250+F262+F274+F286+F298</f>
        <v>0</v>
      </c>
      <c r="G249" s="238">
        <f>G250+G262+G274+G286+G298</f>
        <v>0</v>
      </c>
      <c r="H249" s="1938">
        <f t="shared" si="12"/>
        <v>0</v>
      </c>
      <c r="K249" s="232"/>
    </row>
    <row r="250" spans="1:11">
      <c r="A250" s="1958">
        <v>211</v>
      </c>
      <c r="B250" s="1943" t="s">
        <v>858</v>
      </c>
      <c r="C250" s="1936"/>
      <c r="D250" s="238">
        <f>SUM(D251:D256)</f>
        <v>0</v>
      </c>
      <c r="E250" s="238">
        <f>SUM(E251:E256)</f>
        <v>0</v>
      </c>
      <c r="F250" s="238">
        <f>SUM(F251:F256)</f>
        <v>0</v>
      </c>
      <c r="G250" s="238">
        <f>SUM(G251:G256)</f>
        <v>0</v>
      </c>
      <c r="H250" s="1938">
        <f t="shared" si="12"/>
        <v>0</v>
      </c>
      <c r="K250" s="232"/>
    </row>
    <row r="251" spans="1:11">
      <c r="A251" s="1957">
        <v>2111</v>
      </c>
      <c r="B251" s="1941" t="s">
        <v>859</v>
      </c>
      <c r="C251" s="1936"/>
      <c r="D251" s="1942"/>
      <c r="E251" s="1942"/>
      <c r="F251" s="1942"/>
      <c r="G251" s="1942"/>
      <c r="H251" s="1938">
        <f t="shared" si="12"/>
        <v>0</v>
      </c>
      <c r="K251" s="232"/>
    </row>
    <row r="252" spans="1:11">
      <c r="A252" s="1957">
        <v>2112</v>
      </c>
      <c r="B252" s="1941" t="s">
        <v>860</v>
      </c>
      <c r="C252" s="1936"/>
      <c r="D252" s="1942"/>
      <c r="E252" s="1942"/>
      <c r="F252" s="1942"/>
      <c r="G252" s="1942"/>
      <c r="H252" s="1938">
        <f t="shared" si="12"/>
        <v>0</v>
      </c>
      <c r="K252" s="232"/>
    </row>
    <row r="253" spans="1:11">
      <c r="A253" s="1957">
        <v>2113</v>
      </c>
      <c r="B253" s="1941" t="s">
        <v>861</v>
      </c>
      <c r="C253" s="1936"/>
      <c r="D253" s="1942"/>
      <c r="E253" s="1942"/>
      <c r="F253" s="1942"/>
      <c r="G253" s="1942"/>
      <c r="H253" s="1938">
        <f t="shared" ref="H253:H316" si="13">SUM(D253:G253)</f>
        <v>0</v>
      </c>
      <c r="K253" s="232"/>
    </row>
    <row r="254" spans="1:11">
      <c r="A254" s="1957">
        <v>2114</v>
      </c>
      <c r="B254" s="1941" t="s">
        <v>862</v>
      </c>
      <c r="C254" s="1936"/>
      <c r="D254" s="1942"/>
      <c r="E254" s="1942"/>
      <c r="F254" s="1942"/>
      <c r="G254" s="1942"/>
      <c r="H254" s="1938">
        <f t="shared" si="13"/>
        <v>0</v>
      </c>
      <c r="K254" s="232"/>
    </row>
    <row r="255" spans="1:11">
      <c r="A255" s="1957">
        <v>2117</v>
      </c>
      <c r="B255" s="1941" t="s">
        <v>863</v>
      </c>
      <c r="C255" s="1936"/>
      <c r="D255" s="1942"/>
      <c r="E255" s="1942"/>
      <c r="F255" s="1942"/>
      <c r="G255" s="1942"/>
      <c r="H255" s="1938">
        <f t="shared" si="13"/>
        <v>0</v>
      </c>
      <c r="K255" s="232"/>
    </row>
    <row r="256" spans="1:11">
      <c r="A256" s="1957">
        <v>2119</v>
      </c>
      <c r="B256" s="1941" t="s">
        <v>864</v>
      </c>
      <c r="C256" s="1936"/>
      <c r="D256" s="238">
        <f>SUM(D257:D261)</f>
        <v>0</v>
      </c>
      <c r="E256" s="238">
        <f>SUM(E257:E261)</f>
        <v>0</v>
      </c>
      <c r="F256" s="238">
        <f>SUM(F257:F261)</f>
        <v>0</v>
      </c>
      <c r="G256" s="238">
        <f>SUM(G257:G261)</f>
        <v>0</v>
      </c>
      <c r="H256" s="1938">
        <f t="shared" si="13"/>
        <v>0</v>
      </c>
      <c r="K256" s="232"/>
    </row>
    <row r="257" spans="1:11">
      <c r="A257" s="1957">
        <v>21191</v>
      </c>
      <c r="B257" s="1941" t="s">
        <v>865</v>
      </c>
      <c r="C257" s="1936"/>
      <c r="D257" s="1942"/>
      <c r="E257" s="1942"/>
      <c r="F257" s="1942"/>
      <c r="G257" s="1942"/>
      <c r="H257" s="1938">
        <f t="shared" si="13"/>
        <v>0</v>
      </c>
      <c r="K257" s="232"/>
    </row>
    <row r="258" spans="1:11">
      <c r="A258" s="1957">
        <v>21192</v>
      </c>
      <c r="B258" s="1941" t="s">
        <v>866</v>
      </c>
      <c r="C258" s="1936"/>
      <c r="D258" s="1942"/>
      <c r="E258" s="1942"/>
      <c r="F258" s="1942"/>
      <c r="G258" s="1942"/>
      <c r="H258" s="1938">
        <f t="shared" si="13"/>
        <v>0</v>
      </c>
      <c r="K258" s="232"/>
    </row>
    <row r="259" spans="1:11">
      <c r="A259" s="1957">
        <v>21193</v>
      </c>
      <c r="B259" s="1941" t="s">
        <v>867</v>
      </c>
      <c r="C259" s="1936"/>
      <c r="D259" s="1942"/>
      <c r="E259" s="1942"/>
      <c r="F259" s="1942"/>
      <c r="G259" s="1942"/>
      <c r="H259" s="1938">
        <f t="shared" si="13"/>
        <v>0</v>
      </c>
      <c r="K259" s="232"/>
    </row>
    <row r="260" spans="1:11">
      <c r="A260" s="1957">
        <v>21194</v>
      </c>
      <c r="B260" s="1941" t="s">
        <v>868</v>
      </c>
      <c r="C260" s="1936"/>
      <c r="D260" s="1942"/>
      <c r="E260" s="1942"/>
      <c r="F260" s="1942"/>
      <c r="G260" s="1942"/>
      <c r="H260" s="1938">
        <f t="shared" si="13"/>
        <v>0</v>
      </c>
      <c r="K260" s="232"/>
    </row>
    <row r="261" spans="1:11">
      <c r="A261" s="1957">
        <v>21197</v>
      </c>
      <c r="B261" s="1941" t="s">
        <v>869</v>
      </c>
      <c r="C261" s="1936"/>
      <c r="D261" s="1942"/>
      <c r="E261" s="1942"/>
      <c r="F261" s="1942"/>
      <c r="G261" s="1942"/>
      <c r="H261" s="1938">
        <f t="shared" si="13"/>
        <v>0</v>
      </c>
      <c r="K261" s="232"/>
    </row>
    <row r="262" spans="1:11">
      <c r="A262" s="1958">
        <v>212</v>
      </c>
      <c r="B262" s="1943" t="s">
        <v>870</v>
      </c>
      <c r="C262" s="1936"/>
      <c r="D262" s="238">
        <f>SUM(D263:D268)</f>
        <v>0</v>
      </c>
      <c r="E262" s="238">
        <f>SUM(E263:E268)</f>
        <v>0</v>
      </c>
      <c r="F262" s="238">
        <f>SUM(F263:F268)</f>
        <v>0</v>
      </c>
      <c r="G262" s="238">
        <f>SUM(G263:G268)</f>
        <v>0</v>
      </c>
      <c r="H262" s="1938">
        <f t="shared" si="13"/>
        <v>0</v>
      </c>
      <c r="K262" s="232"/>
    </row>
    <row r="263" spans="1:11">
      <c r="A263" s="1957">
        <v>2121</v>
      </c>
      <c r="B263" s="1941" t="s">
        <v>859</v>
      </c>
      <c r="C263" s="1936"/>
      <c r="D263" s="1942"/>
      <c r="E263" s="1942"/>
      <c r="F263" s="1942"/>
      <c r="G263" s="1942"/>
      <c r="H263" s="1938">
        <f t="shared" si="13"/>
        <v>0</v>
      </c>
      <c r="K263" s="232"/>
    </row>
    <row r="264" spans="1:11">
      <c r="A264" s="1957">
        <v>2122</v>
      </c>
      <c r="B264" s="1941" t="s">
        <v>860</v>
      </c>
      <c r="C264" s="1936"/>
      <c r="D264" s="1942"/>
      <c r="E264" s="1942"/>
      <c r="F264" s="1942"/>
      <c r="G264" s="1942"/>
      <c r="H264" s="1938">
        <f t="shared" si="13"/>
        <v>0</v>
      </c>
      <c r="K264" s="232"/>
    </row>
    <row r="265" spans="1:11">
      <c r="A265" s="1957">
        <v>2123</v>
      </c>
      <c r="B265" s="1941" t="s">
        <v>861</v>
      </c>
      <c r="C265" s="1936"/>
      <c r="D265" s="1942"/>
      <c r="E265" s="1942"/>
      <c r="F265" s="1942"/>
      <c r="G265" s="1942"/>
      <c r="H265" s="1938">
        <f t="shared" si="13"/>
        <v>0</v>
      </c>
      <c r="K265" s="232"/>
    </row>
    <row r="266" spans="1:11">
      <c r="A266" s="1957">
        <v>2124</v>
      </c>
      <c r="B266" s="1941" t="s">
        <v>862</v>
      </c>
      <c r="C266" s="1936"/>
      <c r="D266" s="1942"/>
      <c r="E266" s="1942"/>
      <c r="F266" s="1942"/>
      <c r="G266" s="1942"/>
      <c r="H266" s="1938">
        <f t="shared" si="13"/>
        <v>0</v>
      </c>
      <c r="K266" s="232"/>
    </row>
    <row r="267" spans="1:11">
      <c r="A267" s="1957">
        <v>2127</v>
      </c>
      <c r="B267" s="1941" t="s">
        <v>863</v>
      </c>
      <c r="C267" s="1936"/>
      <c r="D267" s="1942"/>
      <c r="E267" s="1942"/>
      <c r="F267" s="1942"/>
      <c r="G267" s="1942"/>
      <c r="H267" s="1938">
        <f t="shared" si="13"/>
        <v>0</v>
      </c>
      <c r="K267" s="232"/>
    </row>
    <row r="268" spans="1:11">
      <c r="A268" s="1957">
        <v>2129</v>
      </c>
      <c r="B268" s="1941" t="s">
        <v>864</v>
      </c>
      <c r="C268" s="1936"/>
      <c r="D268" s="238">
        <f>SUM(D269:D273)</f>
        <v>0</v>
      </c>
      <c r="E268" s="238">
        <f>SUM(E269:E273)</f>
        <v>0</v>
      </c>
      <c r="F268" s="238">
        <f>SUM(F269:F273)</f>
        <v>0</v>
      </c>
      <c r="G268" s="238">
        <f>SUM(G269:G273)</f>
        <v>0</v>
      </c>
      <c r="H268" s="1938">
        <f t="shared" si="13"/>
        <v>0</v>
      </c>
      <c r="K268" s="232"/>
    </row>
    <row r="269" spans="1:11">
      <c r="A269" s="1957">
        <v>21291</v>
      </c>
      <c r="B269" s="1941" t="s">
        <v>865</v>
      </c>
      <c r="C269" s="1936"/>
      <c r="D269" s="1942"/>
      <c r="E269" s="1942"/>
      <c r="F269" s="1942"/>
      <c r="G269" s="1942"/>
      <c r="H269" s="1938">
        <f t="shared" si="13"/>
        <v>0</v>
      </c>
      <c r="K269" s="232"/>
    </row>
    <row r="270" spans="1:11">
      <c r="A270" s="1957">
        <v>21292</v>
      </c>
      <c r="B270" s="1941" t="s">
        <v>866</v>
      </c>
      <c r="C270" s="1936"/>
      <c r="D270" s="1942"/>
      <c r="E270" s="1942"/>
      <c r="F270" s="1942"/>
      <c r="G270" s="1942"/>
      <c r="H270" s="1938">
        <f t="shared" si="13"/>
        <v>0</v>
      </c>
      <c r="K270" s="232"/>
    </row>
    <row r="271" spans="1:11">
      <c r="A271" s="1957">
        <v>21293</v>
      </c>
      <c r="B271" s="1941" t="s">
        <v>867</v>
      </c>
      <c r="C271" s="1936"/>
      <c r="D271" s="1942"/>
      <c r="E271" s="1942"/>
      <c r="F271" s="1942"/>
      <c r="G271" s="1942"/>
      <c r="H271" s="1938">
        <f t="shared" si="13"/>
        <v>0</v>
      </c>
      <c r="K271" s="232"/>
    </row>
    <row r="272" spans="1:11">
      <c r="A272" s="1957">
        <v>21294</v>
      </c>
      <c r="B272" s="1941" t="s">
        <v>868</v>
      </c>
      <c r="C272" s="1936"/>
      <c r="D272" s="1942"/>
      <c r="E272" s="1942"/>
      <c r="F272" s="1942"/>
      <c r="G272" s="1942"/>
      <c r="H272" s="1938">
        <f t="shared" si="13"/>
        <v>0</v>
      </c>
      <c r="K272" s="232"/>
    </row>
    <row r="273" spans="1:11">
      <c r="A273" s="1957">
        <v>21297</v>
      </c>
      <c r="B273" s="1941" t="s">
        <v>869</v>
      </c>
      <c r="C273" s="1936"/>
      <c r="D273" s="1942"/>
      <c r="E273" s="1942"/>
      <c r="F273" s="1942"/>
      <c r="G273" s="1942"/>
      <c r="H273" s="1938">
        <f t="shared" si="13"/>
        <v>0</v>
      </c>
      <c r="K273" s="232"/>
    </row>
    <row r="274" spans="1:11">
      <c r="A274" s="1958">
        <v>213</v>
      </c>
      <c r="B274" s="1943" t="s">
        <v>871</v>
      </c>
      <c r="C274" s="1936"/>
      <c r="D274" s="238">
        <f>SUM(D275:D280)</f>
        <v>0</v>
      </c>
      <c r="E274" s="238">
        <f>SUM(E275:E280)</f>
        <v>0</v>
      </c>
      <c r="F274" s="238">
        <f>SUM(F275:F280)</f>
        <v>0</v>
      </c>
      <c r="G274" s="238">
        <f>SUM(G275:G280)</f>
        <v>0</v>
      </c>
      <c r="H274" s="1938">
        <f t="shared" si="13"/>
        <v>0</v>
      </c>
      <c r="K274" s="232"/>
    </row>
    <row r="275" spans="1:11">
      <c r="A275" s="1957">
        <v>2131</v>
      </c>
      <c r="B275" s="1941" t="s">
        <v>859</v>
      </c>
      <c r="C275" s="1936"/>
      <c r="D275" s="1942"/>
      <c r="E275" s="1942"/>
      <c r="F275" s="1942"/>
      <c r="G275" s="1942"/>
      <c r="H275" s="1938">
        <f t="shared" si="13"/>
        <v>0</v>
      </c>
      <c r="K275" s="232"/>
    </row>
    <row r="276" spans="1:11">
      <c r="A276" s="1957">
        <v>2132</v>
      </c>
      <c r="B276" s="1941" t="s">
        <v>860</v>
      </c>
      <c r="C276" s="1936"/>
      <c r="D276" s="1942"/>
      <c r="E276" s="1942"/>
      <c r="F276" s="1942"/>
      <c r="G276" s="1942"/>
      <c r="H276" s="1938">
        <f t="shared" si="13"/>
        <v>0</v>
      </c>
      <c r="K276" s="232"/>
    </row>
    <row r="277" spans="1:11">
      <c r="A277" s="1957">
        <v>2133</v>
      </c>
      <c r="B277" s="1941" t="s">
        <v>861</v>
      </c>
      <c r="C277" s="1936"/>
      <c r="D277" s="1942"/>
      <c r="E277" s="1942"/>
      <c r="F277" s="1942"/>
      <c r="G277" s="1942"/>
      <c r="H277" s="1938">
        <f t="shared" si="13"/>
        <v>0</v>
      </c>
      <c r="K277" s="232"/>
    </row>
    <row r="278" spans="1:11">
      <c r="A278" s="1957">
        <v>2134</v>
      </c>
      <c r="B278" s="1941" t="s">
        <v>862</v>
      </c>
      <c r="C278" s="1936"/>
      <c r="D278" s="1942"/>
      <c r="E278" s="1942"/>
      <c r="F278" s="1942"/>
      <c r="G278" s="1942"/>
      <c r="H278" s="1938">
        <f t="shared" si="13"/>
        <v>0</v>
      </c>
      <c r="K278" s="232"/>
    </row>
    <row r="279" spans="1:11">
      <c r="A279" s="1957">
        <v>2137</v>
      </c>
      <c r="B279" s="1941" t="s">
        <v>863</v>
      </c>
      <c r="C279" s="1936"/>
      <c r="D279" s="1942"/>
      <c r="E279" s="1942"/>
      <c r="F279" s="1942"/>
      <c r="G279" s="1942"/>
      <c r="H279" s="1938">
        <f t="shared" si="13"/>
        <v>0</v>
      </c>
      <c r="K279" s="232"/>
    </row>
    <row r="280" spans="1:11">
      <c r="A280" s="1957">
        <v>2139</v>
      </c>
      <c r="B280" s="1941" t="s">
        <v>864</v>
      </c>
      <c r="C280" s="1936"/>
      <c r="D280" s="238">
        <f>SUM(D281:D285)</f>
        <v>0</v>
      </c>
      <c r="E280" s="238">
        <f>SUM(E281:E285)</f>
        <v>0</v>
      </c>
      <c r="F280" s="238">
        <f>SUM(F281:F285)</f>
        <v>0</v>
      </c>
      <c r="G280" s="238">
        <f>SUM(G281:G285)</f>
        <v>0</v>
      </c>
      <c r="H280" s="1938">
        <f t="shared" si="13"/>
        <v>0</v>
      </c>
      <c r="K280" s="232"/>
    </row>
    <row r="281" spans="1:11">
      <c r="A281" s="1957">
        <v>21391</v>
      </c>
      <c r="B281" s="1941" t="s">
        <v>865</v>
      </c>
      <c r="C281" s="1936"/>
      <c r="D281" s="1942"/>
      <c r="E281" s="1942"/>
      <c r="F281" s="1942"/>
      <c r="G281" s="1942"/>
      <c r="H281" s="1938">
        <f t="shared" si="13"/>
        <v>0</v>
      </c>
      <c r="K281" s="232"/>
    </row>
    <row r="282" spans="1:11">
      <c r="A282" s="1957">
        <v>21392</v>
      </c>
      <c r="B282" s="1941" t="s">
        <v>866</v>
      </c>
      <c r="C282" s="1936"/>
      <c r="D282" s="1942"/>
      <c r="E282" s="1942"/>
      <c r="F282" s="1942"/>
      <c r="G282" s="1942"/>
      <c r="H282" s="1938">
        <f t="shared" si="13"/>
        <v>0</v>
      </c>
      <c r="K282" s="232"/>
    </row>
    <row r="283" spans="1:11">
      <c r="A283" s="1957">
        <v>21393</v>
      </c>
      <c r="B283" s="1941" t="s">
        <v>867</v>
      </c>
      <c r="C283" s="1936"/>
      <c r="D283" s="1942"/>
      <c r="E283" s="1942"/>
      <c r="F283" s="1942"/>
      <c r="G283" s="1942"/>
      <c r="H283" s="1938">
        <f t="shared" si="13"/>
        <v>0</v>
      </c>
      <c r="K283" s="232"/>
    </row>
    <row r="284" spans="1:11">
      <c r="A284" s="1957">
        <v>21394</v>
      </c>
      <c r="B284" s="1941" t="s">
        <v>868</v>
      </c>
      <c r="C284" s="1936"/>
      <c r="D284" s="1942"/>
      <c r="E284" s="1942"/>
      <c r="F284" s="1942"/>
      <c r="G284" s="1942"/>
      <c r="H284" s="1938">
        <f t="shared" si="13"/>
        <v>0</v>
      </c>
      <c r="K284" s="232"/>
    </row>
    <row r="285" spans="1:11">
      <c r="A285" s="1957">
        <v>21397</v>
      </c>
      <c r="B285" s="1941" t="s">
        <v>869</v>
      </c>
      <c r="C285" s="1936"/>
      <c r="D285" s="1942"/>
      <c r="E285" s="1942"/>
      <c r="F285" s="1942"/>
      <c r="G285" s="1942"/>
      <c r="H285" s="1938">
        <f t="shared" si="13"/>
        <v>0</v>
      </c>
      <c r="K285" s="232"/>
    </row>
    <row r="286" spans="1:11">
      <c r="A286" s="1958">
        <v>214</v>
      </c>
      <c r="B286" s="1943" t="s">
        <v>872</v>
      </c>
      <c r="C286" s="1936"/>
      <c r="D286" s="238">
        <f>SUM(D287:D292)</f>
        <v>0</v>
      </c>
      <c r="E286" s="238">
        <f>SUM(E287:E292)</f>
        <v>0</v>
      </c>
      <c r="F286" s="238">
        <f>SUM(F287:F292)</f>
        <v>0</v>
      </c>
      <c r="G286" s="238">
        <f>SUM(G287:G292)</f>
        <v>0</v>
      </c>
      <c r="H286" s="1938">
        <f t="shared" si="13"/>
        <v>0</v>
      </c>
      <c r="K286" s="232"/>
    </row>
    <row r="287" spans="1:11">
      <c r="A287" s="1957">
        <v>2141</v>
      </c>
      <c r="B287" s="1941" t="s">
        <v>859</v>
      </c>
      <c r="C287" s="1936"/>
      <c r="D287" s="1942"/>
      <c r="E287" s="1942"/>
      <c r="F287" s="1942"/>
      <c r="G287" s="1942"/>
      <c r="H287" s="1938">
        <f t="shared" si="13"/>
        <v>0</v>
      </c>
      <c r="K287" s="232"/>
    </row>
    <row r="288" spans="1:11">
      <c r="A288" s="1957">
        <v>2142</v>
      </c>
      <c r="B288" s="1941" t="s">
        <v>860</v>
      </c>
      <c r="C288" s="1936"/>
      <c r="D288" s="1942"/>
      <c r="E288" s="1942"/>
      <c r="F288" s="1942"/>
      <c r="G288" s="1942"/>
      <c r="H288" s="1938">
        <f t="shared" si="13"/>
        <v>0</v>
      </c>
      <c r="K288" s="232"/>
    </row>
    <row r="289" spans="1:11">
      <c r="A289" s="1957">
        <v>2143</v>
      </c>
      <c r="B289" s="1941" t="s">
        <v>861</v>
      </c>
      <c r="C289" s="1936"/>
      <c r="D289" s="1942"/>
      <c r="E289" s="1942"/>
      <c r="F289" s="1942"/>
      <c r="G289" s="1942"/>
      <c r="H289" s="1938">
        <f t="shared" si="13"/>
        <v>0</v>
      </c>
      <c r="K289" s="232"/>
    </row>
    <row r="290" spans="1:11">
      <c r="A290" s="1957">
        <v>2144</v>
      </c>
      <c r="B290" s="1941" t="s">
        <v>862</v>
      </c>
      <c r="C290" s="1936"/>
      <c r="D290" s="1942"/>
      <c r="E290" s="1942"/>
      <c r="F290" s="1942"/>
      <c r="G290" s="1942"/>
      <c r="H290" s="1938">
        <f t="shared" si="13"/>
        <v>0</v>
      </c>
      <c r="K290" s="232"/>
    </row>
    <row r="291" spans="1:11">
      <c r="A291" s="1957">
        <v>2147</v>
      </c>
      <c r="B291" s="1941" t="s">
        <v>863</v>
      </c>
      <c r="C291" s="1936"/>
      <c r="D291" s="1942"/>
      <c r="E291" s="1942"/>
      <c r="F291" s="1942"/>
      <c r="G291" s="1942"/>
      <c r="H291" s="1938">
        <f t="shared" si="13"/>
        <v>0</v>
      </c>
      <c r="K291" s="232"/>
    </row>
    <row r="292" spans="1:11">
      <c r="A292" s="1957">
        <v>2149</v>
      </c>
      <c r="B292" s="1941" t="s">
        <v>864</v>
      </c>
      <c r="C292" s="1936"/>
      <c r="D292" s="238">
        <f>SUM(D293:D297)</f>
        <v>0</v>
      </c>
      <c r="E292" s="238">
        <f>SUM(E293:E297)</f>
        <v>0</v>
      </c>
      <c r="F292" s="238">
        <f>SUM(F293:F297)</f>
        <v>0</v>
      </c>
      <c r="G292" s="238">
        <f>SUM(G293:G297)</f>
        <v>0</v>
      </c>
      <c r="H292" s="1938">
        <f t="shared" si="13"/>
        <v>0</v>
      </c>
      <c r="K292" s="232"/>
    </row>
    <row r="293" spans="1:11">
      <c r="A293" s="1957">
        <v>21491</v>
      </c>
      <c r="B293" s="1941" t="s">
        <v>865</v>
      </c>
      <c r="C293" s="1936"/>
      <c r="D293" s="1942"/>
      <c r="E293" s="1942"/>
      <c r="F293" s="1942"/>
      <c r="G293" s="1942"/>
      <c r="H293" s="1938">
        <f t="shared" si="13"/>
        <v>0</v>
      </c>
      <c r="K293" s="232"/>
    </row>
    <row r="294" spans="1:11">
      <c r="A294" s="1957">
        <v>21492</v>
      </c>
      <c r="B294" s="1941" t="s">
        <v>866</v>
      </c>
      <c r="C294" s="1936"/>
      <c r="D294" s="1942"/>
      <c r="E294" s="1942"/>
      <c r="F294" s="1942"/>
      <c r="G294" s="1942"/>
      <c r="H294" s="1938">
        <f t="shared" si="13"/>
        <v>0</v>
      </c>
      <c r="K294" s="232"/>
    </row>
    <row r="295" spans="1:11">
      <c r="A295" s="1957">
        <v>21493</v>
      </c>
      <c r="B295" s="1941" t="s">
        <v>867</v>
      </c>
      <c r="C295" s="1936"/>
      <c r="D295" s="1942"/>
      <c r="E295" s="1942"/>
      <c r="F295" s="1942"/>
      <c r="G295" s="1942"/>
      <c r="H295" s="1938">
        <f t="shared" si="13"/>
        <v>0</v>
      </c>
      <c r="K295" s="232"/>
    </row>
    <row r="296" spans="1:11">
      <c r="A296" s="1957">
        <v>21494</v>
      </c>
      <c r="B296" s="1941" t="s">
        <v>868</v>
      </c>
      <c r="C296" s="1936"/>
      <c r="D296" s="1942"/>
      <c r="E296" s="1942"/>
      <c r="F296" s="1942"/>
      <c r="G296" s="1942"/>
      <c r="H296" s="1938">
        <f t="shared" si="13"/>
        <v>0</v>
      </c>
      <c r="K296" s="232"/>
    </row>
    <row r="297" spans="1:11">
      <c r="A297" s="1957">
        <v>21497</v>
      </c>
      <c r="B297" s="1941" t="s">
        <v>869</v>
      </c>
      <c r="C297" s="1936"/>
      <c r="D297" s="1942"/>
      <c r="E297" s="1942"/>
      <c r="F297" s="1942"/>
      <c r="G297" s="1942"/>
      <c r="H297" s="1938">
        <f t="shared" si="13"/>
        <v>0</v>
      </c>
      <c r="K297" s="232"/>
    </row>
    <row r="298" spans="1:11">
      <c r="A298" s="1958">
        <v>215</v>
      </c>
      <c r="B298" s="1943" t="s">
        <v>875</v>
      </c>
      <c r="C298" s="1936"/>
      <c r="D298" s="238">
        <f>SUM(D299:D304)</f>
        <v>0</v>
      </c>
      <c r="E298" s="238">
        <f>SUM(E299:E304)</f>
        <v>0</v>
      </c>
      <c r="F298" s="238">
        <f>SUM(F299:F304)</f>
        <v>0</v>
      </c>
      <c r="G298" s="238">
        <f>SUM(G299:G304)</f>
        <v>0</v>
      </c>
      <c r="H298" s="1938">
        <f t="shared" si="13"/>
        <v>0</v>
      </c>
      <c r="K298" s="232"/>
    </row>
    <row r="299" spans="1:11">
      <c r="A299" s="1957">
        <v>2151</v>
      </c>
      <c r="B299" s="1941" t="s">
        <v>859</v>
      </c>
      <c r="C299" s="1936"/>
      <c r="D299" s="1942"/>
      <c r="E299" s="1942"/>
      <c r="F299" s="1942"/>
      <c r="G299" s="1942"/>
      <c r="H299" s="1938">
        <f t="shared" si="13"/>
        <v>0</v>
      </c>
      <c r="K299" s="232"/>
    </row>
    <row r="300" spans="1:11">
      <c r="A300" s="1957">
        <v>2152</v>
      </c>
      <c r="B300" s="1941" t="s">
        <v>860</v>
      </c>
      <c r="C300" s="1936"/>
      <c r="D300" s="1942"/>
      <c r="E300" s="1942"/>
      <c r="F300" s="1942"/>
      <c r="G300" s="1942"/>
      <c r="H300" s="1938">
        <f t="shared" si="13"/>
        <v>0</v>
      </c>
      <c r="K300" s="232"/>
    </row>
    <row r="301" spans="1:11">
      <c r="A301" s="1957">
        <v>2153</v>
      </c>
      <c r="B301" s="1941" t="s">
        <v>861</v>
      </c>
      <c r="C301" s="1936"/>
      <c r="D301" s="1942"/>
      <c r="E301" s="1942"/>
      <c r="F301" s="1942"/>
      <c r="G301" s="1942"/>
      <c r="H301" s="1938">
        <f t="shared" si="13"/>
        <v>0</v>
      </c>
      <c r="K301" s="232"/>
    </row>
    <row r="302" spans="1:11">
      <c r="A302" s="1957">
        <v>2154</v>
      </c>
      <c r="B302" s="1941" t="s">
        <v>862</v>
      </c>
      <c r="C302" s="1936"/>
      <c r="D302" s="1942"/>
      <c r="E302" s="1942"/>
      <c r="F302" s="1942"/>
      <c r="G302" s="1942"/>
      <c r="H302" s="1938">
        <f t="shared" si="13"/>
        <v>0</v>
      </c>
      <c r="K302" s="232"/>
    </row>
    <row r="303" spans="1:11">
      <c r="A303" s="1957">
        <v>2157</v>
      </c>
      <c r="B303" s="1941" t="s">
        <v>863</v>
      </c>
      <c r="C303" s="1936"/>
      <c r="D303" s="1942"/>
      <c r="E303" s="1942"/>
      <c r="F303" s="1942"/>
      <c r="G303" s="1942"/>
      <c r="H303" s="1938">
        <f t="shared" si="13"/>
        <v>0</v>
      </c>
      <c r="K303" s="232"/>
    </row>
    <row r="304" spans="1:11">
      <c r="A304" s="1957">
        <v>2159</v>
      </c>
      <c r="B304" s="1941" t="s">
        <v>864</v>
      </c>
      <c r="C304" s="1936"/>
      <c r="D304" s="238">
        <f>SUM(D305:D309)</f>
        <v>0</v>
      </c>
      <c r="E304" s="238">
        <f>SUM(E305:E309)</f>
        <v>0</v>
      </c>
      <c r="F304" s="238">
        <f>SUM(F305:F309)</f>
        <v>0</v>
      </c>
      <c r="G304" s="238">
        <f>SUM(G305:G309)</f>
        <v>0</v>
      </c>
      <c r="H304" s="1938">
        <f t="shared" si="13"/>
        <v>0</v>
      </c>
      <c r="K304" s="232"/>
    </row>
    <row r="305" spans="1:11">
      <c r="A305" s="1957">
        <v>21591</v>
      </c>
      <c r="B305" s="1941" t="s">
        <v>865</v>
      </c>
      <c r="C305" s="1936"/>
      <c r="D305" s="1942"/>
      <c r="E305" s="1942"/>
      <c r="F305" s="1942"/>
      <c r="G305" s="1942"/>
      <c r="H305" s="1938">
        <f t="shared" si="13"/>
        <v>0</v>
      </c>
      <c r="K305" s="232"/>
    </row>
    <row r="306" spans="1:11">
      <c r="A306" s="1957">
        <v>21592</v>
      </c>
      <c r="B306" s="1941" t="s">
        <v>866</v>
      </c>
      <c r="C306" s="1936"/>
      <c r="D306" s="1942"/>
      <c r="E306" s="1942"/>
      <c r="F306" s="1942"/>
      <c r="G306" s="1942"/>
      <c r="H306" s="1938">
        <f t="shared" si="13"/>
        <v>0</v>
      </c>
      <c r="K306" s="232"/>
    </row>
    <row r="307" spans="1:11">
      <c r="A307" s="1957">
        <v>21593</v>
      </c>
      <c r="B307" s="1941" t="s">
        <v>867</v>
      </c>
      <c r="C307" s="1936"/>
      <c r="D307" s="1942"/>
      <c r="E307" s="1942"/>
      <c r="F307" s="1942"/>
      <c r="G307" s="1942"/>
      <c r="H307" s="1938">
        <f t="shared" si="13"/>
        <v>0</v>
      </c>
      <c r="K307" s="232"/>
    </row>
    <row r="308" spans="1:11">
      <c r="A308" s="1957">
        <v>21594</v>
      </c>
      <c r="B308" s="1941" t="s">
        <v>868</v>
      </c>
      <c r="C308" s="1936"/>
      <c r="D308" s="1942"/>
      <c r="E308" s="1942"/>
      <c r="F308" s="1942"/>
      <c r="G308" s="1942"/>
      <c r="H308" s="1938">
        <f t="shared" si="13"/>
        <v>0</v>
      </c>
      <c r="K308" s="232"/>
    </row>
    <row r="309" spans="1:11">
      <c r="A309" s="1940">
        <v>21597</v>
      </c>
      <c r="B309" s="1941" t="s">
        <v>869</v>
      </c>
      <c r="C309" s="1936"/>
      <c r="D309" s="1942"/>
      <c r="E309" s="1942"/>
      <c r="F309" s="1942"/>
      <c r="G309" s="1942"/>
      <c r="H309" s="1938">
        <f t="shared" si="13"/>
        <v>0</v>
      </c>
      <c r="K309" s="232"/>
    </row>
    <row r="310" spans="1:11">
      <c r="A310" s="1961">
        <v>22</v>
      </c>
      <c r="B310" s="1935" t="s">
        <v>876</v>
      </c>
      <c r="C310" s="1936"/>
      <c r="D310" s="238">
        <f>D311+D323+D335+D347+D359</f>
        <v>0</v>
      </c>
      <c r="E310" s="238">
        <f>E311+E323+E335+E347+E359</f>
        <v>0</v>
      </c>
      <c r="F310" s="238">
        <f>F311+F323+F335+F347+F359</f>
        <v>0</v>
      </c>
      <c r="G310" s="238">
        <f>G311+G323+G335+G347+G359</f>
        <v>0</v>
      </c>
      <c r="H310" s="1938">
        <f t="shared" si="13"/>
        <v>0</v>
      </c>
      <c r="K310" s="232"/>
    </row>
    <row r="311" spans="1:11">
      <c r="A311" s="1958">
        <v>221</v>
      </c>
      <c r="B311" s="1943" t="s">
        <v>877</v>
      </c>
      <c r="C311" s="1936"/>
      <c r="D311" s="238">
        <f>SUM(D312:D317)</f>
        <v>0</v>
      </c>
      <c r="E311" s="238">
        <f>SUM(E312:E317)</f>
        <v>0</v>
      </c>
      <c r="F311" s="238">
        <f>SUM(F312:F317)</f>
        <v>0</v>
      </c>
      <c r="G311" s="238">
        <f>SUM(G312:G317)</f>
        <v>0</v>
      </c>
      <c r="H311" s="1938">
        <f t="shared" si="13"/>
        <v>0</v>
      </c>
      <c r="K311" s="232"/>
    </row>
    <row r="312" spans="1:11">
      <c r="A312" s="1957">
        <v>2211</v>
      </c>
      <c r="B312" s="1941" t="s">
        <v>859</v>
      </c>
      <c r="C312" s="1936"/>
      <c r="D312" s="1942"/>
      <c r="E312" s="1942"/>
      <c r="F312" s="1942"/>
      <c r="G312" s="1942"/>
      <c r="H312" s="1938">
        <f t="shared" si="13"/>
        <v>0</v>
      </c>
      <c r="K312" s="232"/>
    </row>
    <row r="313" spans="1:11">
      <c r="A313" s="1957">
        <v>2212</v>
      </c>
      <c r="B313" s="1941" t="s">
        <v>860</v>
      </c>
      <c r="C313" s="1936"/>
      <c r="D313" s="1942"/>
      <c r="E313" s="1942"/>
      <c r="F313" s="1942"/>
      <c r="G313" s="1942"/>
      <c r="H313" s="1938">
        <f t="shared" si="13"/>
        <v>0</v>
      </c>
      <c r="K313" s="232"/>
    </row>
    <row r="314" spans="1:11">
      <c r="A314" s="1957">
        <v>2213</v>
      </c>
      <c r="B314" s="1941" t="s">
        <v>861</v>
      </c>
      <c r="C314" s="1936"/>
      <c r="D314" s="1942"/>
      <c r="E314" s="1942"/>
      <c r="F314" s="1942"/>
      <c r="G314" s="1942"/>
      <c r="H314" s="1938">
        <f t="shared" si="13"/>
        <v>0</v>
      </c>
      <c r="K314" s="232"/>
    </row>
    <row r="315" spans="1:11">
      <c r="A315" s="1957">
        <v>2214</v>
      </c>
      <c r="B315" s="1941" t="s">
        <v>862</v>
      </c>
      <c r="C315" s="1936"/>
      <c r="D315" s="1942"/>
      <c r="E315" s="1942"/>
      <c r="F315" s="1942"/>
      <c r="G315" s="1942"/>
      <c r="H315" s="1938">
        <f t="shared" si="13"/>
        <v>0</v>
      </c>
      <c r="K315" s="232"/>
    </row>
    <row r="316" spans="1:11">
      <c r="A316" s="1957">
        <v>2217</v>
      </c>
      <c r="B316" s="1941" t="s">
        <v>863</v>
      </c>
      <c r="C316" s="1936"/>
      <c r="D316" s="1942"/>
      <c r="E316" s="1942"/>
      <c r="F316" s="1942"/>
      <c r="G316" s="1942"/>
      <c r="H316" s="1938">
        <f t="shared" si="13"/>
        <v>0</v>
      </c>
      <c r="K316" s="232"/>
    </row>
    <row r="317" spans="1:11">
      <c r="A317" s="1957">
        <v>2219</v>
      </c>
      <c r="B317" s="1941" t="s">
        <v>864</v>
      </c>
      <c r="C317" s="1936"/>
      <c r="D317" s="238">
        <f>SUM(D318:D322)</f>
        <v>0</v>
      </c>
      <c r="E317" s="238">
        <f>SUM(E318:E322)</f>
        <v>0</v>
      </c>
      <c r="F317" s="238">
        <f>SUM(F318:F322)</f>
        <v>0</v>
      </c>
      <c r="G317" s="238">
        <f>SUM(G318:G322)</f>
        <v>0</v>
      </c>
      <c r="H317" s="1938">
        <f t="shared" ref="H317:H370" si="14">SUM(D317:G317)</f>
        <v>0</v>
      </c>
      <c r="K317" s="232"/>
    </row>
    <row r="318" spans="1:11">
      <c r="A318" s="1957">
        <v>22191</v>
      </c>
      <c r="B318" s="1941" t="s">
        <v>865</v>
      </c>
      <c r="C318" s="1936"/>
      <c r="D318" s="1942"/>
      <c r="E318" s="1942"/>
      <c r="F318" s="1942"/>
      <c r="G318" s="1942"/>
      <c r="H318" s="1938">
        <f t="shared" si="14"/>
        <v>0</v>
      </c>
      <c r="K318" s="232"/>
    </row>
    <row r="319" spans="1:11">
      <c r="A319" s="1957">
        <v>22192</v>
      </c>
      <c r="B319" s="1941" t="s">
        <v>866</v>
      </c>
      <c r="C319" s="1936"/>
      <c r="D319" s="1942"/>
      <c r="E319" s="1942"/>
      <c r="F319" s="1942"/>
      <c r="G319" s="1942"/>
      <c r="H319" s="1938">
        <f t="shared" si="14"/>
        <v>0</v>
      </c>
      <c r="K319" s="232"/>
    </row>
    <row r="320" spans="1:11">
      <c r="A320" s="1957">
        <v>22193</v>
      </c>
      <c r="B320" s="1941" t="s">
        <v>867</v>
      </c>
      <c r="C320" s="1936"/>
      <c r="D320" s="1942"/>
      <c r="E320" s="1942"/>
      <c r="F320" s="1942"/>
      <c r="G320" s="1942"/>
      <c r="H320" s="1938">
        <f t="shared" si="14"/>
        <v>0</v>
      </c>
      <c r="K320" s="232"/>
    </row>
    <row r="321" spans="1:11">
      <c r="A321" s="1957">
        <v>22194</v>
      </c>
      <c r="B321" s="1941" t="s">
        <v>868</v>
      </c>
      <c r="C321" s="1936"/>
      <c r="D321" s="1942"/>
      <c r="E321" s="1942"/>
      <c r="F321" s="1942"/>
      <c r="G321" s="1942"/>
      <c r="H321" s="1938">
        <f t="shared" si="14"/>
        <v>0</v>
      </c>
      <c r="K321" s="232"/>
    </row>
    <row r="322" spans="1:11">
      <c r="A322" s="1957">
        <v>22197</v>
      </c>
      <c r="B322" s="1941" t="s">
        <v>869</v>
      </c>
      <c r="C322" s="1936"/>
      <c r="D322" s="1942"/>
      <c r="E322" s="1942"/>
      <c r="F322" s="1942"/>
      <c r="G322" s="1942"/>
      <c r="H322" s="1938">
        <f t="shared" si="14"/>
        <v>0</v>
      </c>
      <c r="K322" s="232"/>
    </row>
    <row r="323" spans="1:11">
      <c r="A323" s="1958">
        <v>222</v>
      </c>
      <c r="B323" s="1943" t="s">
        <v>870</v>
      </c>
      <c r="C323" s="1936"/>
      <c r="D323" s="238">
        <f>SUM(D324:D329)</f>
        <v>0</v>
      </c>
      <c r="E323" s="238">
        <f>SUM(E324:E329)</f>
        <v>0</v>
      </c>
      <c r="F323" s="238">
        <f>SUM(F324:F329)</f>
        <v>0</v>
      </c>
      <c r="G323" s="238">
        <f>SUM(G324:G329)</f>
        <v>0</v>
      </c>
      <c r="H323" s="1938">
        <f t="shared" si="14"/>
        <v>0</v>
      </c>
      <c r="K323" s="232"/>
    </row>
    <row r="324" spans="1:11">
      <c r="A324" s="1957">
        <v>2221</v>
      </c>
      <c r="B324" s="1941" t="s">
        <v>859</v>
      </c>
      <c r="C324" s="1936"/>
      <c r="D324" s="1942"/>
      <c r="E324" s="1942"/>
      <c r="F324" s="1942"/>
      <c r="G324" s="1942"/>
      <c r="H324" s="1938">
        <f t="shared" si="14"/>
        <v>0</v>
      </c>
      <c r="K324" s="232"/>
    </row>
    <row r="325" spans="1:11">
      <c r="A325" s="1957">
        <v>2222</v>
      </c>
      <c r="B325" s="1941" t="s">
        <v>860</v>
      </c>
      <c r="C325" s="1936"/>
      <c r="D325" s="1942"/>
      <c r="E325" s="1942"/>
      <c r="F325" s="1942"/>
      <c r="G325" s="1942"/>
      <c r="H325" s="1938">
        <f t="shared" si="14"/>
        <v>0</v>
      </c>
      <c r="K325" s="232"/>
    </row>
    <row r="326" spans="1:11">
      <c r="A326" s="1957">
        <v>2223</v>
      </c>
      <c r="B326" s="1941" t="s">
        <v>861</v>
      </c>
      <c r="C326" s="1936"/>
      <c r="D326" s="1942"/>
      <c r="E326" s="1942"/>
      <c r="F326" s="1942"/>
      <c r="G326" s="1942"/>
      <c r="H326" s="1938">
        <f t="shared" si="14"/>
        <v>0</v>
      </c>
      <c r="K326" s="232"/>
    </row>
    <row r="327" spans="1:11">
      <c r="A327" s="1957">
        <v>2224</v>
      </c>
      <c r="B327" s="1941" t="s">
        <v>862</v>
      </c>
      <c r="C327" s="1936"/>
      <c r="D327" s="1942"/>
      <c r="E327" s="1942"/>
      <c r="F327" s="1942"/>
      <c r="G327" s="1942"/>
      <c r="H327" s="1938">
        <f t="shared" si="14"/>
        <v>0</v>
      </c>
      <c r="K327" s="232"/>
    </row>
    <row r="328" spans="1:11">
      <c r="A328" s="1957">
        <v>2227</v>
      </c>
      <c r="B328" s="1941" t="s">
        <v>863</v>
      </c>
      <c r="C328" s="1936"/>
      <c r="D328" s="1942"/>
      <c r="E328" s="1942"/>
      <c r="F328" s="1942"/>
      <c r="G328" s="1942"/>
      <c r="H328" s="1938">
        <f t="shared" si="14"/>
        <v>0</v>
      </c>
      <c r="K328" s="232"/>
    </row>
    <row r="329" spans="1:11">
      <c r="A329" s="1957">
        <v>2229</v>
      </c>
      <c r="B329" s="1941" t="s">
        <v>864</v>
      </c>
      <c r="C329" s="1936"/>
      <c r="D329" s="238">
        <f>SUM(D330:D334)</f>
        <v>0</v>
      </c>
      <c r="E329" s="238">
        <f>SUM(E330:E334)</f>
        <v>0</v>
      </c>
      <c r="F329" s="238">
        <f>SUM(F330:F334)</f>
        <v>0</v>
      </c>
      <c r="G329" s="238">
        <f>SUM(G330:G334)</f>
        <v>0</v>
      </c>
      <c r="H329" s="1938">
        <f t="shared" si="14"/>
        <v>0</v>
      </c>
      <c r="K329" s="232"/>
    </row>
    <row r="330" spans="1:11">
      <c r="A330" s="1957">
        <v>22291</v>
      </c>
      <c r="B330" s="1941" t="s">
        <v>865</v>
      </c>
      <c r="C330" s="1936"/>
      <c r="D330" s="1942"/>
      <c r="E330" s="1942"/>
      <c r="F330" s="1942"/>
      <c r="G330" s="1942"/>
      <c r="H330" s="1938">
        <f t="shared" si="14"/>
        <v>0</v>
      </c>
      <c r="K330" s="232"/>
    </row>
    <row r="331" spans="1:11">
      <c r="A331" s="1957">
        <v>22292</v>
      </c>
      <c r="B331" s="1941" t="s">
        <v>866</v>
      </c>
      <c r="C331" s="1936"/>
      <c r="D331" s="1942"/>
      <c r="E331" s="1942"/>
      <c r="F331" s="1942"/>
      <c r="G331" s="1942"/>
      <c r="H331" s="1938">
        <f t="shared" si="14"/>
        <v>0</v>
      </c>
      <c r="K331" s="232"/>
    </row>
    <row r="332" spans="1:11">
      <c r="A332" s="1957">
        <v>22293</v>
      </c>
      <c r="B332" s="1941" t="s">
        <v>867</v>
      </c>
      <c r="C332" s="1936"/>
      <c r="D332" s="1942"/>
      <c r="E332" s="1942"/>
      <c r="F332" s="1942"/>
      <c r="G332" s="1942"/>
      <c r="H332" s="1938">
        <f t="shared" si="14"/>
        <v>0</v>
      </c>
      <c r="K332" s="232"/>
    </row>
    <row r="333" spans="1:11">
      <c r="A333" s="1957">
        <v>22294</v>
      </c>
      <c r="B333" s="1941" t="s">
        <v>868</v>
      </c>
      <c r="C333" s="1936"/>
      <c r="D333" s="1942"/>
      <c r="E333" s="1942"/>
      <c r="F333" s="1942"/>
      <c r="G333" s="1942"/>
      <c r="H333" s="1938">
        <f t="shared" si="14"/>
        <v>0</v>
      </c>
      <c r="K333" s="232"/>
    </row>
    <row r="334" spans="1:11">
      <c r="A334" s="1957">
        <v>22297</v>
      </c>
      <c r="B334" s="1941" t="s">
        <v>869</v>
      </c>
      <c r="C334" s="1936"/>
      <c r="D334" s="1942"/>
      <c r="E334" s="1942"/>
      <c r="F334" s="1942"/>
      <c r="G334" s="1942"/>
      <c r="H334" s="1938">
        <f t="shared" si="14"/>
        <v>0</v>
      </c>
      <c r="K334" s="232"/>
    </row>
    <row r="335" spans="1:11">
      <c r="A335" s="1958">
        <v>223</v>
      </c>
      <c r="B335" s="1943" t="s">
        <v>871</v>
      </c>
      <c r="C335" s="1936"/>
      <c r="D335" s="238">
        <f>SUM(D336:D341)</f>
        <v>0</v>
      </c>
      <c r="E335" s="238">
        <f>SUM(E336:E341)</f>
        <v>0</v>
      </c>
      <c r="F335" s="238">
        <f>SUM(F336:F341)</f>
        <v>0</v>
      </c>
      <c r="G335" s="238">
        <f>SUM(G336:G341)</f>
        <v>0</v>
      </c>
      <c r="H335" s="1938">
        <f t="shared" si="14"/>
        <v>0</v>
      </c>
      <c r="K335" s="232"/>
    </row>
    <row r="336" spans="1:11">
      <c r="A336" s="1957">
        <v>2231</v>
      </c>
      <c r="B336" s="1941" t="s">
        <v>859</v>
      </c>
      <c r="C336" s="1936"/>
      <c r="D336" s="1942"/>
      <c r="E336" s="1942"/>
      <c r="F336" s="1942"/>
      <c r="G336" s="1942"/>
      <c r="H336" s="1938">
        <f t="shared" si="14"/>
        <v>0</v>
      </c>
      <c r="K336" s="232"/>
    </row>
    <row r="337" spans="1:13">
      <c r="A337" s="1957">
        <v>2232</v>
      </c>
      <c r="B337" s="1941" t="s">
        <v>860</v>
      </c>
      <c r="C337" s="1936"/>
      <c r="D337" s="1942"/>
      <c r="E337" s="1942"/>
      <c r="F337" s="1942"/>
      <c r="G337" s="1942"/>
      <c r="H337" s="1938">
        <f t="shared" si="14"/>
        <v>0</v>
      </c>
      <c r="K337" s="232"/>
    </row>
    <row r="338" spans="1:13">
      <c r="A338" s="1957">
        <v>2233</v>
      </c>
      <c r="B338" s="1941" t="s">
        <v>861</v>
      </c>
      <c r="C338" s="1936"/>
      <c r="D338" s="1942"/>
      <c r="E338" s="1942"/>
      <c r="F338" s="1942"/>
      <c r="G338" s="1942"/>
      <c r="H338" s="1938">
        <f t="shared" si="14"/>
        <v>0</v>
      </c>
      <c r="K338" s="232"/>
    </row>
    <row r="339" spans="1:13">
      <c r="A339" s="1957">
        <v>2234</v>
      </c>
      <c r="B339" s="1941" t="s">
        <v>862</v>
      </c>
      <c r="C339" s="1936"/>
      <c r="D339" s="1942"/>
      <c r="E339" s="1942"/>
      <c r="F339" s="1942"/>
      <c r="G339" s="1942"/>
      <c r="H339" s="1938">
        <f t="shared" si="14"/>
        <v>0</v>
      </c>
      <c r="K339" s="232"/>
    </row>
    <row r="340" spans="1:13">
      <c r="A340" s="1957">
        <v>2237</v>
      </c>
      <c r="B340" s="1941" t="s">
        <v>863</v>
      </c>
      <c r="C340" s="1936"/>
      <c r="D340" s="1942"/>
      <c r="E340" s="1942"/>
      <c r="F340" s="1942"/>
      <c r="G340" s="1942"/>
      <c r="H340" s="1938">
        <f t="shared" si="14"/>
        <v>0</v>
      </c>
      <c r="K340" s="232"/>
    </row>
    <row r="341" spans="1:13">
      <c r="A341" s="1957">
        <v>2239</v>
      </c>
      <c r="B341" s="1941" t="s">
        <v>864</v>
      </c>
      <c r="C341" s="1936"/>
      <c r="D341" s="238">
        <f>SUM(D342:D346)</f>
        <v>0</v>
      </c>
      <c r="E341" s="238">
        <f>SUM(E342:E346)</f>
        <v>0</v>
      </c>
      <c r="F341" s="238">
        <f>SUM(F342:F346)</f>
        <v>0</v>
      </c>
      <c r="G341" s="238">
        <f>SUM(G342:G346)</f>
        <v>0</v>
      </c>
      <c r="H341" s="1938">
        <f t="shared" si="14"/>
        <v>0</v>
      </c>
      <c r="K341" s="232"/>
    </row>
    <row r="342" spans="1:13">
      <c r="A342" s="1957">
        <v>22391</v>
      </c>
      <c r="B342" s="1941" t="s">
        <v>865</v>
      </c>
      <c r="C342" s="1936"/>
      <c r="D342" s="1942"/>
      <c r="E342" s="1942"/>
      <c r="F342" s="1942"/>
      <c r="G342" s="1942"/>
      <c r="H342" s="1938">
        <f t="shared" si="14"/>
        <v>0</v>
      </c>
      <c r="K342" s="232"/>
    </row>
    <row r="343" spans="1:13">
      <c r="A343" s="1957">
        <v>22392</v>
      </c>
      <c r="B343" s="1941" t="s">
        <v>866</v>
      </c>
      <c r="C343" s="1936"/>
      <c r="D343" s="1942"/>
      <c r="E343" s="1942"/>
      <c r="F343" s="1942"/>
      <c r="G343" s="1942"/>
      <c r="H343" s="1938">
        <f t="shared" si="14"/>
        <v>0</v>
      </c>
      <c r="K343" s="232"/>
    </row>
    <row r="344" spans="1:13">
      <c r="A344" s="1957">
        <v>22393</v>
      </c>
      <c r="B344" s="1941" t="s">
        <v>867</v>
      </c>
      <c r="C344" s="1936"/>
      <c r="D344" s="1942"/>
      <c r="E344" s="1942"/>
      <c r="F344" s="1942"/>
      <c r="G344" s="1942"/>
      <c r="H344" s="1938">
        <f t="shared" si="14"/>
        <v>0</v>
      </c>
      <c r="K344" s="232"/>
    </row>
    <row r="345" spans="1:13">
      <c r="A345" s="1957">
        <v>22394</v>
      </c>
      <c r="B345" s="1941" t="s">
        <v>868</v>
      </c>
      <c r="C345" s="1936"/>
      <c r="D345" s="1942"/>
      <c r="E345" s="1942"/>
      <c r="F345" s="1942"/>
      <c r="G345" s="1942"/>
      <c r="H345" s="1938">
        <f t="shared" si="14"/>
        <v>0</v>
      </c>
      <c r="K345" s="232"/>
    </row>
    <row r="346" spans="1:13">
      <c r="A346" s="1957">
        <v>22397</v>
      </c>
      <c r="B346" s="1941" t="s">
        <v>869</v>
      </c>
      <c r="C346" s="1936"/>
      <c r="D346" s="1942"/>
      <c r="E346" s="1942"/>
      <c r="F346" s="1942"/>
      <c r="G346" s="1942"/>
      <c r="H346" s="1938">
        <f t="shared" si="14"/>
        <v>0</v>
      </c>
      <c r="K346" s="232"/>
    </row>
    <row r="347" spans="1:13">
      <c r="A347" s="1958">
        <v>224</v>
      </c>
      <c r="B347" s="1943" t="s">
        <v>872</v>
      </c>
      <c r="C347" s="1936"/>
      <c r="D347" s="238">
        <f>SUM(D348:D353)</f>
        <v>0</v>
      </c>
      <c r="E347" s="238">
        <f>SUM(E348:E353)</f>
        <v>0</v>
      </c>
      <c r="F347" s="238">
        <f>SUM(F348:F353)</f>
        <v>0</v>
      </c>
      <c r="G347" s="238">
        <f>SUM(G348:G353)</f>
        <v>0</v>
      </c>
      <c r="H347" s="1938">
        <f t="shared" si="14"/>
        <v>0</v>
      </c>
      <c r="K347" s="232"/>
    </row>
    <row r="348" spans="1:13">
      <c r="A348" s="1957">
        <v>2241</v>
      </c>
      <c r="B348" s="1941" t="s">
        <v>859</v>
      </c>
      <c r="C348" s="1936"/>
      <c r="D348" s="1942"/>
      <c r="E348" s="1942"/>
      <c r="F348" s="1942"/>
      <c r="G348" s="1942"/>
      <c r="H348" s="1938">
        <f t="shared" si="14"/>
        <v>0</v>
      </c>
      <c r="K348" s="232"/>
      <c r="L348" s="232"/>
      <c r="M348" s="232"/>
    </row>
    <row r="349" spans="1:13">
      <c r="A349" s="1957">
        <v>2242</v>
      </c>
      <c r="B349" s="1941" t="s">
        <v>860</v>
      </c>
      <c r="C349" s="1936"/>
      <c r="D349" s="1942"/>
      <c r="E349" s="1942"/>
      <c r="F349" s="1942"/>
      <c r="G349" s="1942"/>
      <c r="H349" s="1938">
        <f t="shared" si="14"/>
        <v>0</v>
      </c>
      <c r="K349" s="232"/>
    </row>
    <row r="350" spans="1:13">
      <c r="A350" s="1957">
        <v>2243</v>
      </c>
      <c r="B350" s="1941" t="s">
        <v>861</v>
      </c>
      <c r="C350" s="1936"/>
      <c r="D350" s="1942"/>
      <c r="E350" s="1942"/>
      <c r="F350" s="1942"/>
      <c r="G350" s="1942"/>
      <c r="H350" s="1938">
        <f t="shared" si="14"/>
        <v>0</v>
      </c>
      <c r="K350" s="232"/>
    </row>
    <row r="351" spans="1:13">
      <c r="A351" s="1957">
        <v>2244</v>
      </c>
      <c r="B351" s="1941" t="s">
        <v>862</v>
      </c>
      <c r="C351" s="1936"/>
      <c r="D351" s="1942"/>
      <c r="E351" s="1942"/>
      <c r="F351" s="1942"/>
      <c r="G351" s="1942"/>
      <c r="H351" s="1938">
        <f t="shared" si="14"/>
        <v>0</v>
      </c>
      <c r="K351" s="232"/>
    </row>
    <row r="352" spans="1:13">
      <c r="A352" s="1957">
        <v>2247</v>
      </c>
      <c r="B352" s="1941" t="s">
        <v>863</v>
      </c>
      <c r="C352" s="1936"/>
      <c r="D352" s="1942"/>
      <c r="E352" s="1942"/>
      <c r="F352" s="1942"/>
      <c r="G352" s="1942"/>
      <c r="H352" s="1938">
        <f t="shared" si="14"/>
        <v>0</v>
      </c>
      <c r="K352" s="232"/>
    </row>
    <row r="353" spans="1:11">
      <c r="A353" s="1957">
        <v>2249</v>
      </c>
      <c r="B353" s="1941" t="s">
        <v>864</v>
      </c>
      <c r="C353" s="1936"/>
      <c r="D353" s="238">
        <f>SUM(D354:D358)</f>
        <v>0</v>
      </c>
      <c r="E353" s="238">
        <f>SUM(E354:E358)</f>
        <v>0</v>
      </c>
      <c r="F353" s="238">
        <f>SUM(F354:F358)</f>
        <v>0</v>
      </c>
      <c r="G353" s="238">
        <f>SUM(G354:G358)</f>
        <v>0</v>
      </c>
      <c r="H353" s="1938">
        <f t="shared" si="14"/>
        <v>0</v>
      </c>
      <c r="K353" s="232"/>
    </row>
    <row r="354" spans="1:11">
      <c r="A354" s="1957">
        <v>22491</v>
      </c>
      <c r="B354" s="1941" t="s">
        <v>865</v>
      </c>
      <c r="C354" s="1936"/>
      <c r="D354" s="1942"/>
      <c r="E354" s="1942"/>
      <c r="F354" s="1942"/>
      <c r="G354" s="1942"/>
      <c r="H354" s="1938">
        <f t="shared" si="14"/>
        <v>0</v>
      </c>
      <c r="K354" s="232"/>
    </row>
    <row r="355" spans="1:11">
      <c r="A355" s="1957">
        <v>22492</v>
      </c>
      <c r="B355" s="1941" t="s">
        <v>866</v>
      </c>
      <c r="C355" s="1936"/>
      <c r="D355" s="1942"/>
      <c r="E355" s="1942"/>
      <c r="F355" s="1942"/>
      <c r="G355" s="1942"/>
      <c r="H355" s="1938">
        <f t="shared" si="14"/>
        <v>0</v>
      </c>
      <c r="K355" s="232"/>
    </row>
    <row r="356" spans="1:11">
      <c r="A356" s="1957">
        <v>22493</v>
      </c>
      <c r="B356" s="1941" t="s">
        <v>867</v>
      </c>
      <c r="C356" s="1936"/>
      <c r="D356" s="1942"/>
      <c r="E356" s="1942"/>
      <c r="F356" s="1942"/>
      <c r="G356" s="1942"/>
      <c r="H356" s="1938">
        <f t="shared" si="14"/>
        <v>0</v>
      </c>
      <c r="K356" s="232"/>
    </row>
    <row r="357" spans="1:11">
      <c r="A357" s="1957">
        <v>22494</v>
      </c>
      <c r="B357" s="1941" t="s">
        <v>868</v>
      </c>
      <c r="C357" s="1936"/>
      <c r="D357" s="1942"/>
      <c r="E357" s="1942"/>
      <c r="F357" s="1942"/>
      <c r="G357" s="1942"/>
      <c r="H357" s="1938">
        <f t="shared" si="14"/>
        <v>0</v>
      </c>
      <c r="K357" s="232"/>
    </row>
    <row r="358" spans="1:11">
      <c r="A358" s="1957">
        <v>22497</v>
      </c>
      <c r="B358" s="1941" t="s">
        <v>869</v>
      </c>
      <c r="C358" s="1936"/>
      <c r="D358" s="1942"/>
      <c r="E358" s="1942"/>
      <c r="F358" s="1942"/>
      <c r="G358" s="1942"/>
      <c r="H358" s="1938">
        <f t="shared" si="14"/>
        <v>0</v>
      </c>
      <c r="K358" s="232"/>
    </row>
    <row r="359" spans="1:11">
      <c r="A359" s="1958">
        <v>225</v>
      </c>
      <c r="B359" s="1943" t="s">
        <v>878</v>
      </c>
      <c r="C359" s="1936"/>
      <c r="D359" s="238">
        <f>SUM(D360:D365)</f>
        <v>0</v>
      </c>
      <c r="E359" s="238">
        <f>SUM(E360:E365)</f>
        <v>0</v>
      </c>
      <c r="F359" s="238">
        <f>SUM(F360:F365)</f>
        <v>0</v>
      </c>
      <c r="G359" s="238">
        <f>SUM(G360:G365)</f>
        <v>0</v>
      </c>
      <c r="H359" s="1938">
        <f t="shared" si="14"/>
        <v>0</v>
      </c>
      <c r="K359" s="232"/>
    </row>
    <row r="360" spans="1:11">
      <c r="A360" s="1957">
        <v>2251</v>
      </c>
      <c r="B360" s="1941" t="s">
        <v>859</v>
      </c>
      <c r="C360" s="1936"/>
      <c r="D360" s="1942"/>
      <c r="E360" s="1942"/>
      <c r="F360" s="1942"/>
      <c r="G360" s="1942"/>
      <c r="H360" s="1938">
        <f t="shared" si="14"/>
        <v>0</v>
      </c>
      <c r="K360" s="232"/>
    </row>
    <row r="361" spans="1:11">
      <c r="A361" s="1957">
        <v>2252</v>
      </c>
      <c r="B361" s="1941" t="s">
        <v>860</v>
      </c>
      <c r="C361" s="1936"/>
      <c r="D361" s="1942"/>
      <c r="E361" s="1942"/>
      <c r="F361" s="1942"/>
      <c r="G361" s="1942"/>
      <c r="H361" s="1938">
        <f t="shared" si="14"/>
        <v>0</v>
      </c>
      <c r="K361" s="232"/>
    </row>
    <row r="362" spans="1:11">
      <c r="A362" s="1957">
        <v>2253</v>
      </c>
      <c r="B362" s="1941" t="s">
        <v>861</v>
      </c>
      <c r="C362" s="1936"/>
      <c r="D362" s="1942"/>
      <c r="E362" s="1942"/>
      <c r="F362" s="1942"/>
      <c r="G362" s="1942"/>
      <c r="H362" s="1938">
        <f t="shared" si="14"/>
        <v>0</v>
      </c>
      <c r="K362" s="232"/>
    </row>
    <row r="363" spans="1:11">
      <c r="A363" s="1957">
        <v>2254</v>
      </c>
      <c r="B363" s="1941" t="s">
        <v>862</v>
      </c>
      <c r="C363" s="1936"/>
      <c r="D363" s="1942"/>
      <c r="E363" s="1942"/>
      <c r="F363" s="1942"/>
      <c r="G363" s="1942"/>
      <c r="H363" s="1938">
        <f t="shared" si="14"/>
        <v>0</v>
      </c>
      <c r="K363" s="232"/>
    </row>
    <row r="364" spans="1:11">
      <c r="A364" s="1957">
        <v>2257</v>
      </c>
      <c r="B364" s="1941" t="s">
        <v>863</v>
      </c>
      <c r="C364" s="1936"/>
      <c r="D364" s="1942"/>
      <c r="E364" s="1942"/>
      <c r="F364" s="1942"/>
      <c r="G364" s="1942"/>
      <c r="H364" s="1938">
        <f t="shared" si="14"/>
        <v>0</v>
      </c>
      <c r="K364" s="232"/>
    </row>
    <row r="365" spans="1:11">
      <c r="A365" s="1957">
        <v>2259</v>
      </c>
      <c r="B365" s="1941" t="s">
        <v>864</v>
      </c>
      <c r="C365" s="1936"/>
      <c r="D365" s="238">
        <f>SUM(D366:D370)</f>
        <v>0</v>
      </c>
      <c r="E365" s="238">
        <f>SUM(E366:E370)</f>
        <v>0</v>
      </c>
      <c r="F365" s="238">
        <f>SUM(F366:F370)</f>
        <v>0</v>
      </c>
      <c r="G365" s="238">
        <f>SUM(G366:G370)</f>
        <v>0</v>
      </c>
      <c r="H365" s="1938">
        <f t="shared" si="14"/>
        <v>0</v>
      </c>
      <c r="K365" s="232"/>
    </row>
    <row r="366" spans="1:11">
      <c r="A366" s="1957">
        <v>22591</v>
      </c>
      <c r="B366" s="1941" t="s">
        <v>865</v>
      </c>
      <c r="C366" s="1936"/>
      <c r="D366" s="1942"/>
      <c r="E366" s="1942"/>
      <c r="F366" s="1942"/>
      <c r="G366" s="1942"/>
      <c r="H366" s="1938">
        <f t="shared" si="14"/>
        <v>0</v>
      </c>
      <c r="K366" s="232"/>
    </row>
    <row r="367" spans="1:11">
      <c r="A367" s="1957">
        <v>22592</v>
      </c>
      <c r="B367" s="1941" t="s">
        <v>866</v>
      </c>
      <c r="C367" s="1936"/>
      <c r="D367" s="1942"/>
      <c r="E367" s="1942"/>
      <c r="F367" s="1942"/>
      <c r="G367" s="1942"/>
      <c r="H367" s="1938">
        <f t="shared" si="14"/>
        <v>0</v>
      </c>
      <c r="K367" s="232"/>
    </row>
    <row r="368" spans="1:11">
      <c r="A368" s="1957">
        <v>22593</v>
      </c>
      <c r="B368" s="1941" t="s">
        <v>867</v>
      </c>
      <c r="C368" s="1936"/>
      <c r="D368" s="1942"/>
      <c r="E368" s="1942"/>
      <c r="F368" s="1942"/>
      <c r="G368" s="1942"/>
      <c r="H368" s="1938">
        <f t="shared" si="14"/>
        <v>0</v>
      </c>
      <c r="K368" s="232"/>
    </row>
    <row r="369" spans="1:11">
      <c r="A369" s="1957">
        <v>22594</v>
      </c>
      <c r="B369" s="1941" t="s">
        <v>868</v>
      </c>
      <c r="C369" s="1936"/>
      <c r="D369" s="1942"/>
      <c r="E369" s="1942"/>
      <c r="F369" s="1942"/>
      <c r="G369" s="1942"/>
      <c r="H369" s="1938">
        <f t="shared" si="14"/>
        <v>0</v>
      </c>
      <c r="K369" s="232"/>
    </row>
    <row r="370" spans="1:11">
      <c r="A370" s="1957">
        <v>22597</v>
      </c>
      <c r="B370" s="1941" t="s">
        <v>869</v>
      </c>
      <c r="C370" s="1936"/>
      <c r="D370" s="1942"/>
      <c r="E370" s="1942"/>
      <c r="F370" s="1942"/>
      <c r="G370" s="1942"/>
      <c r="H370" s="1938">
        <f t="shared" si="14"/>
        <v>0</v>
      </c>
      <c r="K370" s="232"/>
    </row>
    <row r="371" spans="1:11">
      <c r="A371" s="1961">
        <v>23</v>
      </c>
      <c r="B371" s="1935" t="s">
        <v>879</v>
      </c>
      <c r="C371" s="238">
        <f>C432</f>
        <v>0</v>
      </c>
      <c r="D371" s="238">
        <f>D372+D384+D396+D408+D420</f>
        <v>0</v>
      </c>
      <c r="E371" s="238">
        <f>E372+E384+E396+E408+E420</f>
        <v>0</v>
      </c>
      <c r="F371" s="238">
        <f>F372+F384+F396+F408+F420</f>
        <v>0</v>
      </c>
      <c r="G371" s="238">
        <f>G372+G384+G396+G408+G420</f>
        <v>0</v>
      </c>
      <c r="H371" s="1938">
        <f t="shared" ref="H371" si="15">SUM(C371:G371)</f>
        <v>0</v>
      </c>
      <c r="K371" s="232"/>
    </row>
    <row r="372" spans="1:11">
      <c r="A372" s="1958">
        <v>231</v>
      </c>
      <c r="B372" s="1943" t="s">
        <v>858</v>
      </c>
      <c r="C372" s="1936"/>
      <c r="D372" s="238">
        <f>SUM(D373:D378)</f>
        <v>0</v>
      </c>
      <c r="E372" s="238">
        <f>SUM(E373:E378)</f>
        <v>0</v>
      </c>
      <c r="F372" s="238">
        <f>SUM(F373:F378)</f>
        <v>0</v>
      </c>
      <c r="G372" s="238">
        <f>SUM(G373:G378)</f>
        <v>0</v>
      </c>
      <c r="H372" s="1938">
        <f>SUM(D372:G372)</f>
        <v>0</v>
      </c>
      <c r="K372" s="232"/>
    </row>
    <row r="373" spans="1:11">
      <c r="A373" s="1957">
        <v>2311</v>
      </c>
      <c r="B373" s="1941" t="s">
        <v>859</v>
      </c>
      <c r="C373" s="1936"/>
      <c r="D373" s="1942"/>
      <c r="E373" s="1942"/>
      <c r="F373" s="1942"/>
      <c r="G373" s="1942"/>
      <c r="H373" s="1938">
        <f t="shared" ref="H373:H431" si="16">SUM(D373:G373)</f>
        <v>0</v>
      </c>
      <c r="K373" s="232"/>
    </row>
    <row r="374" spans="1:11">
      <c r="A374" s="1957">
        <v>2312</v>
      </c>
      <c r="B374" s="1941" t="s">
        <v>860</v>
      </c>
      <c r="C374" s="1936"/>
      <c r="D374" s="1942"/>
      <c r="E374" s="1942"/>
      <c r="F374" s="1942"/>
      <c r="G374" s="1942"/>
      <c r="H374" s="1938">
        <f t="shared" si="16"/>
        <v>0</v>
      </c>
      <c r="K374" s="232"/>
    </row>
    <row r="375" spans="1:11">
      <c r="A375" s="1957">
        <v>2313</v>
      </c>
      <c r="B375" s="1941" t="s">
        <v>861</v>
      </c>
      <c r="C375" s="1936"/>
      <c r="D375" s="1942"/>
      <c r="E375" s="1942"/>
      <c r="F375" s="1942"/>
      <c r="G375" s="1942"/>
      <c r="H375" s="1938">
        <f t="shared" si="16"/>
        <v>0</v>
      </c>
      <c r="K375" s="232"/>
    </row>
    <row r="376" spans="1:11">
      <c r="A376" s="1957">
        <v>2314</v>
      </c>
      <c r="B376" s="1941" t="s">
        <v>862</v>
      </c>
      <c r="C376" s="1936"/>
      <c r="D376" s="1942"/>
      <c r="E376" s="1942"/>
      <c r="F376" s="1942"/>
      <c r="G376" s="1942"/>
      <c r="H376" s="1938">
        <f t="shared" si="16"/>
        <v>0</v>
      </c>
      <c r="K376" s="232"/>
    </row>
    <row r="377" spans="1:11">
      <c r="A377" s="1957">
        <v>2317</v>
      </c>
      <c r="B377" s="1941" t="s">
        <v>863</v>
      </c>
      <c r="C377" s="1936"/>
      <c r="D377" s="1942"/>
      <c r="E377" s="1942"/>
      <c r="F377" s="1942"/>
      <c r="G377" s="1942"/>
      <c r="H377" s="1938">
        <f t="shared" si="16"/>
        <v>0</v>
      </c>
      <c r="K377" s="232"/>
    </row>
    <row r="378" spans="1:11">
      <c r="A378" s="1957">
        <v>2319</v>
      </c>
      <c r="B378" s="1941" t="s">
        <v>864</v>
      </c>
      <c r="C378" s="1936"/>
      <c r="D378" s="238">
        <f>SUM(D379:D383)</f>
        <v>0</v>
      </c>
      <c r="E378" s="238">
        <f>SUM(E379:E383)</f>
        <v>0</v>
      </c>
      <c r="F378" s="238">
        <f>SUM(F379:F383)</f>
        <v>0</v>
      </c>
      <c r="G378" s="238">
        <f>SUM(G379:G383)</f>
        <v>0</v>
      </c>
      <c r="H378" s="1938">
        <f t="shared" si="16"/>
        <v>0</v>
      </c>
      <c r="K378" s="232"/>
    </row>
    <row r="379" spans="1:11">
      <c r="A379" s="1957">
        <v>23191</v>
      </c>
      <c r="B379" s="1941" t="s">
        <v>865</v>
      </c>
      <c r="C379" s="1936"/>
      <c r="D379" s="1942"/>
      <c r="E379" s="1942"/>
      <c r="F379" s="1942"/>
      <c r="G379" s="1942"/>
      <c r="H379" s="1938">
        <f t="shared" si="16"/>
        <v>0</v>
      </c>
      <c r="K379" s="232"/>
    </row>
    <row r="380" spans="1:11">
      <c r="A380" s="1957">
        <v>23192</v>
      </c>
      <c r="B380" s="1941" t="s">
        <v>866</v>
      </c>
      <c r="C380" s="1936"/>
      <c r="D380" s="1942"/>
      <c r="E380" s="1942"/>
      <c r="F380" s="1942"/>
      <c r="G380" s="1942"/>
      <c r="H380" s="1938">
        <f t="shared" si="16"/>
        <v>0</v>
      </c>
      <c r="K380" s="232"/>
    </row>
    <row r="381" spans="1:11">
      <c r="A381" s="1957">
        <v>23193</v>
      </c>
      <c r="B381" s="1941" t="s">
        <v>867</v>
      </c>
      <c r="C381" s="1936"/>
      <c r="D381" s="1942"/>
      <c r="E381" s="1942"/>
      <c r="F381" s="1942"/>
      <c r="G381" s="1942"/>
      <c r="H381" s="1938">
        <f t="shared" si="16"/>
        <v>0</v>
      </c>
      <c r="K381" s="232"/>
    </row>
    <row r="382" spans="1:11">
      <c r="A382" s="1957">
        <v>23194</v>
      </c>
      <c r="B382" s="1941" t="s">
        <v>868</v>
      </c>
      <c r="C382" s="1936"/>
      <c r="D382" s="1942"/>
      <c r="E382" s="1942"/>
      <c r="F382" s="1942"/>
      <c r="G382" s="1942"/>
      <c r="H382" s="1938">
        <f t="shared" si="16"/>
        <v>0</v>
      </c>
      <c r="K382" s="232"/>
    </row>
    <row r="383" spans="1:11">
      <c r="A383" s="1957">
        <v>23197</v>
      </c>
      <c r="B383" s="1941" t="s">
        <v>869</v>
      </c>
      <c r="C383" s="1936"/>
      <c r="D383" s="1942"/>
      <c r="E383" s="1942"/>
      <c r="F383" s="1942"/>
      <c r="G383" s="1942"/>
      <c r="H383" s="1938">
        <f t="shared" si="16"/>
        <v>0</v>
      </c>
      <c r="K383" s="232"/>
    </row>
    <row r="384" spans="1:11">
      <c r="A384" s="1958">
        <v>232</v>
      </c>
      <c r="B384" s="1943" t="s">
        <v>870</v>
      </c>
      <c r="C384" s="1936"/>
      <c r="D384" s="238">
        <f>SUM(D385:D390)</f>
        <v>0</v>
      </c>
      <c r="E384" s="238">
        <f>SUM(E385:E390)</f>
        <v>0</v>
      </c>
      <c r="F384" s="238">
        <f>SUM(F385:F390)</f>
        <v>0</v>
      </c>
      <c r="G384" s="238">
        <f>SUM(G385:G390)</f>
        <v>0</v>
      </c>
      <c r="H384" s="1938">
        <f t="shared" si="16"/>
        <v>0</v>
      </c>
      <c r="K384" s="232"/>
    </row>
    <row r="385" spans="1:11">
      <c r="A385" s="1957">
        <v>2321</v>
      </c>
      <c r="B385" s="1941" t="s">
        <v>859</v>
      </c>
      <c r="C385" s="1936"/>
      <c r="D385" s="1942"/>
      <c r="E385" s="1942"/>
      <c r="F385" s="1942"/>
      <c r="G385" s="1942"/>
      <c r="H385" s="1938">
        <f t="shared" si="16"/>
        <v>0</v>
      </c>
      <c r="K385" s="232"/>
    </row>
    <row r="386" spans="1:11">
      <c r="A386" s="1957">
        <v>2322</v>
      </c>
      <c r="B386" s="1941" t="s">
        <v>860</v>
      </c>
      <c r="C386" s="1936"/>
      <c r="D386" s="1942"/>
      <c r="E386" s="1942"/>
      <c r="F386" s="1942"/>
      <c r="G386" s="1942"/>
      <c r="H386" s="1938">
        <f t="shared" si="16"/>
        <v>0</v>
      </c>
      <c r="K386" s="232"/>
    </row>
    <row r="387" spans="1:11">
      <c r="A387" s="1957">
        <v>2323</v>
      </c>
      <c r="B387" s="1941" t="s">
        <v>861</v>
      </c>
      <c r="C387" s="1936"/>
      <c r="D387" s="1942"/>
      <c r="E387" s="1942"/>
      <c r="F387" s="1942"/>
      <c r="G387" s="1942"/>
      <c r="H387" s="1938">
        <f t="shared" si="16"/>
        <v>0</v>
      </c>
      <c r="K387" s="232"/>
    </row>
    <row r="388" spans="1:11">
      <c r="A388" s="1957">
        <v>2324</v>
      </c>
      <c r="B388" s="1941" t="s">
        <v>862</v>
      </c>
      <c r="C388" s="1936"/>
      <c r="D388" s="1942"/>
      <c r="E388" s="1942"/>
      <c r="F388" s="1942"/>
      <c r="G388" s="1942"/>
      <c r="H388" s="1938">
        <f t="shared" si="16"/>
        <v>0</v>
      </c>
      <c r="K388" s="232"/>
    </row>
    <row r="389" spans="1:11">
      <c r="A389" s="1957">
        <v>2327</v>
      </c>
      <c r="B389" s="1941" t="s">
        <v>863</v>
      </c>
      <c r="C389" s="1936"/>
      <c r="D389" s="1942"/>
      <c r="E389" s="1942"/>
      <c r="F389" s="1942"/>
      <c r="G389" s="1942"/>
      <c r="H389" s="1938">
        <f t="shared" si="16"/>
        <v>0</v>
      </c>
      <c r="K389" s="232"/>
    </row>
    <row r="390" spans="1:11">
      <c r="A390" s="1957">
        <v>2329</v>
      </c>
      <c r="B390" s="1941" t="s">
        <v>864</v>
      </c>
      <c r="C390" s="1936"/>
      <c r="D390" s="238">
        <f>SUM(D391:D395)</f>
        <v>0</v>
      </c>
      <c r="E390" s="238">
        <f>SUM(E391:E395)</f>
        <v>0</v>
      </c>
      <c r="F390" s="238">
        <f>SUM(F391:F395)</f>
        <v>0</v>
      </c>
      <c r="G390" s="238">
        <f>SUM(G391:G395)</f>
        <v>0</v>
      </c>
      <c r="H390" s="1938">
        <f t="shared" si="16"/>
        <v>0</v>
      </c>
      <c r="K390" s="232"/>
    </row>
    <row r="391" spans="1:11">
      <c r="A391" s="1957">
        <v>23291</v>
      </c>
      <c r="B391" s="1941" t="s">
        <v>865</v>
      </c>
      <c r="C391" s="1936"/>
      <c r="D391" s="1942"/>
      <c r="E391" s="1942"/>
      <c r="F391" s="1942"/>
      <c r="G391" s="1942"/>
      <c r="H391" s="1938">
        <f t="shared" si="16"/>
        <v>0</v>
      </c>
      <c r="K391" s="232"/>
    </row>
    <row r="392" spans="1:11">
      <c r="A392" s="1957">
        <v>23292</v>
      </c>
      <c r="B392" s="1941" t="s">
        <v>866</v>
      </c>
      <c r="C392" s="1936"/>
      <c r="D392" s="1942"/>
      <c r="E392" s="1942"/>
      <c r="F392" s="1942"/>
      <c r="G392" s="1942"/>
      <c r="H392" s="1938">
        <f t="shared" si="16"/>
        <v>0</v>
      </c>
      <c r="K392" s="232"/>
    </row>
    <row r="393" spans="1:11">
      <c r="A393" s="1957">
        <v>23293</v>
      </c>
      <c r="B393" s="1941" t="s">
        <v>867</v>
      </c>
      <c r="C393" s="1936"/>
      <c r="D393" s="1942"/>
      <c r="E393" s="1942"/>
      <c r="F393" s="1942"/>
      <c r="G393" s="1942"/>
      <c r="H393" s="1938">
        <f t="shared" si="16"/>
        <v>0</v>
      </c>
      <c r="K393" s="232"/>
    </row>
    <row r="394" spans="1:11">
      <c r="A394" s="1957">
        <v>23294</v>
      </c>
      <c r="B394" s="1941" t="s">
        <v>868</v>
      </c>
      <c r="C394" s="1936"/>
      <c r="D394" s="1942"/>
      <c r="E394" s="1942"/>
      <c r="F394" s="1942"/>
      <c r="G394" s="1942"/>
      <c r="H394" s="1938">
        <f t="shared" si="16"/>
        <v>0</v>
      </c>
      <c r="K394" s="232"/>
    </row>
    <row r="395" spans="1:11">
      <c r="A395" s="1957">
        <v>23297</v>
      </c>
      <c r="B395" s="1941" t="s">
        <v>869</v>
      </c>
      <c r="C395" s="1936"/>
      <c r="D395" s="1942"/>
      <c r="E395" s="1942"/>
      <c r="F395" s="1942"/>
      <c r="G395" s="1942"/>
      <c r="H395" s="1938">
        <f t="shared" si="16"/>
        <v>0</v>
      </c>
      <c r="K395" s="232"/>
    </row>
    <row r="396" spans="1:11">
      <c r="A396" s="1958">
        <v>233</v>
      </c>
      <c r="B396" s="1943" t="s">
        <v>871</v>
      </c>
      <c r="C396" s="1936"/>
      <c r="D396" s="238">
        <f>SUM(D397:D402)</f>
        <v>0</v>
      </c>
      <c r="E396" s="238">
        <f>SUM(E397:E402)</f>
        <v>0</v>
      </c>
      <c r="F396" s="238">
        <f>SUM(F397:F402)</f>
        <v>0</v>
      </c>
      <c r="G396" s="238">
        <f>SUM(G397:G402)</f>
        <v>0</v>
      </c>
      <c r="H396" s="1938">
        <f t="shared" si="16"/>
        <v>0</v>
      </c>
      <c r="K396" s="232"/>
    </row>
    <row r="397" spans="1:11">
      <c r="A397" s="1957">
        <v>2331</v>
      </c>
      <c r="B397" s="1941" t="s">
        <v>859</v>
      </c>
      <c r="C397" s="1936"/>
      <c r="D397" s="1942"/>
      <c r="E397" s="1942"/>
      <c r="F397" s="1942"/>
      <c r="G397" s="1942"/>
      <c r="H397" s="1938">
        <f t="shared" si="16"/>
        <v>0</v>
      </c>
      <c r="K397" s="232"/>
    </row>
    <row r="398" spans="1:11">
      <c r="A398" s="1957">
        <v>2332</v>
      </c>
      <c r="B398" s="1941" t="s">
        <v>860</v>
      </c>
      <c r="C398" s="1936"/>
      <c r="D398" s="1942"/>
      <c r="E398" s="1942"/>
      <c r="F398" s="1942"/>
      <c r="G398" s="1942"/>
      <c r="H398" s="1938">
        <f t="shared" si="16"/>
        <v>0</v>
      </c>
      <c r="K398" s="232"/>
    </row>
    <row r="399" spans="1:11">
      <c r="A399" s="1957">
        <v>2333</v>
      </c>
      <c r="B399" s="1941" t="s">
        <v>861</v>
      </c>
      <c r="C399" s="1936"/>
      <c r="D399" s="1942"/>
      <c r="E399" s="1942"/>
      <c r="F399" s="1942"/>
      <c r="G399" s="1942"/>
      <c r="H399" s="1938">
        <f t="shared" si="16"/>
        <v>0</v>
      </c>
      <c r="K399" s="232"/>
    </row>
    <row r="400" spans="1:11">
      <c r="A400" s="1957">
        <v>2334</v>
      </c>
      <c r="B400" s="1941" t="s">
        <v>862</v>
      </c>
      <c r="C400" s="1936"/>
      <c r="D400" s="1942"/>
      <c r="E400" s="1942"/>
      <c r="F400" s="1942"/>
      <c r="G400" s="1942"/>
      <c r="H400" s="1938">
        <f t="shared" si="16"/>
        <v>0</v>
      </c>
      <c r="K400" s="232"/>
    </row>
    <row r="401" spans="1:11">
      <c r="A401" s="1957">
        <v>2337</v>
      </c>
      <c r="B401" s="1941" t="s">
        <v>863</v>
      </c>
      <c r="C401" s="1936"/>
      <c r="D401" s="1942"/>
      <c r="E401" s="1942"/>
      <c r="F401" s="1942"/>
      <c r="G401" s="1942"/>
      <c r="H401" s="1938">
        <f t="shared" si="16"/>
        <v>0</v>
      </c>
      <c r="K401" s="232"/>
    </row>
    <row r="402" spans="1:11">
      <c r="A402" s="1957">
        <v>2339</v>
      </c>
      <c r="B402" s="1941" t="s">
        <v>864</v>
      </c>
      <c r="C402" s="1936"/>
      <c r="D402" s="238">
        <f>SUM(D403:D407)</f>
        <v>0</v>
      </c>
      <c r="E402" s="238">
        <f>SUM(E403:E407)</f>
        <v>0</v>
      </c>
      <c r="F402" s="238">
        <f>SUM(F403:F407)</f>
        <v>0</v>
      </c>
      <c r="G402" s="238">
        <f>SUM(G403:G407)</f>
        <v>0</v>
      </c>
      <c r="H402" s="1938">
        <f t="shared" si="16"/>
        <v>0</v>
      </c>
      <c r="K402" s="232"/>
    </row>
    <row r="403" spans="1:11">
      <c r="A403" s="1957">
        <v>23391</v>
      </c>
      <c r="B403" s="1941" t="s">
        <v>865</v>
      </c>
      <c r="C403" s="1936"/>
      <c r="D403" s="1942"/>
      <c r="E403" s="1942"/>
      <c r="F403" s="1942"/>
      <c r="G403" s="1942"/>
      <c r="H403" s="1938">
        <f t="shared" si="16"/>
        <v>0</v>
      </c>
      <c r="K403" s="232"/>
    </row>
    <row r="404" spans="1:11">
      <c r="A404" s="1957">
        <v>23392</v>
      </c>
      <c r="B404" s="1941" t="s">
        <v>866</v>
      </c>
      <c r="C404" s="1936"/>
      <c r="D404" s="1942"/>
      <c r="E404" s="1942"/>
      <c r="F404" s="1942"/>
      <c r="G404" s="1942"/>
      <c r="H404" s="1938">
        <f t="shared" si="16"/>
        <v>0</v>
      </c>
      <c r="K404" s="232"/>
    </row>
    <row r="405" spans="1:11">
      <c r="A405" s="1957">
        <v>23393</v>
      </c>
      <c r="B405" s="1941" t="s">
        <v>867</v>
      </c>
      <c r="C405" s="1936"/>
      <c r="D405" s="1942"/>
      <c r="E405" s="1942"/>
      <c r="F405" s="1942"/>
      <c r="G405" s="1942"/>
      <c r="H405" s="1938">
        <f t="shared" si="16"/>
        <v>0</v>
      </c>
      <c r="K405" s="232"/>
    </row>
    <row r="406" spans="1:11">
      <c r="A406" s="1957">
        <v>23394</v>
      </c>
      <c r="B406" s="1941" t="s">
        <v>868</v>
      </c>
      <c r="C406" s="1936"/>
      <c r="D406" s="1942"/>
      <c r="E406" s="1942"/>
      <c r="F406" s="1942"/>
      <c r="G406" s="1942"/>
      <c r="H406" s="1938">
        <f t="shared" si="16"/>
        <v>0</v>
      </c>
      <c r="K406" s="232"/>
    </row>
    <row r="407" spans="1:11">
      <c r="A407" s="1957">
        <v>23397</v>
      </c>
      <c r="B407" s="1941" t="s">
        <v>869</v>
      </c>
      <c r="C407" s="1936"/>
      <c r="D407" s="1942"/>
      <c r="E407" s="1942"/>
      <c r="F407" s="1942"/>
      <c r="G407" s="1942"/>
      <c r="H407" s="1938">
        <f t="shared" si="16"/>
        <v>0</v>
      </c>
      <c r="K407" s="232"/>
    </row>
    <row r="408" spans="1:11">
      <c r="A408" s="1958">
        <v>234</v>
      </c>
      <c r="B408" s="1943" t="s">
        <v>872</v>
      </c>
      <c r="C408" s="1936"/>
      <c r="D408" s="238">
        <f>SUM(D409:D414)</f>
        <v>0</v>
      </c>
      <c r="E408" s="238">
        <f>SUM(E409:E414)</f>
        <v>0</v>
      </c>
      <c r="F408" s="238">
        <f>SUM(F409:F414)</f>
        <v>0</v>
      </c>
      <c r="G408" s="238">
        <f>SUM(G409:G414)</f>
        <v>0</v>
      </c>
      <c r="H408" s="1938">
        <f t="shared" si="16"/>
        <v>0</v>
      </c>
      <c r="K408" s="232"/>
    </row>
    <row r="409" spans="1:11">
      <c r="A409" s="1957">
        <v>2341</v>
      </c>
      <c r="B409" s="1941" t="s">
        <v>859</v>
      </c>
      <c r="C409" s="1936"/>
      <c r="D409" s="1942"/>
      <c r="E409" s="1942"/>
      <c r="F409" s="1942"/>
      <c r="G409" s="1942"/>
      <c r="H409" s="1938">
        <f t="shared" si="16"/>
        <v>0</v>
      </c>
      <c r="K409" s="232"/>
    </row>
    <row r="410" spans="1:11">
      <c r="A410" s="1957">
        <v>2342</v>
      </c>
      <c r="B410" s="1941" t="s">
        <v>860</v>
      </c>
      <c r="C410" s="1936"/>
      <c r="D410" s="1942"/>
      <c r="E410" s="1942"/>
      <c r="F410" s="1942"/>
      <c r="G410" s="1942"/>
      <c r="H410" s="1938">
        <f t="shared" si="16"/>
        <v>0</v>
      </c>
      <c r="K410" s="232"/>
    </row>
    <row r="411" spans="1:11">
      <c r="A411" s="1957">
        <v>2343</v>
      </c>
      <c r="B411" s="1941" t="s">
        <v>861</v>
      </c>
      <c r="C411" s="1936"/>
      <c r="D411" s="1942"/>
      <c r="E411" s="1942"/>
      <c r="F411" s="1942"/>
      <c r="G411" s="1942"/>
      <c r="H411" s="1938">
        <f t="shared" si="16"/>
        <v>0</v>
      </c>
      <c r="K411" s="232"/>
    </row>
    <row r="412" spans="1:11">
      <c r="A412" s="1957">
        <v>2344</v>
      </c>
      <c r="B412" s="1941" t="s">
        <v>862</v>
      </c>
      <c r="C412" s="1936"/>
      <c r="D412" s="1942"/>
      <c r="E412" s="1942"/>
      <c r="F412" s="1942"/>
      <c r="G412" s="1942"/>
      <c r="H412" s="1938">
        <f t="shared" si="16"/>
        <v>0</v>
      </c>
      <c r="K412" s="232"/>
    </row>
    <row r="413" spans="1:11">
      <c r="A413" s="1957">
        <v>2347</v>
      </c>
      <c r="B413" s="1941" t="s">
        <v>863</v>
      </c>
      <c r="C413" s="1936"/>
      <c r="D413" s="1942"/>
      <c r="E413" s="1942"/>
      <c r="F413" s="1942"/>
      <c r="G413" s="1942"/>
      <c r="H413" s="1938">
        <f t="shared" si="16"/>
        <v>0</v>
      </c>
      <c r="K413" s="232"/>
    </row>
    <row r="414" spans="1:11">
      <c r="A414" s="1957">
        <v>2349</v>
      </c>
      <c r="B414" s="1941" t="s">
        <v>864</v>
      </c>
      <c r="C414" s="1936"/>
      <c r="D414" s="238">
        <f>SUM(D415:D419)</f>
        <v>0</v>
      </c>
      <c r="E414" s="238">
        <f>SUM(E415:E419)</f>
        <v>0</v>
      </c>
      <c r="F414" s="238">
        <f>SUM(F415:F419)</f>
        <v>0</v>
      </c>
      <c r="G414" s="238">
        <f>SUM(G415:G419)</f>
        <v>0</v>
      </c>
      <c r="H414" s="1938">
        <f t="shared" si="16"/>
        <v>0</v>
      </c>
      <c r="K414" s="232"/>
    </row>
    <row r="415" spans="1:11">
      <c r="A415" s="1957">
        <v>23491</v>
      </c>
      <c r="B415" s="1941" t="s">
        <v>865</v>
      </c>
      <c r="C415" s="1936"/>
      <c r="D415" s="1942"/>
      <c r="E415" s="1942"/>
      <c r="F415" s="1942"/>
      <c r="G415" s="1942"/>
      <c r="H415" s="1938">
        <f t="shared" si="16"/>
        <v>0</v>
      </c>
      <c r="K415" s="232"/>
    </row>
    <row r="416" spans="1:11">
      <c r="A416" s="1957">
        <v>23492</v>
      </c>
      <c r="B416" s="1941" t="s">
        <v>866</v>
      </c>
      <c r="C416" s="1936"/>
      <c r="D416" s="1942"/>
      <c r="E416" s="1942"/>
      <c r="F416" s="1942"/>
      <c r="G416" s="1942"/>
      <c r="H416" s="1938">
        <f t="shared" si="16"/>
        <v>0</v>
      </c>
      <c r="K416" s="232"/>
    </row>
    <row r="417" spans="1:11">
      <c r="A417" s="1957">
        <v>23493</v>
      </c>
      <c r="B417" s="1941" t="s">
        <v>867</v>
      </c>
      <c r="C417" s="1936"/>
      <c r="D417" s="1942"/>
      <c r="E417" s="1942"/>
      <c r="F417" s="1942"/>
      <c r="G417" s="1942"/>
      <c r="H417" s="1938">
        <f t="shared" si="16"/>
        <v>0</v>
      </c>
      <c r="K417" s="232"/>
    </row>
    <row r="418" spans="1:11">
      <c r="A418" s="1957">
        <v>23494</v>
      </c>
      <c r="B418" s="1941" t="s">
        <v>868</v>
      </c>
      <c r="C418" s="1936"/>
      <c r="D418" s="1942"/>
      <c r="E418" s="1942"/>
      <c r="F418" s="1942"/>
      <c r="G418" s="1942"/>
      <c r="H418" s="1938">
        <f t="shared" si="16"/>
        <v>0</v>
      </c>
      <c r="K418" s="232"/>
    </row>
    <row r="419" spans="1:11">
      <c r="A419" s="1957">
        <v>23497</v>
      </c>
      <c r="B419" s="1941" t="s">
        <v>869</v>
      </c>
      <c r="C419" s="1936"/>
      <c r="D419" s="1942"/>
      <c r="E419" s="1942"/>
      <c r="F419" s="1942"/>
      <c r="G419" s="1942"/>
      <c r="H419" s="1938">
        <f t="shared" si="16"/>
        <v>0</v>
      </c>
      <c r="K419" s="232"/>
    </row>
    <row r="420" spans="1:11">
      <c r="A420" s="1958">
        <v>235</v>
      </c>
      <c r="B420" s="1943" t="s">
        <v>878</v>
      </c>
      <c r="C420" s="1936"/>
      <c r="D420" s="238">
        <f>SUM(D421:D426)</f>
        <v>0</v>
      </c>
      <c r="E420" s="238">
        <f>SUM(E421:E426)</f>
        <v>0</v>
      </c>
      <c r="F420" s="238">
        <f>SUM(F421:F426)</f>
        <v>0</v>
      </c>
      <c r="G420" s="238">
        <f>SUM(G421:G426)</f>
        <v>0</v>
      </c>
      <c r="H420" s="1938">
        <f t="shared" si="16"/>
        <v>0</v>
      </c>
      <c r="K420" s="232"/>
    </row>
    <row r="421" spans="1:11">
      <c r="A421" s="1957">
        <v>2351</v>
      </c>
      <c r="B421" s="1941" t="s">
        <v>859</v>
      </c>
      <c r="C421" s="1936"/>
      <c r="D421" s="1942"/>
      <c r="E421" s="1942"/>
      <c r="F421" s="1942"/>
      <c r="G421" s="1942"/>
      <c r="H421" s="1938">
        <f t="shared" si="16"/>
        <v>0</v>
      </c>
      <c r="K421" s="232"/>
    </row>
    <row r="422" spans="1:11">
      <c r="A422" s="1957">
        <v>2352</v>
      </c>
      <c r="B422" s="1941" t="s">
        <v>860</v>
      </c>
      <c r="C422" s="1936"/>
      <c r="D422" s="1942"/>
      <c r="E422" s="1942"/>
      <c r="F422" s="1942"/>
      <c r="G422" s="1942"/>
      <c r="H422" s="1938">
        <f t="shared" si="16"/>
        <v>0</v>
      </c>
      <c r="K422" s="232"/>
    </row>
    <row r="423" spans="1:11">
      <c r="A423" s="1957">
        <v>2353</v>
      </c>
      <c r="B423" s="1941" t="s">
        <v>861</v>
      </c>
      <c r="C423" s="1936"/>
      <c r="D423" s="1942"/>
      <c r="E423" s="1942"/>
      <c r="F423" s="1942"/>
      <c r="G423" s="1942"/>
      <c r="H423" s="1938">
        <f t="shared" si="16"/>
        <v>0</v>
      </c>
      <c r="K423" s="232"/>
    </row>
    <row r="424" spans="1:11">
      <c r="A424" s="1957">
        <v>2354</v>
      </c>
      <c r="B424" s="1941" t="s">
        <v>862</v>
      </c>
      <c r="C424" s="1936"/>
      <c r="D424" s="1942"/>
      <c r="E424" s="1942"/>
      <c r="F424" s="1942"/>
      <c r="G424" s="1942"/>
      <c r="H424" s="1938">
        <f t="shared" si="16"/>
        <v>0</v>
      </c>
      <c r="K424" s="232"/>
    </row>
    <row r="425" spans="1:11">
      <c r="A425" s="1957">
        <v>2357</v>
      </c>
      <c r="B425" s="1941" t="s">
        <v>863</v>
      </c>
      <c r="C425" s="1936"/>
      <c r="D425" s="1942"/>
      <c r="E425" s="1942"/>
      <c r="F425" s="1942"/>
      <c r="G425" s="1942"/>
      <c r="H425" s="1938">
        <f t="shared" si="16"/>
        <v>0</v>
      </c>
      <c r="K425" s="232"/>
    </row>
    <row r="426" spans="1:11">
      <c r="A426" s="1957">
        <v>2359</v>
      </c>
      <c r="B426" s="1941" t="s">
        <v>864</v>
      </c>
      <c r="C426" s="1936"/>
      <c r="D426" s="238">
        <f>SUM(D427:D431)</f>
        <v>0</v>
      </c>
      <c r="E426" s="238">
        <f>SUM(E427:E431)</f>
        <v>0</v>
      </c>
      <c r="F426" s="238">
        <f>SUM(F427:F431)</f>
        <v>0</v>
      </c>
      <c r="G426" s="238">
        <f>SUM(G427:G431)</f>
        <v>0</v>
      </c>
      <c r="H426" s="1938">
        <f t="shared" si="16"/>
        <v>0</v>
      </c>
      <c r="K426" s="232"/>
    </row>
    <row r="427" spans="1:11">
      <c r="A427" s="1957">
        <v>23591</v>
      </c>
      <c r="B427" s="1941" t="s">
        <v>865</v>
      </c>
      <c r="C427" s="1936"/>
      <c r="D427" s="1942"/>
      <c r="E427" s="1942"/>
      <c r="F427" s="1942"/>
      <c r="G427" s="1942"/>
      <c r="H427" s="1938">
        <f t="shared" si="16"/>
        <v>0</v>
      </c>
      <c r="K427" s="232"/>
    </row>
    <row r="428" spans="1:11">
      <c r="A428" s="1957">
        <v>23592</v>
      </c>
      <c r="B428" s="1941" t="s">
        <v>866</v>
      </c>
      <c r="C428" s="1936"/>
      <c r="D428" s="1942"/>
      <c r="E428" s="1942"/>
      <c r="F428" s="1942"/>
      <c r="G428" s="1942"/>
      <c r="H428" s="1938">
        <f t="shared" si="16"/>
        <v>0</v>
      </c>
      <c r="K428" s="232"/>
    </row>
    <row r="429" spans="1:11">
      <c r="A429" s="1957">
        <v>23593</v>
      </c>
      <c r="B429" s="1941" t="s">
        <v>867</v>
      </c>
      <c r="C429" s="1936"/>
      <c r="D429" s="1942"/>
      <c r="E429" s="1942"/>
      <c r="F429" s="1942"/>
      <c r="G429" s="1942"/>
      <c r="H429" s="1938">
        <f t="shared" si="16"/>
        <v>0</v>
      </c>
      <c r="K429" s="232"/>
    </row>
    <row r="430" spans="1:11">
      <c r="A430" s="1957">
        <v>23594</v>
      </c>
      <c r="B430" s="1941" t="s">
        <v>868</v>
      </c>
      <c r="C430" s="1936"/>
      <c r="D430" s="1942"/>
      <c r="E430" s="1942"/>
      <c r="F430" s="1942"/>
      <c r="G430" s="1942"/>
      <c r="H430" s="1938">
        <f t="shared" si="16"/>
        <v>0</v>
      </c>
      <c r="K430" s="232"/>
    </row>
    <row r="431" spans="1:11">
      <c r="A431" s="1957">
        <v>23597</v>
      </c>
      <c r="B431" s="1941" t="s">
        <v>869</v>
      </c>
      <c r="C431" s="1936"/>
      <c r="D431" s="1942"/>
      <c r="E431" s="1942"/>
      <c r="F431" s="1942"/>
      <c r="G431" s="1942"/>
      <c r="H431" s="1938">
        <f t="shared" si="16"/>
        <v>0</v>
      </c>
      <c r="K431" s="232"/>
    </row>
    <row r="432" spans="1:11">
      <c r="A432" s="1954">
        <v>238</v>
      </c>
      <c r="B432" s="1943" t="s">
        <v>880</v>
      </c>
      <c r="C432" s="238">
        <f>SUM(C433:C434)</f>
        <v>0</v>
      </c>
      <c r="D432" s="1936"/>
      <c r="E432" s="1936"/>
      <c r="F432" s="1936"/>
      <c r="G432" s="1936"/>
      <c r="H432" s="1938">
        <f>C432</f>
        <v>0</v>
      </c>
      <c r="K432" s="232"/>
    </row>
    <row r="433" spans="1:11">
      <c r="A433" s="1953" t="s">
        <v>881</v>
      </c>
      <c r="B433" s="1941" t="s">
        <v>882</v>
      </c>
      <c r="C433" s="1942"/>
      <c r="D433" s="1936"/>
      <c r="E433" s="1936"/>
      <c r="F433" s="1936"/>
      <c r="G433" s="1936"/>
      <c r="H433" s="1938">
        <f>C433</f>
        <v>0</v>
      </c>
      <c r="K433" s="232"/>
    </row>
    <row r="434" spans="1:11">
      <c r="A434" s="1953" t="s">
        <v>883</v>
      </c>
      <c r="B434" s="1941" t="s">
        <v>884</v>
      </c>
      <c r="C434" s="1942"/>
      <c r="D434" s="1936"/>
      <c r="E434" s="1936"/>
      <c r="F434" s="1936"/>
      <c r="G434" s="1936"/>
      <c r="H434" s="1938">
        <f>C434</f>
        <v>0</v>
      </c>
      <c r="K434" s="232"/>
    </row>
    <row r="435" spans="1:11">
      <c r="A435" s="1961">
        <v>24</v>
      </c>
      <c r="B435" s="1935" t="s">
        <v>885</v>
      </c>
      <c r="C435" s="238">
        <f>C496</f>
        <v>0</v>
      </c>
      <c r="D435" s="238">
        <f>D436+D448+D460+D472+D484</f>
        <v>0</v>
      </c>
      <c r="E435" s="238">
        <f>E436+E448+E460+E472+E484</f>
        <v>0</v>
      </c>
      <c r="F435" s="238">
        <f>F436+F448+F460+F472+F484</f>
        <v>0</v>
      </c>
      <c r="G435" s="238">
        <f>G436+G448+G460+G472+G484</f>
        <v>0</v>
      </c>
      <c r="H435" s="1938">
        <f t="shared" ref="H435" si="17">SUM(C435:G435)</f>
        <v>0</v>
      </c>
      <c r="K435" s="232"/>
    </row>
    <row r="436" spans="1:11">
      <c r="A436" s="1958">
        <v>241</v>
      </c>
      <c r="B436" s="1943" t="s">
        <v>858</v>
      </c>
      <c r="C436" s="1936"/>
      <c r="D436" s="238">
        <f>SUM(D437:D442)</f>
        <v>0</v>
      </c>
      <c r="E436" s="238">
        <f>SUM(E437:E442)</f>
        <v>0</v>
      </c>
      <c r="F436" s="238">
        <f>SUM(F437:F442)</f>
        <v>0</v>
      </c>
      <c r="G436" s="238">
        <f>SUM(G437:G442)</f>
        <v>0</v>
      </c>
      <c r="H436" s="1938">
        <f>SUM(D436:G436)</f>
        <v>0</v>
      </c>
      <c r="K436" s="232"/>
    </row>
    <row r="437" spans="1:11">
      <c r="A437" s="1957">
        <v>2411</v>
      </c>
      <c r="B437" s="1941" t="s">
        <v>859</v>
      </c>
      <c r="C437" s="1936"/>
      <c r="D437" s="1942"/>
      <c r="E437" s="1942"/>
      <c r="F437" s="1942"/>
      <c r="G437" s="1942"/>
      <c r="H437" s="1938">
        <f t="shared" ref="H437:H495" si="18">SUM(D437:G437)</f>
        <v>0</v>
      </c>
      <c r="K437" s="232"/>
    </row>
    <row r="438" spans="1:11">
      <c r="A438" s="1957">
        <v>2412</v>
      </c>
      <c r="B438" s="1941" t="s">
        <v>860</v>
      </c>
      <c r="C438" s="1936"/>
      <c r="D438" s="1942"/>
      <c r="E438" s="1942"/>
      <c r="F438" s="1942"/>
      <c r="G438" s="1942"/>
      <c r="H438" s="1938">
        <f t="shared" si="18"/>
        <v>0</v>
      </c>
      <c r="K438" s="232"/>
    </row>
    <row r="439" spans="1:11">
      <c r="A439" s="1957">
        <v>2413</v>
      </c>
      <c r="B439" s="1941" t="s">
        <v>861</v>
      </c>
      <c r="C439" s="1936"/>
      <c r="D439" s="1942"/>
      <c r="E439" s="1942"/>
      <c r="F439" s="1942"/>
      <c r="G439" s="1942"/>
      <c r="H439" s="1938">
        <f t="shared" si="18"/>
        <v>0</v>
      </c>
      <c r="K439" s="232"/>
    </row>
    <row r="440" spans="1:11">
      <c r="A440" s="1957">
        <v>2414</v>
      </c>
      <c r="B440" s="1941" t="s">
        <v>862</v>
      </c>
      <c r="C440" s="1936"/>
      <c r="D440" s="1942"/>
      <c r="E440" s="1942"/>
      <c r="F440" s="1942"/>
      <c r="G440" s="1942"/>
      <c r="H440" s="1938">
        <f t="shared" si="18"/>
        <v>0</v>
      </c>
      <c r="K440" s="232"/>
    </row>
    <row r="441" spans="1:11">
      <c r="A441" s="1957">
        <v>2417</v>
      </c>
      <c r="B441" s="1941" t="s">
        <v>863</v>
      </c>
      <c r="C441" s="1936"/>
      <c r="D441" s="1942"/>
      <c r="E441" s="1942"/>
      <c r="F441" s="1942"/>
      <c r="G441" s="1942"/>
      <c r="H441" s="1938">
        <f t="shared" si="18"/>
        <v>0</v>
      </c>
      <c r="K441" s="232"/>
    </row>
    <row r="442" spans="1:11">
      <c r="A442" s="1957">
        <v>2419</v>
      </c>
      <c r="B442" s="1941" t="s">
        <v>864</v>
      </c>
      <c r="C442" s="1936"/>
      <c r="D442" s="238">
        <f>SUM(D443:D447)</f>
        <v>0</v>
      </c>
      <c r="E442" s="238">
        <f>SUM(E443:E447)</f>
        <v>0</v>
      </c>
      <c r="F442" s="238">
        <f>SUM(F443:F447)</f>
        <v>0</v>
      </c>
      <c r="G442" s="238">
        <f>SUM(G443:G447)</f>
        <v>0</v>
      </c>
      <c r="H442" s="1938">
        <f t="shared" si="18"/>
        <v>0</v>
      </c>
      <c r="K442" s="232"/>
    </row>
    <row r="443" spans="1:11">
      <c r="A443" s="1957">
        <v>24191</v>
      </c>
      <c r="B443" s="1941" t="s">
        <v>865</v>
      </c>
      <c r="C443" s="1936"/>
      <c r="D443" s="1942"/>
      <c r="E443" s="1942"/>
      <c r="F443" s="1942"/>
      <c r="G443" s="1942"/>
      <c r="H443" s="1938">
        <f t="shared" si="18"/>
        <v>0</v>
      </c>
      <c r="K443" s="232"/>
    </row>
    <row r="444" spans="1:11">
      <c r="A444" s="1957">
        <v>24192</v>
      </c>
      <c r="B444" s="1941" t="s">
        <v>866</v>
      </c>
      <c r="C444" s="1936"/>
      <c r="D444" s="1942"/>
      <c r="E444" s="1942"/>
      <c r="F444" s="1942"/>
      <c r="G444" s="1942"/>
      <c r="H444" s="1938">
        <f t="shared" si="18"/>
        <v>0</v>
      </c>
      <c r="K444" s="232"/>
    </row>
    <row r="445" spans="1:11">
      <c r="A445" s="1957">
        <v>24193</v>
      </c>
      <c r="B445" s="1941" t="s">
        <v>867</v>
      </c>
      <c r="C445" s="1936"/>
      <c r="D445" s="1942"/>
      <c r="E445" s="1942"/>
      <c r="F445" s="1942"/>
      <c r="G445" s="1942"/>
      <c r="H445" s="1938">
        <f t="shared" si="18"/>
        <v>0</v>
      </c>
      <c r="K445" s="232"/>
    </row>
    <row r="446" spans="1:11">
      <c r="A446" s="1957">
        <v>24194</v>
      </c>
      <c r="B446" s="1941" t="s">
        <v>868</v>
      </c>
      <c r="C446" s="1936"/>
      <c r="D446" s="1942"/>
      <c r="E446" s="1942"/>
      <c r="F446" s="1942"/>
      <c r="G446" s="1942"/>
      <c r="H446" s="1938">
        <f t="shared" si="18"/>
        <v>0</v>
      </c>
      <c r="K446" s="232"/>
    </row>
    <row r="447" spans="1:11">
      <c r="A447" s="1957">
        <v>24197</v>
      </c>
      <c r="B447" s="1941" t="s">
        <v>869</v>
      </c>
      <c r="C447" s="1936"/>
      <c r="D447" s="1942"/>
      <c r="E447" s="1942"/>
      <c r="F447" s="1942"/>
      <c r="G447" s="1942"/>
      <c r="H447" s="1938">
        <f t="shared" si="18"/>
        <v>0</v>
      </c>
      <c r="K447" s="232"/>
    </row>
    <row r="448" spans="1:11">
      <c r="A448" s="1958">
        <v>242</v>
      </c>
      <c r="B448" s="1943" t="s">
        <v>870</v>
      </c>
      <c r="C448" s="1936"/>
      <c r="D448" s="238">
        <f>SUM(D449:D454)</f>
        <v>0</v>
      </c>
      <c r="E448" s="238">
        <f>SUM(E449:E454)</f>
        <v>0</v>
      </c>
      <c r="F448" s="238">
        <f>SUM(F449:F454)</f>
        <v>0</v>
      </c>
      <c r="G448" s="238">
        <f>SUM(G449:G454)</f>
        <v>0</v>
      </c>
      <c r="H448" s="1938">
        <f t="shared" si="18"/>
        <v>0</v>
      </c>
      <c r="K448" s="232"/>
    </row>
    <row r="449" spans="1:11">
      <c r="A449" s="1957">
        <v>2421</v>
      </c>
      <c r="B449" s="1941" t="s">
        <v>859</v>
      </c>
      <c r="C449" s="1936"/>
      <c r="D449" s="1942"/>
      <c r="E449" s="1942"/>
      <c r="F449" s="1942"/>
      <c r="G449" s="1942"/>
      <c r="H449" s="1938">
        <f t="shared" si="18"/>
        <v>0</v>
      </c>
      <c r="K449" s="232"/>
    </row>
    <row r="450" spans="1:11">
      <c r="A450" s="1957">
        <v>2422</v>
      </c>
      <c r="B450" s="1941" t="s">
        <v>860</v>
      </c>
      <c r="C450" s="1936"/>
      <c r="D450" s="1942"/>
      <c r="E450" s="1942"/>
      <c r="F450" s="1942"/>
      <c r="G450" s="1942"/>
      <c r="H450" s="1938">
        <f t="shared" si="18"/>
        <v>0</v>
      </c>
      <c r="K450" s="232"/>
    </row>
    <row r="451" spans="1:11">
      <c r="A451" s="1957">
        <v>2423</v>
      </c>
      <c r="B451" s="1941" t="s">
        <v>861</v>
      </c>
      <c r="C451" s="1936"/>
      <c r="D451" s="1942"/>
      <c r="E451" s="1942"/>
      <c r="F451" s="1942"/>
      <c r="G451" s="1942"/>
      <c r="H451" s="1938">
        <f t="shared" si="18"/>
        <v>0</v>
      </c>
      <c r="K451" s="232"/>
    </row>
    <row r="452" spans="1:11">
      <c r="A452" s="1957">
        <v>2424</v>
      </c>
      <c r="B452" s="1941" t="s">
        <v>862</v>
      </c>
      <c r="C452" s="1936"/>
      <c r="D452" s="1942"/>
      <c r="E452" s="1942"/>
      <c r="F452" s="1942"/>
      <c r="G452" s="1942"/>
      <c r="H452" s="1938">
        <f t="shared" si="18"/>
        <v>0</v>
      </c>
      <c r="K452" s="232"/>
    </row>
    <row r="453" spans="1:11">
      <c r="A453" s="1957">
        <v>2427</v>
      </c>
      <c r="B453" s="1941" t="s">
        <v>863</v>
      </c>
      <c r="C453" s="1936"/>
      <c r="D453" s="1942"/>
      <c r="E453" s="1942"/>
      <c r="F453" s="1942"/>
      <c r="G453" s="1942"/>
      <c r="H453" s="1938">
        <f t="shared" si="18"/>
        <v>0</v>
      </c>
      <c r="K453" s="232"/>
    </row>
    <row r="454" spans="1:11">
      <c r="A454" s="1957">
        <v>2429</v>
      </c>
      <c r="B454" s="1941" t="s">
        <v>864</v>
      </c>
      <c r="C454" s="1936"/>
      <c r="D454" s="238">
        <f>SUM(D455:D459)</f>
        <v>0</v>
      </c>
      <c r="E454" s="238">
        <f>SUM(E455:E459)</f>
        <v>0</v>
      </c>
      <c r="F454" s="238">
        <f>SUM(F455:F459)</f>
        <v>0</v>
      </c>
      <c r="G454" s="238">
        <f>SUM(G455:G459)</f>
        <v>0</v>
      </c>
      <c r="H454" s="1938">
        <f t="shared" si="18"/>
        <v>0</v>
      </c>
      <c r="K454" s="232"/>
    </row>
    <row r="455" spans="1:11">
      <c r="A455" s="1957">
        <v>24291</v>
      </c>
      <c r="B455" s="1941" t="s">
        <v>865</v>
      </c>
      <c r="C455" s="1936"/>
      <c r="D455" s="1942"/>
      <c r="E455" s="1942"/>
      <c r="F455" s="1942"/>
      <c r="G455" s="1942"/>
      <c r="H455" s="1938">
        <f t="shared" si="18"/>
        <v>0</v>
      </c>
      <c r="K455" s="232"/>
    </row>
    <row r="456" spans="1:11">
      <c r="A456" s="1957">
        <v>24292</v>
      </c>
      <c r="B456" s="1941" t="s">
        <v>866</v>
      </c>
      <c r="C456" s="1936"/>
      <c r="D456" s="1942"/>
      <c r="E456" s="1942"/>
      <c r="F456" s="1942"/>
      <c r="G456" s="1942"/>
      <c r="H456" s="1938">
        <f t="shared" si="18"/>
        <v>0</v>
      </c>
      <c r="K456" s="232"/>
    </row>
    <row r="457" spans="1:11">
      <c r="A457" s="1957">
        <v>24293</v>
      </c>
      <c r="B457" s="1941" t="s">
        <v>867</v>
      </c>
      <c r="C457" s="1936"/>
      <c r="D457" s="1942"/>
      <c r="E457" s="1942"/>
      <c r="F457" s="1942"/>
      <c r="G457" s="1942"/>
      <c r="H457" s="1938">
        <f t="shared" si="18"/>
        <v>0</v>
      </c>
      <c r="K457" s="232"/>
    </row>
    <row r="458" spans="1:11">
      <c r="A458" s="1957">
        <v>24294</v>
      </c>
      <c r="B458" s="1941" t="s">
        <v>868</v>
      </c>
      <c r="C458" s="1936"/>
      <c r="D458" s="1942"/>
      <c r="E458" s="1942"/>
      <c r="F458" s="1942"/>
      <c r="G458" s="1942"/>
      <c r="H458" s="1938">
        <f t="shared" si="18"/>
        <v>0</v>
      </c>
      <c r="K458" s="232"/>
    </row>
    <row r="459" spans="1:11">
      <c r="A459" s="1957">
        <v>24297</v>
      </c>
      <c r="B459" s="1941" t="s">
        <v>869</v>
      </c>
      <c r="C459" s="1936"/>
      <c r="D459" s="1942"/>
      <c r="E459" s="1942"/>
      <c r="F459" s="1942"/>
      <c r="G459" s="1942"/>
      <c r="H459" s="1938">
        <f t="shared" si="18"/>
        <v>0</v>
      </c>
      <c r="K459" s="232"/>
    </row>
    <row r="460" spans="1:11">
      <c r="A460" s="1958">
        <v>243</v>
      </c>
      <c r="B460" s="1943" t="s">
        <v>871</v>
      </c>
      <c r="C460" s="1936"/>
      <c r="D460" s="238">
        <f>SUM(D461:D466)</f>
        <v>0</v>
      </c>
      <c r="E460" s="238">
        <f>SUM(E461:E466)</f>
        <v>0</v>
      </c>
      <c r="F460" s="238">
        <f>SUM(F461:F466)</f>
        <v>0</v>
      </c>
      <c r="G460" s="238">
        <f>SUM(G461:G466)</f>
        <v>0</v>
      </c>
      <c r="H460" s="1938">
        <f t="shared" si="18"/>
        <v>0</v>
      </c>
      <c r="K460" s="232"/>
    </row>
    <row r="461" spans="1:11">
      <c r="A461" s="1957">
        <v>2431</v>
      </c>
      <c r="B461" s="1941" t="s">
        <v>859</v>
      </c>
      <c r="C461" s="1936"/>
      <c r="D461" s="1942"/>
      <c r="E461" s="1942"/>
      <c r="F461" s="1942"/>
      <c r="G461" s="1942"/>
      <c r="H461" s="1938">
        <f t="shared" si="18"/>
        <v>0</v>
      </c>
      <c r="K461" s="232"/>
    </row>
    <row r="462" spans="1:11">
      <c r="A462" s="1957">
        <v>2432</v>
      </c>
      <c r="B462" s="1941" t="s">
        <v>860</v>
      </c>
      <c r="C462" s="1936"/>
      <c r="D462" s="1942"/>
      <c r="E462" s="1942"/>
      <c r="F462" s="1942"/>
      <c r="G462" s="1942"/>
      <c r="H462" s="1938">
        <f t="shared" si="18"/>
        <v>0</v>
      </c>
      <c r="K462" s="232"/>
    </row>
    <row r="463" spans="1:11">
      <c r="A463" s="1957">
        <v>2433</v>
      </c>
      <c r="B463" s="1941" t="s">
        <v>861</v>
      </c>
      <c r="C463" s="1936"/>
      <c r="D463" s="1942"/>
      <c r="E463" s="1942"/>
      <c r="F463" s="1942"/>
      <c r="G463" s="1942"/>
      <c r="H463" s="1938">
        <f t="shared" si="18"/>
        <v>0</v>
      </c>
      <c r="K463" s="232"/>
    </row>
    <row r="464" spans="1:11">
      <c r="A464" s="1957">
        <v>2434</v>
      </c>
      <c r="B464" s="1941" t="s">
        <v>862</v>
      </c>
      <c r="C464" s="1936"/>
      <c r="D464" s="1942"/>
      <c r="E464" s="1942"/>
      <c r="F464" s="1942"/>
      <c r="G464" s="1942"/>
      <c r="H464" s="1938">
        <f t="shared" si="18"/>
        <v>0</v>
      </c>
      <c r="K464" s="232"/>
    </row>
    <row r="465" spans="1:11">
      <c r="A465" s="1957">
        <v>2437</v>
      </c>
      <c r="B465" s="1941" t="s">
        <v>863</v>
      </c>
      <c r="C465" s="1936"/>
      <c r="D465" s="1942"/>
      <c r="E465" s="1942"/>
      <c r="F465" s="1942"/>
      <c r="G465" s="1942"/>
      <c r="H465" s="1938">
        <f t="shared" si="18"/>
        <v>0</v>
      </c>
      <c r="K465" s="232"/>
    </row>
    <row r="466" spans="1:11">
      <c r="A466" s="1957">
        <v>2439</v>
      </c>
      <c r="B466" s="1941" t="s">
        <v>864</v>
      </c>
      <c r="C466" s="1936"/>
      <c r="D466" s="238">
        <f>SUM(D467:D471)</f>
        <v>0</v>
      </c>
      <c r="E466" s="238">
        <f>SUM(E467:E471)</f>
        <v>0</v>
      </c>
      <c r="F466" s="238">
        <f>SUM(F467:F471)</f>
        <v>0</v>
      </c>
      <c r="G466" s="238">
        <f>SUM(G467:G471)</f>
        <v>0</v>
      </c>
      <c r="H466" s="1938">
        <f t="shared" si="18"/>
        <v>0</v>
      </c>
      <c r="K466" s="232"/>
    </row>
    <row r="467" spans="1:11">
      <c r="A467" s="1957">
        <v>24391</v>
      </c>
      <c r="B467" s="1941" t="s">
        <v>865</v>
      </c>
      <c r="C467" s="1936"/>
      <c r="D467" s="1942"/>
      <c r="E467" s="1942"/>
      <c r="F467" s="1942"/>
      <c r="G467" s="1942"/>
      <c r="H467" s="1938">
        <f t="shared" si="18"/>
        <v>0</v>
      </c>
      <c r="K467" s="232"/>
    </row>
    <row r="468" spans="1:11">
      <c r="A468" s="1957">
        <v>24392</v>
      </c>
      <c r="B468" s="1941" t="s">
        <v>866</v>
      </c>
      <c r="C468" s="1936"/>
      <c r="D468" s="1942"/>
      <c r="E468" s="1942"/>
      <c r="F468" s="1942"/>
      <c r="G468" s="1942"/>
      <c r="H468" s="1938">
        <f t="shared" si="18"/>
        <v>0</v>
      </c>
      <c r="K468" s="232"/>
    </row>
    <row r="469" spans="1:11">
      <c r="A469" s="1957">
        <v>24393</v>
      </c>
      <c r="B469" s="1941" t="s">
        <v>867</v>
      </c>
      <c r="C469" s="1936"/>
      <c r="D469" s="1942"/>
      <c r="E469" s="1942"/>
      <c r="F469" s="1942"/>
      <c r="G469" s="1942"/>
      <c r="H469" s="1938">
        <f t="shared" si="18"/>
        <v>0</v>
      </c>
      <c r="K469" s="232"/>
    </row>
    <row r="470" spans="1:11">
      <c r="A470" s="1957">
        <v>24394</v>
      </c>
      <c r="B470" s="1941" t="s">
        <v>868</v>
      </c>
      <c r="C470" s="1936"/>
      <c r="D470" s="1942"/>
      <c r="E470" s="1942"/>
      <c r="F470" s="1942"/>
      <c r="G470" s="1942"/>
      <c r="H470" s="1938">
        <f t="shared" si="18"/>
        <v>0</v>
      </c>
      <c r="K470" s="232"/>
    </row>
    <row r="471" spans="1:11">
      <c r="A471" s="1957">
        <v>24397</v>
      </c>
      <c r="B471" s="1941" t="s">
        <v>869</v>
      </c>
      <c r="C471" s="1936"/>
      <c r="D471" s="1942"/>
      <c r="E471" s="1942"/>
      <c r="F471" s="1942"/>
      <c r="G471" s="1942"/>
      <c r="H471" s="1938">
        <f t="shared" si="18"/>
        <v>0</v>
      </c>
      <c r="K471" s="232"/>
    </row>
    <row r="472" spans="1:11">
      <c r="A472" s="1958">
        <v>244</v>
      </c>
      <c r="B472" s="1943" t="s">
        <v>872</v>
      </c>
      <c r="C472" s="1936"/>
      <c r="D472" s="238">
        <f>SUM(D473:D478)</f>
        <v>0</v>
      </c>
      <c r="E472" s="238">
        <f>SUM(E473:E478)</f>
        <v>0</v>
      </c>
      <c r="F472" s="238">
        <f>SUM(F473:F478)</f>
        <v>0</v>
      </c>
      <c r="G472" s="238">
        <f>SUM(G473:G478)</f>
        <v>0</v>
      </c>
      <c r="H472" s="1938">
        <f t="shared" si="18"/>
        <v>0</v>
      </c>
      <c r="K472" s="232"/>
    </row>
    <row r="473" spans="1:11">
      <c r="A473" s="1957">
        <v>2441</v>
      </c>
      <c r="B473" s="1941" t="s">
        <v>859</v>
      </c>
      <c r="C473" s="1936"/>
      <c r="D473" s="1942"/>
      <c r="E473" s="1942"/>
      <c r="F473" s="1942"/>
      <c r="G473" s="1942"/>
      <c r="H473" s="1938">
        <f t="shared" si="18"/>
        <v>0</v>
      </c>
      <c r="K473" s="232"/>
    </row>
    <row r="474" spans="1:11">
      <c r="A474" s="1957">
        <v>2442</v>
      </c>
      <c r="B474" s="1941" t="s">
        <v>860</v>
      </c>
      <c r="C474" s="1936"/>
      <c r="D474" s="1942"/>
      <c r="E474" s="1942"/>
      <c r="F474" s="1942"/>
      <c r="G474" s="1942"/>
      <c r="H474" s="1938">
        <f t="shared" si="18"/>
        <v>0</v>
      </c>
      <c r="K474" s="232"/>
    </row>
    <row r="475" spans="1:11">
      <c r="A475" s="1957">
        <v>2443</v>
      </c>
      <c r="B475" s="1941" t="s">
        <v>861</v>
      </c>
      <c r="C475" s="1936"/>
      <c r="D475" s="1942"/>
      <c r="E475" s="1942"/>
      <c r="F475" s="1942"/>
      <c r="G475" s="1942"/>
      <c r="H475" s="1938">
        <f t="shared" si="18"/>
        <v>0</v>
      </c>
      <c r="K475" s="232"/>
    </row>
    <row r="476" spans="1:11">
      <c r="A476" s="1957">
        <v>2444</v>
      </c>
      <c r="B476" s="1941" t="s">
        <v>862</v>
      </c>
      <c r="C476" s="1936"/>
      <c r="D476" s="1942"/>
      <c r="E476" s="1942"/>
      <c r="F476" s="1942"/>
      <c r="G476" s="1942"/>
      <c r="H476" s="1938">
        <f t="shared" si="18"/>
        <v>0</v>
      </c>
      <c r="K476" s="232"/>
    </row>
    <row r="477" spans="1:11">
      <c r="A477" s="1957">
        <v>2447</v>
      </c>
      <c r="B477" s="1941" t="s">
        <v>863</v>
      </c>
      <c r="C477" s="1936"/>
      <c r="D477" s="1942"/>
      <c r="E477" s="1942"/>
      <c r="F477" s="1942"/>
      <c r="G477" s="1942"/>
      <c r="H477" s="1938">
        <f t="shared" si="18"/>
        <v>0</v>
      </c>
      <c r="K477" s="232"/>
    </row>
    <row r="478" spans="1:11">
      <c r="A478" s="1957">
        <v>2449</v>
      </c>
      <c r="B478" s="1941" t="s">
        <v>864</v>
      </c>
      <c r="C478" s="1936"/>
      <c r="D478" s="238">
        <f>SUM(D479:D483)</f>
        <v>0</v>
      </c>
      <c r="E478" s="238">
        <f>SUM(E479:E483)</f>
        <v>0</v>
      </c>
      <c r="F478" s="238">
        <f>SUM(F479:F483)</f>
        <v>0</v>
      </c>
      <c r="G478" s="238">
        <f>SUM(G479:G483)</f>
        <v>0</v>
      </c>
      <c r="H478" s="1938">
        <f t="shared" si="18"/>
        <v>0</v>
      </c>
      <c r="K478" s="232"/>
    </row>
    <row r="479" spans="1:11">
      <c r="A479" s="1957">
        <v>24491</v>
      </c>
      <c r="B479" s="1941" t="s">
        <v>865</v>
      </c>
      <c r="C479" s="1936"/>
      <c r="D479" s="1942"/>
      <c r="E479" s="1942"/>
      <c r="F479" s="1942"/>
      <c r="G479" s="1942"/>
      <c r="H479" s="1938">
        <f t="shared" si="18"/>
        <v>0</v>
      </c>
      <c r="K479" s="232"/>
    </row>
    <row r="480" spans="1:11">
      <c r="A480" s="1957">
        <v>24492</v>
      </c>
      <c r="B480" s="1941" t="s">
        <v>866</v>
      </c>
      <c r="C480" s="1936"/>
      <c r="D480" s="1942"/>
      <c r="E480" s="1942"/>
      <c r="F480" s="1942"/>
      <c r="G480" s="1942"/>
      <c r="H480" s="1938">
        <f t="shared" si="18"/>
        <v>0</v>
      </c>
      <c r="K480" s="232"/>
    </row>
    <row r="481" spans="1:11">
      <c r="A481" s="1957">
        <v>24493</v>
      </c>
      <c r="B481" s="1941" t="s">
        <v>867</v>
      </c>
      <c r="C481" s="1936"/>
      <c r="D481" s="1942"/>
      <c r="E481" s="1942"/>
      <c r="F481" s="1942"/>
      <c r="G481" s="1942"/>
      <c r="H481" s="1938">
        <f t="shared" si="18"/>
        <v>0</v>
      </c>
      <c r="K481" s="232"/>
    </row>
    <row r="482" spans="1:11">
      <c r="A482" s="1957">
        <v>24494</v>
      </c>
      <c r="B482" s="1941" t="s">
        <v>868</v>
      </c>
      <c r="C482" s="1936"/>
      <c r="D482" s="1942"/>
      <c r="E482" s="1942"/>
      <c r="F482" s="1942"/>
      <c r="G482" s="1942"/>
      <c r="H482" s="1938">
        <f t="shared" si="18"/>
        <v>0</v>
      </c>
      <c r="K482" s="232"/>
    </row>
    <row r="483" spans="1:11">
      <c r="A483" s="1957">
        <v>24497</v>
      </c>
      <c r="B483" s="1941" t="s">
        <v>869</v>
      </c>
      <c r="C483" s="1936"/>
      <c r="D483" s="1942"/>
      <c r="E483" s="1942"/>
      <c r="F483" s="1942"/>
      <c r="G483" s="1942"/>
      <c r="H483" s="1938">
        <f t="shared" si="18"/>
        <v>0</v>
      </c>
      <c r="K483" s="232"/>
    </row>
    <row r="484" spans="1:11">
      <c r="A484" s="1958">
        <v>245</v>
      </c>
      <c r="B484" s="1943" t="s">
        <v>878</v>
      </c>
      <c r="C484" s="1936"/>
      <c r="D484" s="238">
        <f>SUM(D485:D490)</f>
        <v>0</v>
      </c>
      <c r="E484" s="238">
        <f>SUM(E485:E490)</f>
        <v>0</v>
      </c>
      <c r="F484" s="238">
        <f>SUM(F485:F490)</f>
        <v>0</v>
      </c>
      <c r="G484" s="238">
        <f>SUM(G485:G490)</f>
        <v>0</v>
      </c>
      <c r="H484" s="1938">
        <f t="shared" si="18"/>
        <v>0</v>
      </c>
      <c r="K484" s="232"/>
    </row>
    <row r="485" spans="1:11">
      <c r="A485" s="1957">
        <v>2451</v>
      </c>
      <c r="B485" s="1941" t="s">
        <v>859</v>
      </c>
      <c r="C485" s="1936"/>
      <c r="D485" s="1942"/>
      <c r="E485" s="1942"/>
      <c r="F485" s="1942"/>
      <c r="G485" s="1942"/>
      <c r="H485" s="1938">
        <f t="shared" si="18"/>
        <v>0</v>
      </c>
      <c r="K485" s="232"/>
    </row>
    <row r="486" spans="1:11">
      <c r="A486" s="1957">
        <v>2452</v>
      </c>
      <c r="B486" s="1941" t="s">
        <v>860</v>
      </c>
      <c r="C486" s="1936"/>
      <c r="D486" s="1942"/>
      <c r="E486" s="1942"/>
      <c r="F486" s="1942"/>
      <c r="G486" s="1942"/>
      <c r="H486" s="1938">
        <f t="shared" si="18"/>
        <v>0</v>
      </c>
      <c r="K486" s="232"/>
    </row>
    <row r="487" spans="1:11">
      <c r="A487" s="1957">
        <v>2453</v>
      </c>
      <c r="B487" s="1941" t="s">
        <v>861</v>
      </c>
      <c r="C487" s="1936"/>
      <c r="D487" s="1942"/>
      <c r="E487" s="1942"/>
      <c r="F487" s="1942"/>
      <c r="G487" s="1942"/>
      <c r="H487" s="1938">
        <f t="shared" si="18"/>
        <v>0</v>
      </c>
      <c r="K487" s="232"/>
    </row>
    <row r="488" spans="1:11">
      <c r="A488" s="1957">
        <v>2454</v>
      </c>
      <c r="B488" s="1941" t="s">
        <v>862</v>
      </c>
      <c r="C488" s="1936"/>
      <c r="D488" s="1942"/>
      <c r="E488" s="1942"/>
      <c r="F488" s="1942"/>
      <c r="G488" s="1942"/>
      <c r="H488" s="1938">
        <f t="shared" si="18"/>
        <v>0</v>
      </c>
      <c r="K488" s="232"/>
    </row>
    <row r="489" spans="1:11">
      <c r="A489" s="1957">
        <v>2457</v>
      </c>
      <c r="B489" s="1941" t="s">
        <v>863</v>
      </c>
      <c r="C489" s="1936"/>
      <c r="D489" s="1942"/>
      <c r="E489" s="1942"/>
      <c r="F489" s="1942"/>
      <c r="G489" s="1942"/>
      <c r="H489" s="1938">
        <f t="shared" si="18"/>
        <v>0</v>
      </c>
      <c r="K489" s="232"/>
    </row>
    <row r="490" spans="1:11">
      <c r="A490" s="1957">
        <v>2459</v>
      </c>
      <c r="B490" s="1941" t="s">
        <v>864</v>
      </c>
      <c r="C490" s="1936"/>
      <c r="D490" s="238">
        <f>SUM(D491:D495)</f>
        <v>0</v>
      </c>
      <c r="E490" s="238">
        <f>SUM(E491:E495)</f>
        <v>0</v>
      </c>
      <c r="F490" s="238">
        <f>SUM(F491:F495)</f>
        <v>0</v>
      </c>
      <c r="G490" s="238">
        <f>SUM(G491:G495)</f>
        <v>0</v>
      </c>
      <c r="H490" s="1938">
        <f t="shared" si="18"/>
        <v>0</v>
      </c>
      <c r="K490" s="232"/>
    </row>
    <row r="491" spans="1:11">
      <c r="A491" s="1957">
        <v>24591</v>
      </c>
      <c r="B491" s="1941" t="s">
        <v>865</v>
      </c>
      <c r="C491" s="1936"/>
      <c r="D491" s="1942"/>
      <c r="E491" s="1942"/>
      <c r="F491" s="1942"/>
      <c r="G491" s="1942"/>
      <c r="H491" s="1938">
        <f t="shared" si="18"/>
        <v>0</v>
      </c>
      <c r="K491" s="232"/>
    </row>
    <row r="492" spans="1:11">
      <c r="A492" s="1957">
        <v>24592</v>
      </c>
      <c r="B492" s="1941" t="s">
        <v>866</v>
      </c>
      <c r="C492" s="1936"/>
      <c r="D492" s="1942"/>
      <c r="E492" s="1942"/>
      <c r="F492" s="1942"/>
      <c r="G492" s="1942"/>
      <c r="H492" s="1938">
        <f t="shared" si="18"/>
        <v>0</v>
      </c>
      <c r="K492" s="232"/>
    </row>
    <row r="493" spans="1:11">
      <c r="A493" s="1957">
        <v>24593</v>
      </c>
      <c r="B493" s="1941" t="s">
        <v>867</v>
      </c>
      <c r="C493" s="1936"/>
      <c r="D493" s="1942"/>
      <c r="E493" s="1942"/>
      <c r="F493" s="1942"/>
      <c r="G493" s="1942"/>
      <c r="H493" s="1938">
        <f t="shared" si="18"/>
        <v>0</v>
      </c>
      <c r="K493" s="232"/>
    </row>
    <row r="494" spans="1:11">
      <c r="A494" s="1957">
        <v>24594</v>
      </c>
      <c r="B494" s="1941" t="s">
        <v>868</v>
      </c>
      <c r="C494" s="1936"/>
      <c r="D494" s="1942"/>
      <c r="E494" s="1942"/>
      <c r="F494" s="1942"/>
      <c r="G494" s="1942"/>
      <c r="H494" s="1938">
        <f t="shared" si="18"/>
        <v>0</v>
      </c>
      <c r="K494" s="232"/>
    </row>
    <row r="495" spans="1:11">
      <c r="A495" s="1957">
        <v>24597</v>
      </c>
      <c r="B495" s="1941" t="s">
        <v>869</v>
      </c>
      <c r="C495" s="1936"/>
      <c r="D495" s="1942"/>
      <c r="E495" s="1942"/>
      <c r="F495" s="1942"/>
      <c r="G495" s="1942"/>
      <c r="H495" s="1938">
        <f t="shared" si="18"/>
        <v>0</v>
      </c>
      <c r="K495" s="232"/>
    </row>
    <row r="496" spans="1:11">
      <c r="A496" s="1934">
        <v>248</v>
      </c>
      <c r="B496" s="1943" t="s">
        <v>886</v>
      </c>
      <c r="C496" s="238">
        <f>SUM(C497:C498)</f>
        <v>0</v>
      </c>
      <c r="D496" s="1936"/>
      <c r="E496" s="1936"/>
      <c r="F496" s="1936"/>
      <c r="G496" s="1936"/>
      <c r="H496" s="1938">
        <f>C496</f>
        <v>0</v>
      </c>
      <c r="K496" s="232"/>
    </row>
    <row r="497" spans="1:11">
      <c r="A497" s="1953" t="s">
        <v>887</v>
      </c>
      <c r="B497" s="1941" t="s">
        <v>882</v>
      </c>
      <c r="C497" s="1942"/>
      <c r="D497" s="1936"/>
      <c r="E497" s="1936"/>
      <c r="F497" s="1936"/>
      <c r="G497" s="1936"/>
      <c r="H497" s="1938">
        <f>C497</f>
        <v>0</v>
      </c>
      <c r="K497" s="232"/>
    </row>
    <row r="498" spans="1:11">
      <c r="A498" s="1953" t="s">
        <v>888</v>
      </c>
      <c r="B498" s="1941" t="s">
        <v>884</v>
      </c>
      <c r="C498" s="1942"/>
      <c r="D498" s="1936"/>
      <c r="E498" s="1936"/>
      <c r="F498" s="1936"/>
      <c r="G498" s="1936"/>
      <c r="H498" s="1938">
        <f>C498</f>
        <v>0</v>
      </c>
      <c r="K498" s="232"/>
    </row>
    <row r="499" spans="1:11">
      <c r="A499" s="1961">
        <v>25</v>
      </c>
      <c r="B499" s="1935" t="s">
        <v>889</v>
      </c>
      <c r="C499" s="238">
        <f>C560</f>
        <v>0</v>
      </c>
      <c r="D499" s="238">
        <f>D500+D512+D524+D536+D548</f>
        <v>0</v>
      </c>
      <c r="E499" s="238">
        <f>E500+E512+E524+E536+E548</f>
        <v>0</v>
      </c>
      <c r="F499" s="238">
        <f>F500+F512+F524+F536+F548</f>
        <v>0</v>
      </c>
      <c r="G499" s="238">
        <f>G500+G512+G524+G536+G548</f>
        <v>0</v>
      </c>
      <c r="H499" s="1938">
        <f t="shared" ref="H499" si="19">SUM(C499:G499)</f>
        <v>0</v>
      </c>
      <c r="K499" s="232"/>
    </row>
    <row r="500" spans="1:11">
      <c r="A500" s="1958">
        <v>251</v>
      </c>
      <c r="B500" s="1943" t="s">
        <v>858</v>
      </c>
      <c r="C500" s="1936"/>
      <c r="D500" s="238">
        <f>SUM(D501:D506)</f>
        <v>0</v>
      </c>
      <c r="E500" s="238">
        <f>SUM(E501:E506)</f>
        <v>0</v>
      </c>
      <c r="F500" s="238">
        <f>SUM(F501:F506)</f>
        <v>0</v>
      </c>
      <c r="G500" s="238">
        <f>SUM(G501:G506)</f>
        <v>0</v>
      </c>
      <c r="H500" s="1938">
        <f>SUM(D500:G500)</f>
        <v>0</v>
      </c>
      <c r="K500" s="232"/>
    </row>
    <row r="501" spans="1:11">
      <c r="A501" s="1957">
        <v>2511</v>
      </c>
      <c r="B501" s="1941" t="s">
        <v>859</v>
      </c>
      <c r="C501" s="1936"/>
      <c r="D501" s="1942"/>
      <c r="E501" s="1942"/>
      <c r="F501" s="1942"/>
      <c r="G501" s="1942"/>
      <c r="H501" s="1938">
        <f t="shared" ref="H501:H559" si="20">SUM(D501:G501)</f>
        <v>0</v>
      </c>
      <c r="K501" s="232"/>
    </row>
    <row r="502" spans="1:11">
      <c r="A502" s="1957">
        <v>2512</v>
      </c>
      <c r="B502" s="1941" t="s">
        <v>860</v>
      </c>
      <c r="C502" s="1936"/>
      <c r="D502" s="1942"/>
      <c r="E502" s="1942"/>
      <c r="F502" s="1942"/>
      <c r="G502" s="1942"/>
      <c r="H502" s="1938">
        <f t="shared" si="20"/>
        <v>0</v>
      </c>
      <c r="K502" s="232"/>
    </row>
    <row r="503" spans="1:11">
      <c r="A503" s="1957">
        <v>2513</v>
      </c>
      <c r="B503" s="1941" t="s">
        <v>861</v>
      </c>
      <c r="C503" s="1936"/>
      <c r="D503" s="1942"/>
      <c r="E503" s="1942"/>
      <c r="F503" s="1942"/>
      <c r="G503" s="1942"/>
      <c r="H503" s="1938">
        <f t="shared" si="20"/>
        <v>0</v>
      </c>
      <c r="K503" s="232"/>
    </row>
    <row r="504" spans="1:11">
      <c r="A504" s="1957">
        <v>2514</v>
      </c>
      <c r="B504" s="1941" t="s">
        <v>862</v>
      </c>
      <c r="C504" s="1936"/>
      <c r="D504" s="1942"/>
      <c r="E504" s="1942"/>
      <c r="F504" s="1942"/>
      <c r="G504" s="1942"/>
      <c r="H504" s="1938">
        <f t="shared" si="20"/>
        <v>0</v>
      </c>
      <c r="K504" s="232"/>
    </row>
    <row r="505" spans="1:11">
      <c r="A505" s="1957">
        <v>2517</v>
      </c>
      <c r="B505" s="1941" t="s">
        <v>863</v>
      </c>
      <c r="C505" s="1936"/>
      <c r="D505" s="1942"/>
      <c r="E505" s="1942"/>
      <c r="F505" s="1942"/>
      <c r="G505" s="1942"/>
      <c r="H505" s="1938">
        <f t="shared" si="20"/>
        <v>0</v>
      </c>
      <c r="K505" s="232"/>
    </row>
    <row r="506" spans="1:11">
      <c r="A506" s="1957">
        <v>2519</v>
      </c>
      <c r="B506" s="1941" t="s">
        <v>864</v>
      </c>
      <c r="C506" s="1936"/>
      <c r="D506" s="238">
        <f>SUM(D507:D511)</f>
        <v>0</v>
      </c>
      <c r="E506" s="238">
        <f>SUM(E507:E511)</f>
        <v>0</v>
      </c>
      <c r="F506" s="238">
        <f>SUM(F507:F511)</f>
        <v>0</v>
      </c>
      <c r="G506" s="238">
        <f>SUM(G507:G511)</f>
        <v>0</v>
      </c>
      <c r="H506" s="1938">
        <f t="shared" si="20"/>
        <v>0</v>
      </c>
      <c r="K506" s="232"/>
    </row>
    <row r="507" spans="1:11">
      <c r="A507" s="1957">
        <v>25191</v>
      </c>
      <c r="B507" s="1941" t="s">
        <v>865</v>
      </c>
      <c r="C507" s="1936"/>
      <c r="D507" s="1942"/>
      <c r="E507" s="1942"/>
      <c r="F507" s="1942"/>
      <c r="G507" s="1942"/>
      <c r="H507" s="1938">
        <f t="shared" si="20"/>
        <v>0</v>
      </c>
      <c r="K507" s="232"/>
    </row>
    <row r="508" spans="1:11">
      <c r="A508" s="1957">
        <v>25192</v>
      </c>
      <c r="B508" s="1941" t="s">
        <v>866</v>
      </c>
      <c r="C508" s="1936"/>
      <c r="D508" s="1942"/>
      <c r="E508" s="1942"/>
      <c r="F508" s="1942"/>
      <c r="G508" s="1942"/>
      <c r="H508" s="1938">
        <f t="shared" si="20"/>
        <v>0</v>
      </c>
      <c r="K508" s="232"/>
    </row>
    <row r="509" spans="1:11">
      <c r="A509" s="1957">
        <v>25193</v>
      </c>
      <c r="B509" s="1941" t="s">
        <v>867</v>
      </c>
      <c r="C509" s="1936"/>
      <c r="D509" s="1942"/>
      <c r="E509" s="1942"/>
      <c r="F509" s="1942"/>
      <c r="G509" s="1942"/>
      <c r="H509" s="1938">
        <f t="shared" si="20"/>
        <v>0</v>
      </c>
      <c r="K509" s="232"/>
    </row>
    <row r="510" spans="1:11">
      <c r="A510" s="1957">
        <v>25194</v>
      </c>
      <c r="B510" s="1941" t="s">
        <v>868</v>
      </c>
      <c r="C510" s="1936"/>
      <c r="D510" s="1942"/>
      <c r="E510" s="1942"/>
      <c r="F510" s="1942"/>
      <c r="G510" s="1942"/>
      <c r="H510" s="1938">
        <f t="shared" si="20"/>
        <v>0</v>
      </c>
      <c r="K510" s="232"/>
    </row>
    <row r="511" spans="1:11">
      <c r="A511" s="1957">
        <v>25197</v>
      </c>
      <c r="B511" s="1941" t="s">
        <v>869</v>
      </c>
      <c r="C511" s="1936"/>
      <c r="D511" s="1942"/>
      <c r="E511" s="1942"/>
      <c r="F511" s="1942"/>
      <c r="G511" s="1942"/>
      <c r="H511" s="1938">
        <f t="shared" si="20"/>
        <v>0</v>
      </c>
      <c r="K511" s="232"/>
    </row>
    <row r="512" spans="1:11">
      <c r="A512" s="1958">
        <v>252</v>
      </c>
      <c r="B512" s="1943" t="s">
        <v>870</v>
      </c>
      <c r="C512" s="1936"/>
      <c r="D512" s="238">
        <f>SUM(D513:D518)</f>
        <v>0</v>
      </c>
      <c r="E512" s="238">
        <f>SUM(E513:E518)</f>
        <v>0</v>
      </c>
      <c r="F512" s="238">
        <f>SUM(F513:F518)</f>
        <v>0</v>
      </c>
      <c r="G512" s="238">
        <f>SUM(G513:G518)</f>
        <v>0</v>
      </c>
      <c r="H512" s="1938">
        <f t="shared" si="20"/>
        <v>0</v>
      </c>
      <c r="K512" s="232"/>
    </row>
    <row r="513" spans="1:11">
      <c r="A513" s="1957">
        <v>2521</v>
      </c>
      <c r="B513" s="1941" t="s">
        <v>859</v>
      </c>
      <c r="C513" s="1936"/>
      <c r="D513" s="1942"/>
      <c r="E513" s="1942"/>
      <c r="F513" s="1942"/>
      <c r="G513" s="1942"/>
      <c r="H513" s="1938">
        <f t="shared" si="20"/>
        <v>0</v>
      </c>
      <c r="K513" s="232"/>
    </row>
    <row r="514" spans="1:11">
      <c r="A514" s="1957">
        <v>2522</v>
      </c>
      <c r="B514" s="1941" t="s">
        <v>860</v>
      </c>
      <c r="C514" s="1936"/>
      <c r="D514" s="1942"/>
      <c r="E514" s="1942"/>
      <c r="F514" s="1942"/>
      <c r="G514" s="1942"/>
      <c r="H514" s="1938">
        <f t="shared" si="20"/>
        <v>0</v>
      </c>
      <c r="K514" s="232"/>
    </row>
    <row r="515" spans="1:11">
      <c r="A515" s="1957">
        <v>2523</v>
      </c>
      <c r="B515" s="1941" t="s">
        <v>861</v>
      </c>
      <c r="C515" s="1936"/>
      <c r="D515" s="1942"/>
      <c r="E515" s="1942"/>
      <c r="F515" s="1942"/>
      <c r="G515" s="1942"/>
      <c r="H515" s="1938">
        <f t="shared" si="20"/>
        <v>0</v>
      </c>
      <c r="K515" s="232"/>
    </row>
    <row r="516" spans="1:11">
      <c r="A516" s="1957">
        <v>2524</v>
      </c>
      <c r="B516" s="1941" t="s">
        <v>862</v>
      </c>
      <c r="C516" s="1936"/>
      <c r="D516" s="1942"/>
      <c r="E516" s="1942"/>
      <c r="F516" s="1942"/>
      <c r="G516" s="1942"/>
      <c r="H516" s="1938">
        <f t="shared" si="20"/>
        <v>0</v>
      </c>
      <c r="K516" s="232"/>
    </row>
    <row r="517" spans="1:11">
      <c r="A517" s="1957">
        <v>2527</v>
      </c>
      <c r="B517" s="1941" t="s">
        <v>863</v>
      </c>
      <c r="C517" s="1936"/>
      <c r="D517" s="1942"/>
      <c r="E517" s="1942"/>
      <c r="F517" s="1942"/>
      <c r="G517" s="1942"/>
      <c r="H517" s="1938">
        <f t="shared" si="20"/>
        <v>0</v>
      </c>
      <c r="K517" s="232"/>
    </row>
    <row r="518" spans="1:11">
      <c r="A518" s="1957">
        <v>2529</v>
      </c>
      <c r="B518" s="1941" t="s">
        <v>864</v>
      </c>
      <c r="C518" s="1936"/>
      <c r="D518" s="238">
        <f>SUM(D519:D523)</f>
        <v>0</v>
      </c>
      <c r="E518" s="238">
        <f>SUM(E519:E523)</f>
        <v>0</v>
      </c>
      <c r="F518" s="238">
        <f>SUM(F519:F523)</f>
        <v>0</v>
      </c>
      <c r="G518" s="238">
        <f>SUM(G519:G523)</f>
        <v>0</v>
      </c>
      <c r="H518" s="1938">
        <f t="shared" si="20"/>
        <v>0</v>
      </c>
      <c r="K518" s="232"/>
    </row>
    <row r="519" spans="1:11">
      <c r="A519" s="1957">
        <v>25291</v>
      </c>
      <c r="B519" s="1941" t="s">
        <v>865</v>
      </c>
      <c r="C519" s="1936"/>
      <c r="D519" s="1942"/>
      <c r="E519" s="1942"/>
      <c r="F519" s="1942"/>
      <c r="G519" s="1942"/>
      <c r="H519" s="1938">
        <f t="shared" si="20"/>
        <v>0</v>
      </c>
      <c r="K519" s="232"/>
    </row>
    <row r="520" spans="1:11">
      <c r="A520" s="1957">
        <v>25292</v>
      </c>
      <c r="B520" s="1941" t="s">
        <v>866</v>
      </c>
      <c r="C520" s="1936"/>
      <c r="D520" s="1942"/>
      <c r="E520" s="1942"/>
      <c r="F520" s="1942"/>
      <c r="G520" s="1942"/>
      <c r="H520" s="1938">
        <f t="shared" si="20"/>
        <v>0</v>
      </c>
      <c r="K520" s="232"/>
    </row>
    <row r="521" spans="1:11">
      <c r="A521" s="1957">
        <v>25293</v>
      </c>
      <c r="B521" s="1941" t="s">
        <v>867</v>
      </c>
      <c r="C521" s="1936"/>
      <c r="D521" s="1942"/>
      <c r="E521" s="1942"/>
      <c r="F521" s="1942"/>
      <c r="G521" s="1942"/>
      <c r="H521" s="1938">
        <f t="shared" si="20"/>
        <v>0</v>
      </c>
      <c r="K521" s="232"/>
    </row>
    <row r="522" spans="1:11">
      <c r="A522" s="1957">
        <v>25294</v>
      </c>
      <c r="B522" s="1941" t="s">
        <v>868</v>
      </c>
      <c r="C522" s="1936"/>
      <c r="D522" s="1942"/>
      <c r="E522" s="1942"/>
      <c r="F522" s="1942"/>
      <c r="G522" s="1942"/>
      <c r="H522" s="1938">
        <f t="shared" si="20"/>
        <v>0</v>
      </c>
      <c r="K522" s="232"/>
    </row>
    <row r="523" spans="1:11">
      <c r="A523" s="1957">
        <v>25297</v>
      </c>
      <c r="B523" s="1941" t="s">
        <v>869</v>
      </c>
      <c r="C523" s="1936"/>
      <c r="D523" s="1942"/>
      <c r="E523" s="1942"/>
      <c r="F523" s="1942"/>
      <c r="G523" s="1942"/>
      <c r="H523" s="1938">
        <f t="shared" si="20"/>
        <v>0</v>
      </c>
      <c r="K523" s="232"/>
    </row>
    <row r="524" spans="1:11">
      <c r="A524" s="1958">
        <v>253</v>
      </c>
      <c r="B524" s="1943" t="s">
        <v>871</v>
      </c>
      <c r="C524" s="1936"/>
      <c r="D524" s="238">
        <f>SUM(D525:D530)</f>
        <v>0</v>
      </c>
      <c r="E524" s="238">
        <f>SUM(E525:E530)</f>
        <v>0</v>
      </c>
      <c r="F524" s="238">
        <f>SUM(F525:F530)</f>
        <v>0</v>
      </c>
      <c r="G524" s="238">
        <f>SUM(G525:G530)</f>
        <v>0</v>
      </c>
      <c r="H524" s="1938">
        <f t="shared" si="20"/>
        <v>0</v>
      </c>
      <c r="K524" s="232"/>
    </row>
    <row r="525" spans="1:11">
      <c r="A525" s="1957">
        <v>2531</v>
      </c>
      <c r="B525" s="1941" t="s">
        <v>859</v>
      </c>
      <c r="C525" s="1936"/>
      <c r="D525" s="1942"/>
      <c r="E525" s="1942"/>
      <c r="F525" s="1942"/>
      <c r="G525" s="1942"/>
      <c r="H525" s="1938">
        <f t="shared" si="20"/>
        <v>0</v>
      </c>
      <c r="K525" s="232"/>
    </row>
    <row r="526" spans="1:11">
      <c r="A526" s="1957">
        <v>2532</v>
      </c>
      <c r="B526" s="1941" t="s">
        <v>860</v>
      </c>
      <c r="C526" s="1936"/>
      <c r="D526" s="1942"/>
      <c r="E526" s="1942"/>
      <c r="F526" s="1942"/>
      <c r="G526" s="1942"/>
      <c r="H526" s="1938">
        <f t="shared" si="20"/>
        <v>0</v>
      </c>
      <c r="K526" s="232"/>
    </row>
    <row r="527" spans="1:11">
      <c r="A527" s="1957">
        <v>2533</v>
      </c>
      <c r="B527" s="1941" t="s">
        <v>861</v>
      </c>
      <c r="C527" s="1936"/>
      <c r="D527" s="1942"/>
      <c r="E527" s="1942"/>
      <c r="F527" s="1942"/>
      <c r="G527" s="1942"/>
      <c r="H527" s="1938">
        <f t="shared" si="20"/>
        <v>0</v>
      </c>
      <c r="K527" s="232"/>
    </row>
    <row r="528" spans="1:11">
      <c r="A528" s="1957">
        <v>2534</v>
      </c>
      <c r="B528" s="1941" t="s">
        <v>862</v>
      </c>
      <c r="C528" s="1936"/>
      <c r="D528" s="1942"/>
      <c r="E528" s="1942"/>
      <c r="F528" s="1942"/>
      <c r="G528" s="1942"/>
      <c r="H528" s="1938">
        <f t="shared" si="20"/>
        <v>0</v>
      </c>
      <c r="K528" s="232"/>
    </row>
    <row r="529" spans="1:11">
      <c r="A529" s="1957">
        <v>2537</v>
      </c>
      <c r="B529" s="1941" t="s">
        <v>863</v>
      </c>
      <c r="C529" s="1936"/>
      <c r="D529" s="1942"/>
      <c r="E529" s="1942"/>
      <c r="F529" s="1942"/>
      <c r="G529" s="1942"/>
      <c r="H529" s="1938">
        <f t="shared" si="20"/>
        <v>0</v>
      </c>
      <c r="K529" s="232"/>
    </row>
    <row r="530" spans="1:11">
      <c r="A530" s="1957">
        <v>2539</v>
      </c>
      <c r="B530" s="1941" t="s">
        <v>864</v>
      </c>
      <c r="C530" s="1936"/>
      <c r="D530" s="238">
        <f>SUM(D531:D535)</f>
        <v>0</v>
      </c>
      <c r="E530" s="238">
        <f>SUM(E531:E535)</f>
        <v>0</v>
      </c>
      <c r="F530" s="238">
        <f>SUM(F531:F535)</f>
        <v>0</v>
      </c>
      <c r="G530" s="238">
        <f>SUM(G531:G535)</f>
        <v>0</v>
      </c>
      <c r="H530" s="1938">
        <f t="shared" si="20"/>
        <v>0</v>
      </c>
      <c r="K530" s="232"/>
    </row>
    <row r="531" spans="1:11">
      <c r="A531" s="1957">
        <v>25391</v>
      </c>
      <c r="B531" s="1941" t="s">
        <v>865</v>
      </c>
      <c r="C531" s="1936"/>
      <c r="D531" s="1942"/>
      <c r="E531" s="1942"/>
      <c r="F531" s="1942"/>
      <c r="G531" s="1942"/>
      <c r="H531" s="1938">
        <f t="shared" si="20"/>
        <v>0</v>
      </c>
      <c r="K531" s="232"/>
    </row>
    <row r="532" spans="1:11">
      <c r="A532" s="1957">
        <v>25392</v>
      </c>
      <c r="B532" s="1941" t="s">
        <v>866</v>
      </c>
      <c r="C532" s="1936"/>
      <c r="D532" s="1942"/>
      <c r="E532" s="1942"/>
      <c r="F532" s="1942"/>
      <c r="G532" s="1942"/>
      <c r="H532" s="1938">
        <f t="shared" si="20"/>
        <v>0</v>
      </c>
      <c r="K532" s="232"/>
    </row>
    <row r="533" spans="1:11">
      <c r="A533" s="1957">
        <v>25393</v>
      </c>
      <c r="B533" s="1941" t="s">
        <v>867</v>
      </c>
      <c r="C533" s="1936"/>
      <c r="D533" s="1942"/>
      <c r="E533" s="1942"/>
      <c r="F533" s="1942"/>
      <c r="G533" s="1942"/>
      <c r="H533" s="1938">
        <f t="shared" si="20"/>
        <v>0</v>
      </c>
      <c r="K533" s="232"/>
    </row>
    <row r="534" spans="1:11">
      <c r="A534" s="1957">
        <v>25394</v>
      </c>
      <c r="B534" s="1941" t="s">
        <v>868</v>
      </c>
      <c r="C534" s="1936"/>
      <c r="D534" s="1942"/>
      <c r="E534" s="1942"/>
      <c r="F534" s="1942"/>
      <c r="G534" s="1942"/>
      <c r="H534" s="1938">
        <f t="shared" si="20"/>
        <v>0</v>
      </c>
      <c r="K534" s="232"/>
    </row>
    <row r="535" spans="1:11">
      <c r="A535" s="1957">
        <v>25397</v>
      </c>
      <c r="B535" s="1941" t="s">
        <v>869</v>
      </c>
      <c r="C535" s="1936"/>
      <c r="D535" s="1942"/>
      <c r="E535" s="1942"/>
      <c r="F535" s="1942"/>
      <c r="G535" s="1942"/>
      <c r="H535" s="1938">
        <f t="shared" si="20"/>
        <v>0</v>
      </c>
      <c r="K535" s="232"/>
    </row>
    <row r="536" spans="1:11">
      <c r="A536" s="1958">
        <v>254</v>
      </c>
      <c r="B536" s="1943" t="s">
        <v>872</v>
      </c>
      <c r="C536" s="1936"/>
      <c r="D536" s="238">
        <f>SUM(D537:D542)</f>
        <v>0</v>
      </c>
      <c r="E536" s="238">
        <f>SUM(E537:E542)</f>
        <v>0</v>
      </c>
      <c r="F536" s="238">
        <f>SUM(F537:F542)</f>
        <v>0</v>
      </c>
      <c r="G536" s="238">
        <f>SUM(G537:G542)</f>
        <v>0</v>
      </c>
      <c r="H536" s="1938">
        <f t="shared" si="20"/>
        <v>0</v>
      </c>
      <c r="K536" s="232"/>
    </row>
    <row r="537" spans="1:11">
      <c r="A537" s="1957">
        <v>2541</v>
      </c>
      <c r="B537" s="1941" t="s">
        <v>859</v>
      </c>
      <c r="C537" s="1936"/>
      <c r="D537" s="1942"/>
      <c r="E537" s="1942"/>
      <c r="F537" s="1942"/>
      <c r="G537" s="1942"/>
      <c r="H537" s="1938">
        <f t="shared" si="20"/>
        <v>0</v>
      </c>
      <c r="K537" s="232"/>
    </row>
    <row r="538" spans="1:11">
      <c r="A538" s="1957">
        <v>2542</v>
      </c>
      <c r="B538" s="1941" t="s">
        <v>860</v>
      </c>
      <c r="C538" s="1936"/>
      <c r="D538" s="1942"/>
      <c r="E538" s="1942"/>
      <c r="F538" s="1942"/>
      <c r="G538" s="1942"/>
      <c r="H538" s="1938">
        <f t="shared" si="20"/>
        <v>0</v>
      </c>
      <c r="K538" s="232"/>
    </row>
    <row r="539" spans="1:11">
      <c r="A539" s="1957">
        <v>2543</v>
      </c>
      <c r="B539" s="1941" t="s">
        <v>861</v>
      </c>
      <c r="C539" s="1936"/>
      <c r="D539" s="1942"/>
      <c r="E539" s="1942"/>
      <c r="F539" s="1942"/>
      <c r="G539" s="1942"/>
      <c r="H539" s="1938">
        <f t="shared" si="20"/>
        <v>0</v>
      </c>
      <c r="K539" s="232"/>
    </row>
    <row r="540" spans="1:11">
      <c r="A540" s="1957">
        <v>2544</v>
      </c>
      <c r="B540" s="1941" t="s">
        <v>862</v>
      </c>
      <c r="C540" s="1936"/>
      <c r="D540" s="1942"/>
      <c r="E540" s="1942"/>
      <c r="F540" s="1942"/>
      <c r="G540" s="1942"/>
      <c r="H540" s="1938">
        <f t="shared" si="20"/>
        <v>0</v>
      </c>
      <c r="K540" s="232"/>
    </row>
    <row r="541" spans="1:11">
      <c r="A541" s="1957">
        <v>2547</v>
      </c>
      <c r="B541" s="1941" t="s">
        <v>863</v>
      </c>
      <c r="C541" s="1936"/>
      <c r="D541" s="1942"/>
      <c r="E541" s="1942"/>
      <c r="F541" s="1942"/>
      <c r="G541" s="1942"/>
      <c r="H541" s="1938">
        <f t="shared" si="20"/>
        <v>0</v>
      </c>
      <c r="K541" s="232"/>
    </row>
    <row r="542" spans="1:11">
      <c r="A542" s="1957">
        <v>2549</v>
      </c>
      <c r="B542" s="1941" t="s">
        <v>864</v>
      </c>
      <c r="C542" s="1936"/>
      <c r="D542" s="238">
        <f>SUM(D543:D547)</f>
        <v>0</v>
      </c>
      <c r="E542" s="238">
        <f>SUM(E543:E547)</f>
        <v>0</v>
      </c>
      <c r="F542" s="238">
        <f>SUM(F543:F547)</f>
        <v>0</v>
      </c>
      <c r="G542" s="238">
        <f>SUM(G543:G547)</f>
        <v>0</v>
      </c>
      <c r="H542" s="1938">
        <f t="shared" si="20"/>
        <v>0</v>
      </c>
      <c r="K542" s="232"/>
    </row>
    <row r="543" spans="1:11">
      <c r="A543" s="1957">
        <v>25491</v>
      </c>
      <c r="B543" s="1941" t="s">
        <v>865</v>
      </c>
      <c r="C543" s="1936"/>
      <c r="D543" s="1942"/>
      <c r="E543" s="1942"/>
      <c r="F543" s="1942"/>
      <c r="G543" s="1942"/>
      <c r="H543" s="1938">
        <f t="shared" si="20"/>
        <v>0</v>
      </c>
      <c r="K543" s="232"/>
    </row>
    <row r="544" spans="1:11">
      <c r="A544" s="1957">
        <v>25492</v>
      </c>
      <c r="B544" s="1941" t="s">
        <v>866</v>
      </c>
      <c r="C544" s="1936"/>
      <c r="D544" s="1942"/>
      <c r="E544" s="1942"/>
      <c r="F544" s="1942"/>
      <c r="G544" s="1942"/>
      <c r="H544" s="1938">
        <f t="shared" si="20"/>
        <v>0</v>
      </c>
      <c r="K544" s="232"/>
    </row>
    <row r="545" spans="1:11">
      <c r="A545" s="1957">
        <v>25493</v>
      </c>
      <c r="B545" s="1941" t="s">
        <v>867</v>
      </c>
      <c r="C545" s="1936"/>
      <c r="D545" s="1942"/>
      <c r="E545" s="1942"/>
      <c r="F545" s="1942"/>
      <c r="G545" s="1942"/>
      <c r="H545" s="1938">
        <f t="shared" si="20"/>
        <v>0</v>
      </c>
      <c r="K545" s="232"/>
    </row>
    <row r="546" spans="1:11">
      <c r="A546" s="1957">
        <v>25494</v>
      </c>
      <c r="B546" s="1941" t="s">
        <v>868</v>
      </c>
      <c r="C546" s="1936"/>
      <c r="D546" s="1942"/>
      <c r="E546" s="1942"/>
      <c r="F546" s="1942"/>
      <c r="G546" s="1942"/>
      <c r="H546" s="1938">
        <f t="shared" si="20"/>
        <v>0</v>
      </c>
      <c r="K546" s="232"/>
    </row>
    <row r="547" spans="1:11">
      <c r="A547" s="1957">
        <v>25497</v>
      </c>
      <c r="B547" s="1941" t="s">
        <v>869</v>
      </c>
      <c r="C547" s="1936"/>
      <c r="D547" s="1942"/>
      <c r="E547" s="1942"/>
      <c r="F547" s="1942"/>
      <c r="G547" s="1942"/>
      <c r="H547" s="1938">
        <f t="shared" si="20"/>
        <v>0</v>
      </c>
      <c r="K547" s="232"/>
    </row>
    <row r="548" spans="1:11">
      <c r="A548" s="1958">
        <v>255</v>
      </c>
      <c r="B548" s="1943" t="s">
        <v>878</v>
      </c>
      <c r="C548" s="1936"/>
      <c r="D548" s="238">
        <f>SUM(D549:D554)</f>
        <v>0</v>
      </c>
      <c r="E548" s="238">
        <f>SUM(E549:E554)</f>
        <v>0</v>
      </c>
      <c r="F548" s="238">
        <f>SUM(F549:F554)</f>
        <v>0</v>
      </c>
      <c r="G548" s="238">
        <f>SUM(G549:G554)</f>
        <v>0</v>
      </c>
      <c r="H548" s="1938">
        <f t="shared" si="20"/>
        <v>0</v>
      </c>
      <c r="K548" s="232"/>
    </row>
    <row r="549" spans="1:11">
      <c r="A549" s="1957">
        <v>2551</v>
      </c>
      <c r="B549" s="1941" t="s">
        <v>859</v>
      </c>
      <c r="C549" s="1936"/>
      <c r="D549" s="1942"/>
      <c r="E549" s="1942"/>
      <c r="F549" s="1942"/>
      <c r="G549" s="1942"/>
      <c r="H549" s="1938">
        <f t="shared" si="20"/>
        <v>0</v>
      </c>
      <c r="K549" s="232"/>
    </row>
    <row r="550" spans="1:11">
      <c r="A550" s="1957">
        <v>2552</v>
      </c>
      <c r="B550" s="1941" t="s">
        <v>860</v>
      </c>
      <c r="C550" s="1936"/>
      <c r="D550" s="1942"/>
      <c r="E550" s="1942"/>
      <c r="F550" s="1942"/>
      <c r="G550" s="1942"/>
      <c r="H550" s="1938">
        <f t="shared" si="20"/>
        <v>0</v>
      </c>
      <c r="K550" s="232"/>
    </row>
    <row r="551" spans="1:11">
      <c r="A551" s="1957">
        <v>2553</v>
      </c>
      <c r="B551" s="1941" t="s">
        <v>861</v>
      </c>
      <c r="C551" s="1936"/>
      <c r="D551" s="1942"/>
      <c r="E551" s="1942"/>
      <c r="F551" s="1942"/>
      <c r="G551" s="1942"/>
      <c r="H551" s="1938">
        <f t="shared" si="20"/>
        <v>0</v>
      </c>
      <c r="K551" s="232"/>
    </row>
    <row r="552" spans="1:11">
      <c r="A552" s="1957">
        <v>2554</v>
      </c>
      <c r="B552" s="1941" t="s">
        <v>862</v>
      </c>
      <c r="C552" s="1936"/>
      <c r="D552" s="1942"/>
      <c r="E552" s="1942"/>
      <c r="F552" s="1942"/>
      <c r="G552" s="1942"/>
      <c r="H552" s="1938">
        <f t="shared" si="20"/>
        <v>0</v>
      </c>
      <c r="K552" s="232"/>
    </row>
    <row r="553" spans="1:11">
      <c r="A553" s="1957">
        <v>2557</v>
      </c>
      <c r="B553" s="1941" t="s">
        <v>863</v>
      </c>
      <c r="C553" s="1936"/>
      <c r="D553" s="1942"/>
      <c r="E553" s="1942"/>
      <c r="F553" s="1942"/>
      <c r="G553" s="1942"/>
      <c r="H553" s="1938">
        <f t="shared" si="20"/>
        <v>0</v>
      </c>
      <c r="K553" s="232"/>
    </row>
    <row r="554" spans="1:11">
      <c r="A554" s="1957">
        <v>2559</v>
      </c>
      <c r="B554" s="1941" t="s">
        <v>864</v>
      </c>
      <c r="C554" s="1936"/>
      <c r="D554" s="238">
        <f>SUM(D555:D559)</f>
        <v>0</v>
      </c>
      <c r="E554" s="238">
        <f>SUM(E555:E559)</f>
        <v>0</v>
      </c>
      <c r="F554" s="238">
        <f>SUM(F555:F559)</f>
        <v>0</v>
      </c>
      <c r="G554" s="238">
        <f>SUM(G555:G559)</f>
        <v>0</v>
      </c>
      <c r="H554" s="1938">
        <f t="shared" si="20"/>
        <v>0</v>
      </c>
      <c r="K554" s="232"/>
    </row>
    <row r="555" spans="1:11">
      <c r="A555" s="1957">
        <v>25591</v>
      </c>
      <c r="B555" s="1941" t="s">
        <v>865</v>
      </c>
      <c r="C555" s="1936"/>
      <c r="D555" s="1942"/>
      <c r="E555" s="1942"/>
      <c r="F555" s="1942"/>
      <c r="G555" s="1942"/>
      <c r="H555" s="1938">
        <f t="shared" si="20"/>
        <v>0</v>
      </c>
      <c r="K555" s="232"/>
    </row>
    <row r="556" spans="1:11">
      <c r="A556" s="1957">
        <v>25592</v>
      </c>
      <c r="B556" s="1941" t="s">
        <v>866</v>
      </c>
      <c r="C556" s="1936"/>
      <c r="D556" s="1942"/>
      <c r="E556" s="1942"/>
      <c r="F556" s="1942"/>
      <c r="G556" s="1942"/>
      <c r="H556" s="1938">
        <f t="shared" si="20"/>
        <v>0</v>
      </c>
      <c r="K556" s="232"/>
    </row>
    <row r="557" spans="1:11">
      <c r="A557" s="1957">
        <v>25593</v>
      </c>
      <c r="B557" s="1941" t="s">
        <v>867</v>
      </c>
      <c r="C557" s="1936"/>
      <c r="D557" s="1942"/>
      <c r="E557" s="1942"/>
      <c r="F557" s="1942"/>
      <c r="G557" s="1942"/>
      <c r="H557" s="1938">
        <f t="shared" si="20"/>
        <v>0</v>
      </c>
      <c r="K557" s="232"/>
    </row>
    <row r="558" spans="1:11">
      <c r="A558" s="1957">
        <v>25594</v>
      </c>
      <c r="B558" s="1941" t="s">
        <v>868</v>
      </c>
      <c r="C558" s="1936"/>
      <c r="D558" s="1942"/>
      <c r="E558" s="1942"/>
      <c r="F558" s="1942"/>
      <c r="G558" s="1942"/>
      <c r="H558" s="1938">
        <f t="shared" si="20"/>
        <v>0</v>
      </c>
      <c r="K558" s="232"/>
    </row>
    <row r="559" spans="1:11">
      <c r="A559" s="1957">
        <v>25597</v>
      </c>
      <c r="B559" s="1941" t="s">
        <v>869</v>
      </c>
      <c r="C559" s="1936"/>
      <c r="D559" s="1942"/>
      <c r="E559" s="1942"/>
      <c r="F559" s="1942"/>
      <c r="G559" s="1942"/>
      <c r="H559" s="1938">
        <f t="shared" si="20"/>
        <v>0</v>
      </c>
      <c r="K559" s="232"/>
    </row>
    <row r="560" spans="1:11">
      <c r="A560" s="1954">
        <v>258</v>
      </c>
      <c r="B560" s="1943" t="s">
        <v>890</v>
      </c>
      <c r="C560" s="238">
        <f>SUM(C561:C562)</f>
        <v>0</v>
      </c>
      <c r="D560" s="1936"/>
      <c r="E560" s="1936"/>
      <c r="F560" s="1936"/>
      <c r="G560" s="1936"/>
      <c r="H560" s="1938">
        <f>C560</f>
        <v>0</v>
      </c>
      <c r="K560" s="232"/>
    </row>
    <row r="561" spans="1:11">
      <c r="A561" s="1953" t="s">
        <v>891</v>
      </c>
      <c r="B561" s="1941" t="s">
        <v>882</v>
      </c>
      <c r="C561" s="1942"/>
      <c r="D561" s="1936"/>
      <c r="E561" s="1936"/>
      <c r="F561" s="1936"/>
      <c r="G561" s="1936"/>
      <c r="H561" s="1938">
        <f>C561</f>
        <v>0</v>
      </c>
      <c r="K561" s="232"/>
    </row>
    <row r="562" spans="1:11">
      <c r="A562" s="1953" t="s">
        <v>892</v>
      </c>
      <c r="B562" s="1941" t="s">
        <v>884</v>
      </c>
      <c r="C562" s="1942"/>
      <c r="D562" s="1936"/>
      <c r="E562" s="1936"/>
      <c r="F562" s="1936"/>
      <c r="G562" s="1936"/>
      <c r="H562" s="1938">
        <f>C562</f>
        <v>0</v>
      </c>
      <c r="K562" s="232"/>
    </row>
    <row r="563" spans="1:11">
      <c r="A563" s="1961">
        <v>26</v>
      </c>
      <c r="B563" s="1935" t="s">
        <v>893</v>
      </c>
      <c r="C563" s="238">
        <f>C594</f>
        <v>0</v>
      </c>
      <c r="D563" s="238">
        <f>D564+D574+D584+D589+D595</f>
        <v>0</v>
      </c>
      <c r="E563" s="238">
        <f>E564+E574+E584+E589+E595</f>
        <v>0</v>
      </c>
      <c r="F563" s="238">
        <f>F564+F574+F584+F589+F595</f>
        <v>0</v>
      </c>
      <c r="G563" s="238">
        <f>G564+G574+G584+G589+G595</f>
        <v>0</v>
      </c>
      <c r="H563" s="1938">
        <f t="shared" ref="H563" si="21">SUM(C563:G563)</f>
        <v>0</v>
      </c>
      <c r="K563" s="232"/>
    </row>
    <row r="564" spans="1:11">
      <c r="A564" s="1958">
        <v>261</v>
      </c>
      <c r="B564" s="1955" t="s">
        <v>894</v>
      </c>
      <c r="C564" s="1936"/>
      <c r="D564" s="238">
        <f>SUM(D565:D569)</f>
        <v>0</v>
      </c>
      <c r="E564" s="238">
        <f>SUM(E565:E569)</f>
        <v>0</v>
      </c>
      <c r="F564" s="238">
        <f>SUM(F565:F569)</f>
        <v>0</v>
      </c>
      <c r="G564" s="238">
        <f>SUM(G565:G569)</f>
        <v>0</v>
      </c>
      <c r="H564" s="1938">
        <f>SUM(D564:G564)</f>
        <v>0</v>
      </c>
      <c r="K564" s="232"/>
    </row>
    <row r="565" spans="1:11">
      <c r="A565" s="1957">
        <v>2611</v>
      </c>
      <c r="B565" s="1941" t="s">
        <v>895</v>
      </c>
      <c r="C565" s="1936"/>
      <c r="D565" s="1942"/>
      <c r="E565" s="1942"/>
      <c r="F565" s="1942"/>
      <c r="G565" s="1942"/>
      <c r="H565" s="1938">
        <f t="shared" ref="H565:H593" si="22">SUM(D565:G565)</f>
        <v>0</v>
      </c>
      <c r="K565" s="232"/>
    </row>
    <row r="566" spans="1:11">
      <c r="A566" s="1957">
        <v>2612</v>
      </c>
      <c r="B566" s="1941" t="s">
        <v>896</v>
      </c>
      <c r="C566" s="1936"/>
      <c r="D566" s="1942"/>
      <c r="E566" s="1942"/>
      <c r="F566" s="1942"/>
      <c r="G566" s="1942"/>
      <c r="H566" s="1938">
        <f t="shared" si="22"/>
        <v>0</v>
      </c>
      <c r="K566" s="232"/>
    </row>
    <row r="567" spans="1:11">
      <c r="A567" s="1957">
        <v>2613</v>
      </c>
      <c r="B567" s="1941" t="s">
        <v>897</v>
      </c>
      <c r="C567" s="1936"/>
      <c r="D567" s="1942"/>
      <c r="E567" s="1942"/>
      <c r="F567" s="1942"/>
      <c r="G567" s="1942"/>
      <c r="H567" s="1938">
        <f t="shared" si="22"/>
        <v>0</v>
      </c>
      <c r="K567" s="232"/>
    </row>
    <row r="568" spans="1:11">
      <c r="A568" s="1957">
        <v>2617</v>
      </c>
      <c r="B568" s="1941" t="s">
        <v>898</v>
      </c>
      <c r="C568" s="1936"/>
      <c r="D568" s="1942"/>
      <c r="E568" s="1942"/>
      <c r="F568" s="1942"/>
      <c r="G568" s="1942"/>
      <c r="H568" s="1938">
        <f t="shared" si="22"/>
        <v>0</v>
      </c>
      <c r="K568" s="232"/>
    </row>
    <row r="569" spans="1:11">
      <c r="A569" s="1957">
        <v>2619</v>
      </c>
      <c r="B569" s="1941" t="s">
        <v>899</v>
      </c>
      <c r="C569" s="1936"/>
      <c r="D569" s="238">
        <f>SUM(D570:D573)</f>
        <v>0</v>
      </c>
      <c r="E569" s="238">
        <f>SUM(E570:E573)</f>
        <v>0</v>
      </c>
      <c r="F569" s="238">
        <f>SUM(F570:F573)</f>
        <v>0</v>
      </c>
      <c r="G569" s="238">
        <f>SUM(G570:G573)</f>
        <v>0</v>
      </c>
      <c r="H569" s="1938">
        <f t="shared" si="22"/>
        <v>0</v>
      </c>
      <c r="K569" s="232"/>
    </row>
    <row r="570" spans="1:11">
      <c r="A570" s="1957">
        <v>26191</v>
      </c>
      <c r="B570" s="1941" t="s">
        <v>900</v>
      </c>
      <c r="C570" s="1936"/>
      <c r="D570" s="1942"/>
      <c r="E570" s="1942"/>
      <c r="F570" s="1942"/>
      <c r="G570" s="1942"/>
      <c r="H570" s="1938">
        <f t="shared" si="22"/>
        <v>0</v>
      </c>
      <c r="K570" s="232"/>
    </row>
    <row r="571" spans="1:11">
      <c r="A571" s="1957">
        <v>26192</v>
      </c>
      <c r="B571" s="1941" t="s">
        <v>901</v>
      </c>
      <c r="C571" s="1936"/>
      <c r="D571" s="1942"/>
      <c r="E571" s="1942"/>
      <c r="F571" s="1942"/>
      <c r="G571" s="1942"/>
      <c r="H571" s="1938">
        <f t="shared" si="22"/>
        <v>0</v>
      </c>
      <c r="K571" s="232"/>
    </row>
    <row r="572" spans="1:11">
      <c r="A572" s="1957">
        <v>26193</v>
      </c>
      <c r="B572" s="1941" t="s">
        <v>902</v>
      </c>
      <c r="C572" s="1936"/>
      <c r="D572" s="1942"/>
      <c r="E572" s="1942"/>
      <c r="F572" s="1942"/>
      <c r="G572" s="1942"/>
      <c r="H572" s="1938">
        <f t="shared" si="22"/>
        <v>0</v>
      </c>
      <c r="K572" s="232"/>
    </row>
    <row r="573" spans="1:11">
      <c r="A573" s="1957">
        <v>26197</v>
      </c>
      <c r="B573" s="1941" t="s">
        <v>903</v>
      </c>
      <c r="C573" s="1936"/>
      <c r="D573" s="1942"/>
      <c r="E573" s="1942"/>
      <c r="F573" s="1942"/>
      <c r="G573" s="1942"/>
      <c r="H573" s="1938">
        <f t="shared" si="22"/>
        <v>0</v>
      </c>
      <c r="K573" s="232"/>
    </row>
    <row r="574" spans="1:11">
      <c r="A574" s="1958">
        <v>262</v>
      </c>
      <c r="B574" s="1943" t="s">
        <v>904</v>
      </c>
      <c r="C574" s="1936"/>
      <c r="D574" s="238">
        <f>SUM(D575:D579)</f>
        <v>0</v>
      </c>
      <c r="E574" s="238">
        <f>SUM(E575:E579)</f>
        <v>0</v>
      </c>
      <c r="F574" s="238">
        <f>SUM(F575:F579)</f>
        <v>0</v>
      </c>
      <c r="G574" s="238">
        <f>SUM(G575:G579)</f>
        <v>0</v>
      </c>
      <c r="H574" s="1938">
        <f t="shared" si="22"/>
        <v>0</v>
      </c>
      <c r="K574" s="232"/>
    </row>
    <row r="575" spans="1:11">
      <c r="A575" s="1957">
        <v>2621</v>
      </c>
      <c r="B575" s="1941" t="s">
        <v>895</v>
      </c>
      <c r="C575" s="1936"/>
      <c r="D575" s="1942"/>
      <c r="E575" s="1942"/>
      <c r="F575" s="1942"/>
      <c r="G575" s="1942"/>
      <c r="H575" s="1938">
        <f t="shared" si="22"/>
        <v>0</v>
      </c>
      <c r="K575" s="232"/>
    </row>
    <row r="576" spans="1:11">
      <c r="A576" s="1957">
        <v>2622</v>
      </c>
      <c r="B576" s="1941" t="s">
        <v>896</v>
      </c>
      <c r="C576" s="1936"/>
      <c r="D576" s="1942"/>
      <c r="E576" s="1942"/>
      <c r="F576" s="1942"/>
      <c r="G576" s="1942"/>
      <c r="H576" s="1938">
        <f t="shared" si="22"/>
        <v>0</v>
      </c>
      <c r="K576" s="232"/>
    </row>
    <row r="577" spans="1:11">
      <c r="A577" s="1957">
        <v>2623</v>
      </c>
      <c r="B577" s="1941" t="s">
        <v>897</v>
      </c>
      <c r="C577" s="1936"/>
      <c r="D577" s="1942"/>
      <c r="E577" s="1942"/>
      <c r="F577" s="1942"/>
      <c r="G577" s="1942"/>
      <c r="H577" s="1938">
        <f t="shared" si="22"/>
        <v>0</v>
      </c>
      <c r="K577" s="232"/>
    </row>
    <row r="578" spans="1:11">
      <c r="A578" s="1957">
        <v>2627</v>
      </c>
      <c r="B578" s="1941" t="s">
        <v>898</v>
      </c>
      <c r="C578" s="1936"/>
      <c r="D578" s="1942"/>
      <c r="E578" s="1942"/>
      <c r="F578" s="1942"/>
      <c r="G578" s="1942"/>
      <c r="H578" s="1938">
        <f t="shared" si="22"/>
        <v>0</v>
      </c>
      <c r="K578" s="232"/>
    </row>
    <row r="579" spans="1:11">
      <c r="A579" s="1957">
        <v>2629</v>
      </c>
      <c r="B579" s="1941" t="s">
        <v>899</v>
      </c>
      <c r="C579" s="1936"/>
      <c r="D579" s="238">
        <f>SUM(D580:D583)</f>
        <v>0</v>
      </c>
      <c r="E579" s="238">
        <f>SUM(E580:E583)</f>
        <v>0</v>
      </c>
      <c r="F579" s="238">
        <f>SUM(F580:F583)</f>
        <v>0</v>
      </c>
      <c r="G579" s="238">
        <f>SUM(G580:G583)</f>
        <v>0</v>
      </c>
      <c r="H579" s="1938">
        <f t="shared" si="22"/>
        <v>0</v>
      </c>
      <c r="K579" s="232"/>
    </row>
    <row r="580" spans="1:11">
      <c r="A580" s="1957">
        <v>26291</v>
      </c>
      <c r="B580" s="1941" t="s">
        <v>900</v>
      </c>
      <c r="C580" s="1936"/>
      <c r="D580" s="1942"/>
      <c r="E580" s="1942"/>
      <c r="F580" s="1942"/>
      <c r="G580" s="1942"/>
      <c r="H580" s="1938">
        <f t="shared" si="22"/>
        <v>0</v>
      </c>
      <c r="K580" s="232"/>
    </row>
    <row r="581" spans="1:11">
      <c r="A581" s="1957">
        <v>26292</v>
      </c>
      <c r="B581" s="1941" t="s">
        <v>901</v>
      </c>
      <c r="C581" s="1936"/>
      <c r="D581" s="1942"/>
      <c r="E581" s="1942"/>
      <c r="F581" s="1942"/>
      <c r="G581" s="1942"/>
      <c r="H581" s="1938">
        <f t="shared" si="22"/>
        <v>0</v>
      </c>
      <c r="K581" s="232"/>
    </row>
    <row r="582" spans="1:11">
      <c r="A582" s="1957">
        <v>26293</v>
      </c>
      <c r="B582" s="1941" t="s">
        <v>902</v>
      </c>
      <c r="C582" s="1936"/>
      <c r="D582" s="1942"/>
      <c r="E582" s="1942"/>
      <c r="F582" s="1942"/>
      <c r="G582" s="1942"/>
      <c r="H582" s="1938">
        <f t="shared" si="22"/>
        <v>0</v>
      </c>
      <c r="K582" s="232"/>
    </row>
    <row r="583" spans="1:11">
      <c r="A583" s="1957">
        <v>26297</v>
      </c>
      <c r="B583" s="1941" t="s">
        <v>903</v>
      </c>
      <c r="C583" s="1936"/>
      <c r="D583" s="1942"/>
      <c r="E583" s="1942"/>
      <c r="F583" s="1942"/>
      <c r="G583" s="1942"/>
      <c r="H583" s="1938">
        <f t="shared" si="22"/>
        <v>0</v>
      </c>
      <c r="K583" s="232"/>
    </row>
    <row r="584" spans="1:11">
      <c r="A584" s="1958">
        <v>266</v>
      </c>
      <c r="B584" s="1943" t="s">
        <v>905</v>
      </c>
      <c r="C584" s="1936"/>
      <c r="D584" s="238">
        <f>SUM(D585:D588)</f>
        <v>0</v>
      </c>
      <c r="E584" s="238">
        <f>SUM(E585:E588)</f>
        <v>0</v>
      </c>
      <c r="F584" s="238">
        <f>SUM(F585:F588)</f>
        <v>0</v>
      </c>
      <c r="G584" s="238">
        <f>SUM(G585:G588)</f>
        <v>0</v>
      </c>
      <c r="H584" s="1938">
        <f t="shared" si="22"/>
        <v>0</v>
      </c>
      <c r="K584" s="232"/>
    </row>
    <row r="585" spans="1:11">
      <c r="A585" s="1957">
        <v>2661</v>
      </c>
      <c r="B585" s="1941" t="s">
        <v>906</v>
      </c>
      <c r="C585" s="1936"/>
      <c r="D585" s="1942"/>
      <c r="E585" s="1942"/>
      <c r="F585" s="1942"/>
      <c r="G585" s="1942"/>
      <c r="H585" s="1938">
        <f t="shared" si="22"/>
        <v>0</v>
      </c>
      <c r="K585" s="232"/>
    </row>
    <row r="586" spans="1:11">
      <c r="A586" s="1957">
        <v>2662</v>
      </c>
      <c r="B586" s="1941" t="s">
        <v>907</v>
      </c>
      <c r="C586" s="1936"/>
      <c r="D586" s="1942"/>
      <c r="E586" s="1942"/>
      <c r="F586" s="1942"/>
      <c r="G586" s="1942"/>
      <c r="H586" s="1938">
        <f t="shared" si="22"/>
        <v>0</v>
      </c>
      <c r="K586" s="232"/>
    </row>
    <row r="587" spans="1:11">
      <c r="A587" s="1957">
        <v>2663</v>
      </c>
      <c r="B587" s="1941" t="s">
        <v>908</v>
      </c>
      <c r="C587" s="1936"/>
      <c r="D587" s="1942"/>
      <c r="E587" s="1942"/>
      <c r="F587" s="1942"/>
      <c r="G587" s="1942"/>
      <c r="H587" s="1938">
        <f t="shared" si="22"/>
        <v>0</v>
      </c>
      <c r="K587" s="232"/>
    </row>
    <row r="588" spans="1:11">
      <c r="A588" s="1957">
        <v>2667</v>
      </c>
      <c r="B588" s="1941" t="s">
        <v>909</v>
      </c>
      <c r="C588" s="1936"/>
      <c r="D588" s="1942"/>
      <c r="E588" s="1942"/>
      <c r="F588" s="1942"/>
      <c r="G588" s="1942"/>
      <c r="H588" s="1938">
        <f t="shared" si="22"/>
        <v>0</v>
      </c>
      <c r="K588" s="232"/>
    </row>
    <row r="589" spans="1:11">
      <c r="A589" s="1958">
        <v>267</v>
      </c>
      <c r="B589" s="1943" t="s">
        <v>910</v>
      </c>
      <c r="C589" s="1936"/>
      <c r="D589" s="238">
        <f>SUM(D590:D593)</f>
        <v>0</v>
      </c>
      <c r="E589" s="238">
        <f>SUM(E590:E593)</f>
        <v>0</v>
      </c>
      <c r="F589" s="238">
        <f>SUM(F590:F593)</f>
        <v>0</v>
      </c>
      <c r="G589" s="238">
        <f>SUM(G590:G593)</f>
        <v>0</v>
      </c>
      <c r="H589" s="1938">
        <f t="shared" si="22"/>
        <v>0</v>
      </c>
      <c r="K589" s="232"/>
    </row>
    <row r="590" spans="1:11">
      <c r="A590" s="1957">
        <v>2671</v>
      </c>
      <c r="B590" s="1941" t="s">
        <v>911</v>
      </c>
      <c r="C590" s="1936"/>
      <c r="D590" s="1942"/>
      <c r="E590" s="1942"/>
      <c r="F590" s="1942"/>
      <c r="G590" s="1942"/>
      <c r="H590" s="1938">
        <f t="shared" si="22"/>
        <v>0</v>
      </c>
      <c r="K590" s="232"/>
    </row>
    <row r="591" spans="1:11">
      <c r="A591" s="1957">
        <v>2672</v>
      </c>
      <c r="B591" s="1941" t="s">
        <v>912</v>
      </c>
      <c r="C591" s="1936"/>
      <c r="D591" s="1942"/>
      <c r="E591" s="1942"/>
      <c r="F591" s="1942"/>
      <c r="G591" s="1942"/>
      <c r="H591" s="1938">
        <f t="shared" si="22"/>
        <v>0</v>
      </c>
      <c r="K591" s="232"/>
    </row>
    <row r="592" spans="1:11">
      <c r="A592" s="1957">
        <v>2673</v>
      </c>
      <c r="B592" s="1941" t="s">
        <v>913</v>
      </c>
      <c r="C592" s="1936"/>
      <c r="D592" s="1942"/>
      <c r="E592" s="1942"/>
      <c r="F592" s="1942"/>
      <c r="G592" s="1942"/>
      <c r="H592" s="1938">
        <f t="shared" si="22"/>
        <v>0</v>
      </c>
      <c r="K592" s="232"/>
    </row>
    <row r="593" spans="1:11">
      <c r="A593" s="1957">
        <v>2677</v>
      </c>
      <c r="B593" s="1941" t="s">
        <v>914</v>
      </c>
      <c r="C593" s="1936"/>
      <c r="D593" s="1942"/>
      <c r="E593" s="1942"/>
      <c r="F593" s="1942"/>
      <c r="G593" s="1942"/>
      <c r="H593" s="1938">
        <f t="shared" si="22"/>
        <v>0</v>
      </c>
      <c r="K593" s="232"/>
    </row>
    <row r="594" spans="1:11">
      <c r="A594" s="1964" t="s">
        <v>915</v>
      </c>
      <c r="B594" s="1943" t="s">
        <v>916</v>
      </c>
      <c r="C594" s="1942"/>
      <c r="D594" s="1936"/>
      <c r="E594" s="1936"/>
      <c r="F594" s="1936"/>
      <c r="G594" s="1936"/>
      <c r="H594" s="1938">
        <f>C594</f>
        <v>0</v>
      </c>
      <c r="K594" s="232"/>
    </row>
    <row r="595" spans="1:11">
      <c r="A595" s="1961">
        <v>269</v>
      </c>
      <c r="B595" s="1943" t="s">
        <v>917</v>
      </c>
      <c r="C595" s="1936"/>
      <c r="D595" s="238">
        <f>SUM(D596:D599)</f>
        <v>0</v>
      </c>
      <c r="E595" s="238">
        <f>SUM(E596:E599)</f>
        <v>0</v>
      </c>
      <c r="F595" s="238">
        <f>SUM(F596:F599)</f>
        <v>0</v>
      </c>
      <c r="G595" s="238">
        <f>SUM(G596:G599)</f>
        <v>0</v>
      </c>
      <c r="H595" s="1938">
        <f>SUM(D595:G595)</f>
        <v>0</v>
      </c>
      <c r="K595" s="232"/>
    </row>
    <row r="596" spans="1:11">
      <c r="A596" s="1957">
        <v>2691</v>
      </c>
      <c r="B596" s="1941" t="s">
        <v>918</v>
      </c>
      <c r="C596" s="1936"/>
      <c r="D596" s="1942"/>
      <c r="E596" s="1942"/>
      <c r="F596" s="1942"/>
      <c r="G596" s="1942"/>
      <c r="H596" s="1938">
        <f t="shared" ref="H596:H649" si="23">SUM(D596:G596)</f>
        <v>0</v>
      </c>
      <c r="K596" s="232"/>
    </row>
    <row r="597" spans="1:11">
      <c r="A597" s="1957">
        <v>2692</v>
      </c>
      <c r="B597" s="1941" t="s">
        <v>919</v>
      </c>
      <c r="C597" s="1936"/>
      <c r="D597" s="1942"/>
      <c r="E597" s="1942"/>
      <c r="F597" s="1942"/>
      <c r="G597" s="1942"/>
      <c r="H597" s="1938">
        <f t="shared" si="23"/>
        <v>0</v>
      </c>
      <c r="K597" s="232"/>
    </row>
    <row r="598" spans="1:11">
      <c r="A598" s="1957">
        <v>2693</v>
      </c>
      <c r="B598" s="1941" t="s">
        <v>920</v>
      </c>
      <c r="C598" s="1936"/>
      <c r="D598" s="1942"/>
      <c r="E598" s="1942"/>
      <c r="F598" s="1942"/>
      <c r="G598" s="1942"/>
      <c r="H598" s="1938">
        <f t="shared" si="23"/>
        <v>0</v>
      </c>
      <c r="K598" s="232"/>
    </row>
    <row r="599" spans="1:11">
      <c r="A599" s="1957">
        <v>2697</v>
      </c>
      <c r="B599" s="1941" t="s">
        <v>921</v>
      </c>
      <c r="C599" s="1936"/>
      <c r="D599" s="1942"/>
      <c r="E599" s="1942"/>
      <c r="F599" s="1942"/>
      <c r="G599" s="1942"/>
      <c r="H599" s="1938">
        <f t="shared" si="23"/>
        <v>0</v>
      </c>
      <c r="K599" s="232"/>
    </row>
    <row r="600" spans="1:11">
      <c r="A600" s="1961">
        <v>27</v>
      </c>
      <c r="B600" s="1935" t="s">
        <v>922</v>
      </c>
      <c r="C600" s="1936"/>
      <c r="D600" s="238">
        <f>D601+D613</f>
        <v>0</v>
      </c>
      <c r="E600" s="238">
        <f>E601+E613</f>
        <v>0</v>
      </c>
      <c r="F600" s="238">
        <f>F601+F613</f>
        <v>0</v>
      </c>
      <c r="G600" s="238">
        <f>G601+G613</f>
        <v>0</v>
      </c>
      <c r="H600" s="1938">
        <f t="shared" si="23"/>
        <v>0</v>
      </c>
      <c r="K600" s="232"/>
    </row>
    <row r="601" spans="1:11">
      <c r="A601" s="1961">
        <v>271</v>
      </c>
      <c r="B601" s="1943" t="s">
        <v>923</v>
      </c>
      <c r="C601" s="1936"/>
      <c r="D601" s="238">
        <f>SUM(D602:D607)</f>
        <v>0</v>
      </c>
      <c r="E601" s="238">
        <f>SUM(E602:E607)</f>
        <v>0</v>
      </c>
      <c r="F601" s="238">
        <f>SUM(F602:F607)</f>
        <v>0</v>
      </c>
      <c r="G601" s="238">
        <f>SUM(G602:G607)</f>
        <v>0</v>
      </c>
      <c r="H601" s="1938">
        <f t="shared" si="23"/>
        <v>0</v>
      </c>
      <c r="K601" s="232"/>
    </row>
    <row r="602" spans="1:11">
      <c r="A602" s="1957">
        <v>2711</v>
      </c>
      <c r="B602" s="1941" t="s">
        <v>924</v>
      </c>
      <c r="C602" s="1936"/>
      <c r="D602" s="1942"/>
      <c r="E602" s="1942"/>
      <c r="F602" s="1942"/>
      <c r="G602" s="1942"/>
      <c r="H602" s="1938">
        <f t="shared" si="23"/>
        <v>0</v>
      </c>
      <c r="K602" s="232"/>
    </row>
    <row r="603" spans="1:11">
      <c r="A603" s="1957">
        <v>2712</v>
      </c>
      <c r="B603" s="1941" t="s">
        <v>925</v>
      </c>
      <c r="C603" s="1936"/>
      <c r="D603" s="1942"/>
      <c r="E603" s="1942"/>
      <c r="F603" s="1942"/>
      <c r="G603" s="1942"/>
      <c r="H603" s="1938">
        <f t="shared" si="23"/>
        <v>0</v>
      </c>
      <c r="K603" s="232"/>
    </row>
    <row r="604" spans="1:11">
      <c r="A604" s="1957">
        <v>2713</v>
      </c>
      <c r="B604" s="1941" t="s">
        <v>926</v>
      </c>
      <c r="C604" s="1936"/>
      <c r="D604" s="1942"/>
      <c r="E604" s="1942"/>
      <c r="F604" s="1942"/>
      <c r="G604" s="1942"/>
      <c r="H604" s="1938">
        <f t="shared" si="23"/>
        <v>0</v>
      </c>
      <c r="K604" s="232"/>
    </row>
    <row r="605" spans="1:11">
      <c r="A605" s="1957">
        <v>2714</v>
      </c>
      <c r="B605" s="1941" t="s">
        <v>927</v>
      </c>
      <c r="C605" s="1936"/>
      <c r="D605" s="1942"/>
      <c r="E605" s="1942"/>
      <c r="F605" s="1942"/>
      <c r="G605" s="1942"/>
      <c r="H605" s="1938">
        <f t="shared" si="23"/>
        <v>0</v>
      </c>
      <c r="K605" s="232"/>
    </row>
    <row r="606" spans="1:11">
      <c r="A606" s="1957">
        <v>2717</v>
      </c>
      <c r="B606" s="1941" t="s">
        <v>928</v>
      </c>
      <c r="C606" s="1936"/>
      <c r="D606" s="1942"/>
      <c r="E606" s="1942"/>
      <c r="F606" s="1942"/>
      <c r="G606" s="1942"/>
      <c r="H606" s="1938">
        <f t="shared" si="23"/>
        <v>0</v>
      </c>
      <c r="K606" s="232"/>
    </row>
    <row r="607" spans="1:11">
      <c r="A607" s="1957">
        <v>2719</v>
      </c>
      <c r="B607" s="1941" t="s">
        <v>809</v>
      </c>
      <c r="C607" s="1936"/>
      <c r="D607" s="238">
        <f>SUM(D608:D612)</f>
        <v>0</v>
      </c>
      <c r="E607" s="238">
        <f>SUM(E608:E612)</f>
        <v>0</v>
      </c>
      <c r="F607" s="238">
        <f>SUM(F608:F612)</f>
        <v>0</v>
      </c>
      <c r="G607" s="238">
        <f>SUM(G608:G612)</f>
        <v>0</v>
      </c>
      <c r="H607" s="1938">
        <f t="shared" si="23"/>
        <v>0</v>
      </c>
      <c r="K607" s="232"/>
    </row>
    <row r="608" spans="1:11">
      <c r="A608" s="1957">
        <v>27191</v>
      </c>
      <c r="B608" s="1941" t="s">
        <v>929</v>
      </c>
      <c r="C608" s="1936"/>
      <c r="D608" s="1942"/>
      <c r="E608" s="1942"/>
      <c r="F608" s="1942"/>
      <c r="G608" s="1942"/>
      <c r="H608" s="1938">
        <f t="shared" si="23"/>
        <v>0</v>
      </c>
      <c r="K608" s="232"/>
    </row>
    <row r="609" spans="1:11">
      <c r="A609" s="1957">
        <v>27192</v>
      </c>
      <c r="B609" s="1941" t="s">
        <v>930</v>
      </c>
      <c r="C609" s="1936"/>
      <c r="D609" s="1942"/>
      <c r="E609" s="1942"/>
      <c r="F609" s="1942"/>
      <c r="G609" s="1942"/>
      <c r="H609" s="1938">
        <f t="shared" si="23"/>
        <v>0</v>
      </c>
      <c r="K609" s="232"/>
    </row>
    <row r="610" spans="1:11">
      <c r="A610" s="1957">
        <v>27193</v>
      </c>
      <c r="B610" s="1941" t="s">
        <v>931</v>
      </c>
      <c r="C610" s="1936"/>
      <c r="D610" s="1942"/>
      <c r="E610" s="1942"/>
      <c r="F610" s="1942"/>
      <c r="G610" s="1942"/>
      <c r="H610" s="1938">
        <f t="shared" si="23"/>
        <v>0</v>
      </c>
      <c r="K610" s="232"/>
    </row>
    <row r="611" spans="1:11">
      <c r="A611" s="1957">
        <v>27194</v>
      </c>
      <c r="B611" s="1941" t="s">
        <v>932</v>
      </c>
      <c r="C611" s="1936"/>
      <c r="D611" s="1942"/>
      <c r="E611" s="1942"/>
      <c r="F611" s="1942"/>
      <c r="G611" s="1942"/>
      <c r="H611" s="1938">
        <f t="shared" si="23"/>
        <v>0</v>
      </c>
      <c r="K611" s="232"/>
    </row>
    <row r="612" spans="1:11">
      <c r="A612" s="1957">
        <v>27197</v>
      </c>
      <c r="B612" s="1941" t="s">
        <v>933</v>
      </c>
      <c r="C612" s="1936"/>
      <c r="D612" s="1942"/>
      <c r="E612" s="1942"/>
      <c r="F612" s="1942"/>
      <c r="G612" s="1942"/>
      <c r="H612" s="1938">
        <f t="shared" si="23"/>
        <v>0</v>
      </c>
      <c r="K612" s="232"/>
    </row>
    <row r="613" spans="1:11">
      <c r="A613" s="1958">
        <v>277</v>
      </c>
      <c r="B613" s="1943" t="s">
        <v>934</v>
      </c>
      <c r="C613" s="1936"/>
      <c r="D613" s="238">
        <f>SUM(D614:D619)</f>
        <v>0</v>
      </c>
      <c r="E613" s="238">
        <f>SUM(E614:E619)</f>
        <v>0</v>
      </c>
      <c r="F613" s="238">
        <f>SUM(F614:F619)</f>
        <v>0</v>
      </c>
      <c r="G613" s="238">
        <f>SUM(G614:G619)</f>
        <v>0</v>
      </c>
      <c r="H613" s="1938">
        <f t="shared" si="23"/>
        <v>0</v>
      </c>
      <c r="K613" s="232"/>
    </row>
    <row r="614" spans="1:11">
      <c r="A614" s="1957">
        <v>2771</v>
      </c>
      <c r="B614" s="1941" t="s">
        <v>924</v>
      </c>
      <c r="C614" s="1936"/>
      <c r="D614" s="1942"/>
      <c r="E614" s="1942"/>
      <c r="F614" s="1942"/>
      <c r="G614" s="1942"/>
      <c r="H614" s="1938">
        <f t="shared" si="23"/>
        <v>0</v>
      </c>
      <c r="K614" s="232"/>
    </row>
    <row r="615" spans="1:11">
      <c r="A615" s="1957">
        <v>2772</v>
      </c>
      <c r="B615" s="1941" t="s">
        <v>925</v>
      </c>
      <c r="C615" s="1936"/>
      <c r="D615" s="1942"/>
      <c r="E615" s="1942"/>
      <c r="F615" s="1942"/>
      <c r="G615" s="1942"/>
      <c r="H615" s="1938">
        <f t="shared" si="23"/>
        <v>0</v>
      </c>
      <c r="K615" s="232"/>
    </row>
    <row r="616" spans="1:11">
      <c r="A616" s="1957">
        <v>2773</v>
      </c>
      <c r="B616" s="1941" t="s">
        <v>926</v>
      </c>
      <c r="C616" s="1936"/>
      <c r="D616" s="1942"/>
      <c r="E616" s="1942"/>
      <c r="F616" s="1942"/>
      <c r="G616" s="1942"/>
      <c r="H616" s="1938">
        <f t="shared" si="23"/>
        <v>0</v>
      </c>
      <c r="K616" s="232"/>
    </row>
    <row r="617" spans="1:11">
      <c r="A617" s="1957">
        <v>2774</v>
      </c>
      <c r="B617" s="1941" t="s">
        <v>927</v>
      </c>
      <c r="C617" s="1936"/>
      <c r="D617" s="1942"/>
      <c r="E617" s="1942"/>
      <c r="F617" s="1942"/>
      <c r="G617" s="1942"/>
      <c r="H617" s="1938">
        <f t="shared" si="23"/>
        <v>0</v>
      </c>
      <c r="K617" s="232"/>
    </row>
    <row r="618" spans="1:11">
      <c r="A618" s="1957">
        <v>2777</v>
      </c>
      <c r="B618" s="1941" t="s">
        <v>928</v>
      </c>
      <c r="C618" s="1936"/>
      <c r="D618" s="1942"/>
      <c r="E618" s="1942"/>
      <c r="F618" s="1942"/>
      <c r="G618" s="1942"/>
      <c r="H618" s="1938">
        <f t="shared" si="23"/>
        <v>0</v>
      </c>
      <c r="K618" s="232"/>
    </row>
    <row r="619" spans="1:11">
      <c r="A619" s="1957">
        <v>2779</v>
      </c>
      <c r="B619" s="1941" t="s">
        <v>809</v>
      </c>
      <c r="C619" s="1936"/>
      <c r="D619" s="238">
        <f>SUM(D620:D624)</f>
        <v>0</v>
      </c>
      <c r="E619" s="238">
        <f>SUM(E620:E624)</f>
        <v>0</v>
      </c>
      <c r="F619" s="238">
        <f>SUM(F620:F624)</f>
        <v>0</v>
      </c>
      <c r="G619" s="238">
        <f>SUM(G620:G624)</f>
        <v>0</v>
      </c>
      <c r="H619" s="1938">
        <f t="shared" si="23"/>
        <v>0</v>
      </c>
      <c r="K619" s="232"/>
    </row>
    <row r="620" spans="1:11">
      <c r="A620" s="1957">
        <v>27791</v>
      </c>
      <c r="B620" s="1941" t="s">
        <v>929</v>
      </c>
      <c r="C620" s="1936"/>
      <c r="D620" s="1942"/>
      <c r="E620" s="1942"/>
      <c r="F620" s="1942"/>
      <c r="G620" s="1942"/>
      <c r="H620" s="1938">
        <f t="shared" si="23"/>
        <v>0</v>
      </c>
      <c r="K620" s="232"/>
    </row>
    <row r="621" spans="1:11">
      <c r="A621" s="1957">
        <v>27792</v>
      </c>
      <c r="B621" s="1941" t="s">
        <v>930</v>
      </c>
      <c r="C621" s="1936"/>
      <c r="D621" s="1942"/>
      <c r="E621" s="1942"/>
      <c r="F621" s="1942"/>
      <c r="G621" s="1942"/>
      <c r="H621" s="1938">
        <f t="shared" si="23"/>
        <v>0</v>
      </c>
      <c r="K621" s="232"/>
    </row>
    <row r="622" spans="1:11">
      <c r="A622" s="1957">
        <v>27793</v>
      </c>
      <c r="B622" s="1941" t="s">
        <v>931</v>
      </c>
      <c r="C622" s="1936"/>
      <c r="D622" s="1942"/>
      <c r="E622" s="1942"/>
      <c r="F622" s="1942"/>
      <c r="G622" s="1942"/>
      <c r="H622" s="1938">
        <f t="shared" si="23"/>
        <v>0</v>
      </c>
      <c r="K622" s="232"/>
    </row>
    <row r="623" spans="1:11">
      <c r="A623" s="1957">
        <v>27794</v>
      </c>
      <c r="B623" s="1941" t="s">
        <v>932</v>
      </c>
      <c r="C623" s="1936"/>
      <c r="D623" s="1942"/>
      <c r="E623" s="1942"/>
      <c r="F623" s="1942"/>
      <c r="G623" s="1942"/>
      <c r="H623" s="1938">
        <f t="shared" si="23"/>
        <v>0</v>
      </c>
      <c r="K623" s="232"/>
    </row>
    <row r="624" spans="1:11">
      <c r="A624" s="1957">
        <v>27797</v>
      </c>
      <c r="B624" s="1941" t="s">
        <v>933</v>
      </c>
      <c r="C624" s="1936"/>
      <c r="D624" s="1942"/>
      <c r="E624" s="1942"/>
      <c r="F624" s="1942"/>
      <c r="G624" s="1942"/>
      <c r="H624" s="1938">
        <f t="shared" si="23"/>
        <v>0</v>
      </c>
      <c r="K624" s="232"/>
    </row>
    <row r="625" spans="1:11">
      <c r="A625" s="1961">
        <v>28</v>
      </c>
      <c r="B625" s="1935" t="s">
        <v>935</v>
      </c>
      <c r="C625" s="1936"/>
      <c r="D625" s="238">
        <f>D626+D638</f>
        <v>0</v>
      </c>
      <c r="E625" s="238">
        <f>E626+E638</f>
        <v>0</v>
      </c>
      <c r="F625" s="238">
        <f>F626+F638</f>
        <v>0</v>
      </c>
      <c r="G625" s="238">
        <f>G626+G638</f>
        <v>0</v>
      </c>
      <c r="H625" s="1938">
        <f t="shared" si="23"/>
        <v>0</v>
      </c>
      <c r="K625" s="232"/>
    </row>
    <row r="626" spans="1:11">
      <c r="A626" s="1958">
        <v>286</v>
      </c>
      <c r="B626" s="1943" t="s">
        <v>936</v>
      </c>
      <c r="C626" s="1936"/>
      <c r="D626" s="238">
        <f>SUM(D627:D632)</f>
        <v>0</v>
      </c>
      <c r="E626" s="238">
        <f>SUM(E627:E632)</f>
        <v>0</v>
      </c>
      <c r="F626" s="238">
        <f>SUM(F627:F632)</f>
        <v>0</v>
      </c>
      <c r="G626" s="238">
        <f>SUM(G627:G632)</f>
        <v>0</v>
      </c>
      <c r="H626" s="1938">
        <f t="shared" si="23"/>
        <v>0</v>
      </c>
      <c r="K626" s="232"/>
    </row>
    <row r="627" spans="1:11">
      <c r="A627" s="1957">
        <v>2861</v>
      </c>
      <c r="B627" s="1941" t="s">
        <v>924</v>
      </c>
      <c r="C627" s="1936"/>
      <c r="D627" s="1942"/>
      <c r="E627" s="1942"/>
      <c r="F627" s="1942"/>
      <c r="G627" s="1942"/>
      <c r="H627" s="1938">
        <f t="shared" si="23"/>
        <v>0</v>
      </c>
      <c r="K627" s="232"/>
    </row>
    <row r="628" spans="1:11">
      <c r="A628" s="1957">
        <v>2862</v>
      </c>
      <c r="B628" s="1941" t="s">
        <v>925</v>
      </c>
      <c r="C628" s="1936"/>
      <c r="D628" s="1942"/>
      <c r="E628" s="1942"/>
      <c r="F628" s="1942"/>
      <c r="G628" s="1942"/>
      <c r="H628" s="1938">
        <f t="shared" si="23"/>
        <v>0</v>
      </c>
      <c r="K628" s="232"/>
    </row>
    <row r="629" spans="1:11">
      <c r="A629" s="1957">
        <v>2863</v>
      </c>
      <c r="B629" s="1941" t="s">
        <v>926</v>
      </c>
      <c r="C629" s="1936"/>
      <c r="D629" s="1942"/>
      <c r="E629" s="1942"/>
      <c r="F629" s="1942"/>
      <c r="G629" s="1942"/>
      <c r="H629" s="1938">
        <f t="shared" si="23"/>
        <v>0</v>
      </c>
      <c r="K629" s="232"/>
    </row>
    <row r="630" spans="1:11">
      <c r="A630" s="1957">
        <v>2864</v>
      </c>
      <c r="B630" s="1941" t="s">
        <v>927</v>
      </c>
      <c r="C630" s="1936"/>
      <c r="D630" s="1942"/>
      <c r="E630" s="1942"/>
      <c r="F630" s="1942"/>
      <c r="G630" s="1942"/>
      <c r="H630" s="1938">
        <f t="shared" si="23"/>
        <v>0</v>
      </c>
      <c r="K630" s="232"/>
    </row>
    <row r="631" spans="1:11">
      <c r="A631" s="1957">
        <v>2867</v>
      </c>
      <c r="B631" s="1941" t="s">
        <v>928</v>
      </c>
      <c r="C631" s="1936"/>
      <c r="D631" s="1942"/>
      <c r="E631" s="1942"/>
      <c r="F631" s="1942"/>
      <c r="G631" s="1942"/>
      <c r="H631" s="1938">
        <f t="shared" si="23"/>
        <v>0</v>
      </c>
      <c r="K631" s="232"/>
    </row>
    <row r="632" spans="1:11">
      <c r="A632" s="1957">
        <v>2869</v>
      </c>
      <c r="B632" s="1941" t="s">
        <v>809</v>
      </c>
      <c r="C632" s="1936"/>
      <c r="D632" s="238">
        <f>SUM(D633:D637)</f>
        <v>0</v>
      </c>
      <c r="E632" s="238">
        <f>SUM(E633:E637)</f>
        <v>0</v>
      </c>
      <c r="F632" s="238">
        <f>SUM(F633:F637)</f>
        <v>0</v>
      </c>
      <c r="G632" s="238">
        <f>SUM(G633:G637)</f>
        <v>0</v>
      </c>
      <c r="H632" s="1938">
        <f t="shared" si="23"/>
        <v>0</v>
      </c>
      <c r="K632" s="232"/>
    </row>
    <row r="633" spans="1:11">
      <c r="A633" s="1957">
        <v>28691</v>
      </c>
      <c r="B633" s="1965" t="s">
        <v>929</v>
      </c>
      <c r="C633" s="1936"/>
      <c r="D633" s="1942"/>
      <c r="E633" s="1942"/>
      <c r="F633" s="1942"/>
      <c r="G633" s="1942"/>
      <c r="H633" s="1938">
        <f t="shared" si="23"/>
        <v>0</v>
      </c>
      <c r="K633" s="232"/>
    </row>
    <row r="634" spans="1:11">
      <c r="A634" s="1957">
        <v>28692</v>
      </c>
      <c r="B634" s="1941" t="s">
        <v>930</v>
      </c>
      <c r="C634" s="1936"/>
      <c r="D634" s="1942"/>
      <c r="E634" s="1942"/>
      <c r="F634" s="1942"/>
      <c r="G634" s="1942"/>
      <c r="H634" s="1938">
        <f t="shared" si="23"/>
        <v>0</v>
      </c>
      <c r="K634" s="232"/>
    </row>
    <row r="635" spans="1:11">
      <c r="A635" s="1957">
        <v>28693</v>
      </c>
      <c r="B635" s="1941" t="s">
        <v>931</v>
      </c>
      <c r="C635" s="1936"/>
      <c r="D635" s="1942"/>
      <c r="E635" s="1942"/>
      <c r="F635" s="1942"/>
      <c r="G635" s="1942"/>
      <c r="H635" s="1938">
        <f t="shared" si="23"/>
        <v>0</v>
      </c>
      <c r="K635" s="232"/>
    </row>
    <row r="636" spans="1:11">
      <c r="A636" s="1957">
        <v>28694</v>
      </c>
      <c r="B636" s="1941" t="s">
        <v>937</v>
      </c>
      <c r="C636" s="1936"/>
      <c r="D636" s="1942"/>
      <c r="E636" s="1942"/>
      <c r="F636" s="1942"/>
      <c r="G636" s="1942"/>
      <c r="H636" s="1938">
        <f t="shared" si="23"/>
        <v>0</v>
      </c>
      <c r="K636" s="232"/>
    </row>
    <row r="637" spans="1:11">
      <c r="A637" s="1957">
        <v>28697</v>
      </c>
      <c r="B637" s="1941" t="s">
        <v>933</v>
      </c>
      <c r="C637" s="1936"/>
      <c r="D637" s="1942"/>
      <c r="E637" s="1942"/>
      <c r="F637" s="1942"/>
      <c r="G637" s="1942"/>
      <c r="H637" s="1938">
        <f t="shared" si="23"/>
        <v>0</v>
      </c>
      <c r="K637" s="232"/>
    </row>
    <row r="638" spans="1:11">
      <c r="A638" s="1958">
        <v>288</v>
      </c>
      <c r="B638" s="1943" t="s">
        <v>938</v>
      </c>
      <c r="C638" s="1936"/>
      <c r="D638" s="238">
        <f>SUM(D639:D644)</f>
        <v>0</v>
      </c>
      <c r="E638" s="238">
        <f>SUM(E639:E644)</f>
        <v>0</v>
      </c>
      <c r="F638" s="238">
        <f>SUM(F639:F644)</f>
        <v>0</v>
      </c>
      <c r="G638" s="238">
        <f>SUM(G639:G644)</f>
        <v>0</v>
      </c>
      <c r="H638" s="1938">
        <f t="shared" si="23"/>
        <v>0</v>
      </c>
      <c r="K638" s="232"/>
    </row>
    <row r="639" spans="1:11">
      <c r="A639" s="1957">
        <v>2881</v>
      </c>
      <c r="B639" s="1941" t="s">
        <v>924</v>
      </c>
      <c r="C639" s="1936"/>
      <c r="D639" s="1942"/>
      <c r="E639" s="1942"/>
      <c r="F639" s="1942"/>
      <c r="G639" s="1942"/>
      <c r="H639" s="1938">
        <f t="shared" si="23"/>
        <v>0</v>
      </c>
      <c r="K639" s="232"/>
    </row>
    <row r="640" spans="1:11">
      <c r="A640" s="1957">
        <v>2882</v>
      </c>
      <c r="B640" s="1941" t="s">
        <v>925</v>
      </c>
      <c r="C640" s="1936"/>
      <c r="D640" s="1942"/>
      <c r="E640" s="1942"/>
      <c r="F640" s="1942"/>
      <c r="G640" s="1942"/>
      <c r="H640" s="1938">
        <f t="shared" si="23"/>
        <v>0</v>
      </c>
      <c r="K640" s="232"/>
    </row>
    <row r="641" spans="1:11">
      <c r="A641" s="1957">
        <v>2883</v>
      </c>
      <c r="B641" s="1941" t="s">
        <v>926</v>
      </c>
      <c r="C641" s="1936"/>
      <c r="D641" s="1942"/>
      <c r="E641" s="1942"/>
      <c r="F641" s="1942"/>
      <c r="G641" s="1942"/>
      <c r="H641" s="1938">
        <f t="shared" si="23"/>
        <v>0</v>
      </c>
      <c r="K641" s="232"/>
    </row>
    <row r="642" spans="1:11">
      <c r="A642" s="1957">
        <v>2884</v>
      </c>
      <c r="B642" s="1941" t="s">
        <v>927</v>
      </c>
      <c r="C642" s="1936"/>
      <c r="D642" s="1942"/>
      <c r="E642" s="1942"/>
      <c r="F642" s="1942"/>
      <c r="G642" s="1942"/>
      <c r="H642" s="1938">
        <f t="shared" si="23"/>
        <v>0</v>
      </c>
      <c r="K642" s="232"/>
    </row>
    <row r="643" spans="1:11">
      <c r="A643" s="1957">
        <v>2887</v>
      </c>
      <c r="B643" s="1941" t="s">
        <v>928</v>
      </c>
      <c r="C643" s="1936"/>
      <c r="D643" s="1942"/>
      <c r="E643" s="1942"/>
      <c r="F643" s="1942"/>
      <c r="G643" s="1942"/>
      <c r="H643" s="1938">
        <f t="shared" si="23"/>
        <v>0</v>
      </c>
      <c r="K643" s="232"/>
    </row>
    <row r="644" spans="1:11">
      <c r="A644" s="1957">
        <v>2889</v>
      </c>
      <c r="B644" s="1941" t="s">
        <v>809</v>
      </c>
      <c r="C644" s="1936"/>
      <c r="D644" s="238">
        <f>SUM(D645:D649)</f>
        <v>0</v>
      </c>
      <c r="E644" s="238">
        <f>SUM(E645:E649)</f>
        <v>0</v>
      </c>
      <c r="F644" s="238">
        <f>SUM(F645:F649)</f>
        <v>0</v>
      </c>
      <c r="G644" s="238">
        <f>SUM(G645:G649)</f>
        <v>0</v>
      </c>
      <c r="H644" s="1938">
        <f t="shared" si="23"/>
        <v>0</v>
      </c>
      <c r="K644" s="232"/>
    </row>
    <row r="645" spans="1:11">
      <c r="A645" s="1957">
        <v>28891</v>
      </c>
      <c r="B645" s="1941" t="s">
        <v>929</v>
      </c>
      <c r="C645" s="1936"/>
      <c r="D645" s="1942"/>
      <c r="E645" s="1942"/>
      <c r="F645" s="1942"/>
      <c r="G645" s="1942"/>
      <c r="H645" s="1938">
        <f t="shared" si="23"/>
        <v>0</v>
      </c>
      <c r="K645" s="232"/>
    </row>
    <row r="646" spans="1:11">
      <c r="A646" s="1957">
        <v>28892</v>
      </c>
      <c r="B646" s="1941" t="s">
        <v>930</v>
      </c>
      <c r="C646" s="1936"/>
      <c r="D646" s="1942"/>
      <c r="E646" s="1942"/>
      <c r="F646" s="1942"/>
      <c r="G646" s="1942"/>
      <c r="H646" s="1938">
        <f t="shared" si="23"/>
        <v>0</v>
      </c>
      <c r="K646" s="232"/>
    </row>
    <row r="647" spans="1:11">
      <c r="A647" s="1957">
        <v>28893</v>
      </c>
      <c r="B647" s="1941" t="s">
        <v>931</v>
      </c>
      <c r="C647" s="1936"/>
      <c r="D647" s="1942"/>
      <c r="E647" s="1942"/>
      <c r="F647" s="1942"/>
      <c r="G647" s="1942"/>
      <c r="H647" s="1938">
        <f t="shared" si="23"/>
        <v>0</v>
      </c>
      <c r="K647" s="232"/>
    </row>
    <row r="648" spans="1:11">
      <c r="A648" s="1957">
        <v>28894</v>
      </c>
      <c r="B648" s="1941" t="s">
        <v>937</v>
      </c>
      <c r="C648" s="1936"/>
      <c r="D648" s="1942"/>
      <c r="E648" s="1942"/>
      <c r="F648" s="1942"/>
      <c r="G648" s="1942"/>
      <c r="H648" s="1938">
        <f t="shared" si="23"/>
        <v>0</v>
      </c>
      <c r="K648" s="232"/>
    </row>
    <row r="649" spans="1:11">
      <c r="A649" s="1957">
        <v>28897</v>
      </c>
      <c r="B649" s="1965" t="s">
        <v>933</v>
      </c>
      <c r="C649" s="1936"/>
      <c r="D649" s="1942"/>
      <c r="E649" s="1942"/>
      <c r="F649" s="1942"/>
      <c r="G649" s="1942"/>
      <c r="H649" s="1938">
        <f t="shared" si="23"/>
        <v>0</v>
      </c>
      <c r="K649" s="232"/>
    </row>
    <row r="650" spans="1:11">
      <c r="A650" s="1961">
        <v>29</v>
      </c>
      <c r="B650" s="1966" t="s">
        <v>939</v>
      </c>
      <c r="C650" s="238">
        <f>C653</f>
        <v>0</v>
      </c>
      <c r="D650" s="238">
        <f>SUM(D651:D652)</f>
        <v>0</v>
      </c>
      <c r="E650" s="238">
        <f>SUM(E651:E652)</f>
        <v>0</v>
      </c>
      <c r="F650" s="238">
        <f>SUM(F651:F652)</f>
        <v>0</v>
      </c>
      <c r="G650" s="238">
        <f>SUM(G651:G652)</f>
        <v>0</v>
      </c>
      <c r="H650" s="1938">
        <f t="shared" ref="H650" si="24">SUM(C650:G650)</f>
        <v>0</v>
      </c>
      <c r="K650" s="232"/>
    </row>
    <row r="651" spans="1:11">
      <c r="A651" s="1958">
        <v>291</v>
      </c>
      <c r="B651" s="1943" t="s">
        <v>940</v>
      </c>
      <c r="C651" s="1936"/>
      <c r="D651" s="1942"/>
      <c r="E651" s="1942"/>
      <c r="F651" s="1942"/>
      <c r="G651" s="1942"/>
      <c r="H651" s="1938">
        <f>SUM(D651:G651)</f>
        <v>0</v>
      </c>
      <c r="K651" s="232"/>
    </row>
    <row r="652" spans="1:11">
      <c r="A652" s="1958">
        <v>297</v>
      </c>
      <c r="B652" s="1943" t="s">
        <v>941</v>
      </c>
      <c r="C652" s="1936"/>
      <c r="D652" s="1942"/>
      <c r="E652" s="1942"/>
      <c r="F652" s="1942"/>
      <c r="G652" s="1942"/>
      <c r="H652" s="1938">
        <f>SUM(D652:G652)</f>
        <v>0</v>
      </c>
      <c r="K652" s="232"/>
    </row>
    <row r="653" spans="1:11">
      <c r="A653" s="1962" t="s">
        <v>942</v>
      </c>
      <c r="B653" s="1943" t="s">
        <v>943</v>
      </c>
      <c r="C653" s="1942"/>
      <c r="D653" s="1936"/>
      <c r="E653" s="1936"/>
      <c r="F653" s="1936"/>
      <c r="G653" s="1936"/>
      <c r="H653" s="1938">
        <f>C653</f>
        <v>0</v>
      </c>
      <c r="K653" s="232"/>
    </row>
    <row r="654" spans="1:11">
      <c r="A654" s="1934">
        <v>3</v>
      </c>
      <c r="B654" s="1963" t="s">
        <v>944</v>
      </c>
      <c r="C654" s="238">
        <f>C655+C667+C672+C676+C678+C680+C681</f>
        <v>0</v>
      </c>
      <c r="D654" s="238">
        <f>D655+D667+D672+D676+D678+D680+D681</f>
        <v>0</v>
      </c>
      <c r="E654" s="238">
        <f>E655+E667+E672+E676+E678+E680+E681</f>
        <v>0</v>
      </c>
      <c r="F654" s="238">
        <f>F655+F667+F672+F676+F678+F680+F681</f>
        <v>0</v>
      </c>
      <c r="G654" s="238">
        <f>G655+G667+G672+G676+G678+G680+G681</f>
        <v>0</v>
      </c>
      <c r="H654" s="1938">
        <f t="shared" ref="H654:H709" si="25">SUM(C654:G654)</f>
        <v>0</v>
      </c>
      <c r="K654" s="232"/>
    </row>
    <row r="655" spans="1:11">
      <c r="A655" s="1961">
        <v>31</v>
      </c>
      <c r="B655" s="1935" t="s">
        <v>945</v>
      </c>
      <c r="C655" s="238">
        <f>+C657+C662</f>
        <v>0</v>
      </c>
      <c r="D655" s="238">
        <f>D656+D657+D662</f>
        <v>0</v>
      </c>
      <c r="E655" s="238">
        <f>E656+E657+E662</f>
        <v>0</v>
      </c>
      <c r="F655" s="238">
        <f>F656+F657+F662</f>
        <v>0</v>
      </c>
      <c r="G655" s="238">
        <f>G656+G657+G662</f>
        <v>0</v>
      </c>
      <c r="H655" s="1938">
        <f t="shared" si="25"/>
        <v>0</v>
      </c>
      <c r="K655" s="232"/>
    </row>
    <row r="656" spans="1:11">
      <c r="A656" s="1954">
        <v>311</v>
      </c>
      <c r="B656" s="1939" t="s">
        <v>946</v>
      </c>
      <c r="C656" s="1936"/>
      <c r="D656" s="1942"/>
      <c r="E656" s="1942"/>
      <c r="F656" s="1942"/>
      <c r="G656" s="1942"/>
      <c r="H656" s="1938">
        <f>SUM(D656:G656)</f>
        <v>0</v>
      </c>
      <c r="K656" s="232"/>
    </row>
    <row r="657" spans="1:11">
      <c r="A657" s="1954">
        <v>312</v>
      </c>
      <c r="B657" s="1943" t="s">
        <v>947</v>
      </c>
      <c r="C657" s="238">
        <f>+C660</f>
        <v>0</v>
      </c>
      <c r="D657" s="238">
        <f>D658+D659+D661</f>
        <v>0</v>
      </c>
      <c r="E657" s="238">
        <f t="shared" ref="E657:G657" si="26">E658+E659+E661</f>
        <v>0</v>
      </c>
      <c r="F657" s="238">
        <f t="shared" si="26"/>
        <v>0</v>
      </c>
      <c r="G657" s="238">
        <f t="shared" si="26"/>
        <v>0</v>
      </c>
      <c r="H657" s="1938">
        <f t="shared" si="25"/>
        <v>0</v>
      </c>
      <c r="K657" s="232"/>
    </row>
    <row r="658" spans="1:11">
      <c r="A658" s="1940">
        <v>3121</v>
      </c>
      <c r="B658" s="1941" t="s">
        <v>947</v>
      </c>
      <c r="C658" s="1936"/>
      <c r="D658" s="1942"/>
      <c r="E658" s="1942"/>
      <c r="F658" s="1942"/>
      <c r="G658" s="1942"/>
      <c r="H658" s="1938">
        <f>SUM(D658:G658)</f>
        <v>0</v>
      </c>
      <c r="K658" s="232"/>
    </row>
    <row r="659" spans="1:11">
      <c r="A659" s="1940" t="s">
        <v>948</v>
      </c>
      <c r="B659" s="1941" t="s">
        <v>949</v>
      </c>
      <c r="C659" s="1936"/>
      <c r="D659" s="1942"/>
      <c r="E659" s="1942"/>
      <c r="F659" s="1942"/>
      <c r="G659" s="1942"/>
      <c r="H659" s="1938">
        <f>SUM(D659:G659)</f>
        <v>0</v>
      </c>
      <c r="K659" s="232"/>
    </row>
    <row r="660" spans="1:11">
      <c r="A660" s="1953" t="s">
        <v>950</v>
      </c>
      <c r="B660" s="1941" t="s">
        <v>951</v>
      </c>
      <c r="C660" s="1942"/>
      <c r="D660" s="1936"/>
      <c r="E660" s="1936"/>
      <c r="F660" s="1936"/>
      <c r="G660" s="1936"/>
      <c r="H660" s="1938">
        <f>C660</f>
        <v>0</v>
      </c>
      <c r="K660" s="232"/>
    </row>
    <row r="661" spans="1:11">
      <c r="A661" s="1940" t="s">
        <v>952</v>
      </c>
      <c r="B661" s="1941" t="s">
        <v>953</v>
      </c>
      <c r="C661" s="1936"/>
      <c r="D661" s="1942"/>
      <c r="E661" s="1942"/>
      <c r="F661" s="1942"/>
      <c r="G661" s="1942"/>
      <c r="H661" s="1938">
        <f>SUM(D661:G661)</f>
        <v>0</v>
      </c>
      <c r="K661" s="232"/>
    </row>
    <row r="662" spans="1:11">
      <c r="A662" s="1954">
        <v>313</v>
      </c>
      <c r="B662" s="1943" t="s">
        <v>954</v>
      </c>
      <c r="C662" s="238">
        <f>+C665</f>
        <v>0</v>
      </c>
      <c r="D662" s="238">
        <f>D663+D664+D666</f>
        <v>0</v>
      </c>
      <c r="E662" s="238">
        <f>E663+E664+E666</f>
        <v>0</v>
      </c>
      <c r="F662" s="238">
        <f>F663+F664+F666</f>
        <v>0</v>
      </c>
      <c r="G662" s="238">
        <f>G663+G664+G666</f>
        <v>0</v>
      </c>
      <c r="H662" s="1938">
        <f t="shared" si="25"/>
        <v>0</v>
      </c>
      <c r="K662" s="232"/>
    </row>
    <row r="663" spans="1:11">
      <c r="A663" s="1940">
        <v>3131</v>
      </c>
      <c r="B663" s="1941" t="s">
        <v>954</v>
      </c>
      <c r="C663" s="1936"/>
      <c r="D663" s="1942"/>
      <c r="E663" s="1942"/>
      <c r="F663" s="1942"/>
      <c r="G663" s="1942"/>
      <c r="H663" s="1938">
        <f>SUM(D663:G663)</f>
        <v>0</v>
      </c>
      <c r="K663" s="232"/>
    </row>
    <row r="664" spans="1:11">
      <c r="A664" s="1940" t="s">
        <v>955</v>
      </c>
      <c r="B664" s="1941" t="s">
        <v>949</v>
      </c>
      <c r="C664" s="1936"/>
      <c r="D664" s="1942"/>
      <c r="E664" s="1942"/>
      <c r="F664" s="1942"/>
      <c r="G664" s="1942"/>
      <c r="H664" s="1938">
        <f>SUM(D664:G664)</f>
        <v>0</v>
      </c>
      <c r="K664" s="232"/>
    </row>
    <row r="665" spans="1:11">
      <c r="A665" s="1953" t="s">
        <v>956</v>
      </c>
      <c r="B665" s="1941" t="s">
        <v>951</v>
      </c>
      <c r="C665" s="1942"/>
      <c r="D665" s="1936"/>
      <c r="E665" s="1936"/>
      <c r="F665" s="1936"/>
      <c r="G665" s="1936"/>
      <c r="H665" s="1938">
        <f>C665</f>
        <v>0</v>
      </c>
      <c r="K665" s="232"/>
    </row>
    <row r="666" spans="1:11">
      <c r="A666" s="1957" t="s">
        <v>957</v>
      </c>
      <c r="B666" s="1941" t="s">
        <v>953</v>
      </c>
      <c r="C666" s="1936"/>
      <c r="D666" s="1942"/>
      <c r="E666" s="1942"/>
      <c r="F666" s="1942"/>
      <c r="G666" s="1942"/>
      <c r="H666" s="1938">
        <f>SUM(D666:G666)</f>
        <v>0</v>
      </c>
      <c r="K666" s="232"/>
    </row>
    <row r="667" spans="1:11">
      <c r="A667" s="1961">
        <v>32</v>
      </c>
      <c r="B667" s="1935" t="s">
        <v>958</v>
      </c>
      <c r="C667" s="238">
        <f>+C669</f>
        <v>0</v>
      </c>
      <c r="D667" s="238">
        <f>SUM(D668:D669)</f>
        <v>0</v>
      </c>
      <c r="E667" s="238">
        <f>SUM(E668:E669)</f>
        <v>0</v>
      </c>
      <c r="F667" s="238">
        <f>SUM(F668:F669)</f>
        <v>0</v>
      </c>
      <c r="G667" s="238">
        <f>SUM(G668:G669)</f>
        <v>0</v>
      </c>
      <c r="H667" s="1938">
        <f t="shared" si="25"/>
        <v>0</v>
      </c>
      <c r="K667" s="232"/>
    </row>
    <row r="668" spans="1:11">
      <c r="A668" s="1958">
        <v>321</v>
      </c>
      <c r="B668" s="1943" t="s">
        <v>946</v>
      </c>
      <c r="C668" s="1936"/>
      <c r="D668" s="1942"/>
      <c r="E668" s="1942"/>
      <c r="F668" s="1942"/>
      <c r="G668" s="1942"/>
      <c r="H668" s="1938">
        <f>SUM(D668:G668)</f>
        <v>0</v>
      </c>
      <c r="K668" s="232"/>
    </row>
    <row r="669" spans="1:11">
      <c r="A669" s="1958">
        <v>322</v>
      </c>
      <c r="B669" s="1943" t="s">
        <v>947</v>
      </c>
      <c r="C669" s="238">
        <f>+C671</f>
        <v>0</v>
      </c>
      <c r="D669" s="238">
        <f>D670</f>
        <v>0</v>
      </c>
      <c r="E669" s="238">
        <f t="shared" ref="E669:G669" si="27">E670</f>
        <v>0</v>
      </c>
      <c r="F669" s="238">
        <f t="shared" si="27"/>
        <v>0</v>
      </c>
      <c r="G669" s="238">
        <f t="shared" si="27"/>
        <v>0</v>
      </c>
      <c r="H669" s="1938">
        <f t="shared" si="25"/>
        <v>0</v>
      </c>
      <c r="K669" s="232"/>
    </row>
    <row r="670" spans="1:11">
      <c r="A670" s="1957">
        <v>3221</v>
      </c>
      <c r="B670" s="1941" t="s">
        <v>947</v>
      </c>
      <c r="C670" s="1936"/>
      <c r="D670" s="1942"/>
      <c r="E670" s="1942"/>
      <c r="F670" s="1942"/>
      <c r="G670" s="1942"/>
      <c r="H670" s="1938">
        <f>SUM(D670:G670)</f>
        <v>0</v>
      </c>
      <c r="K670" s="232"/>
    </row>
    <row r="671" spans="1:11">
      <c r="A671" s="1967" t="s">
        <v>959</v>
      </c>
      <c r="B671" s="1941" t="s">
        <v>951</v>
      </c>
      <c r="C671" s="1942"/>
      <c r="D671" s="1936"/>
      <c r="E671" s="1936"/>
      <c r="F671" s="1936"/>
      <c r="G671" s="1936"/>
      <c r="H671" s="1938">
        <f>C671</f>
        <v>0</v>
      </c>
      <c r="K671" s="232"/>
    </row>
    <row r="672" spans="1:11">
      <c r="A672" s="1961">
        <v>34</v>
      </c>
      <c r="B672" s="1935" t="s">
        <v>960</v>
      </c>
      <c r="C672" s="1936"/>
      <c r="D672" s="238">
        <f>D673</f>
        <v>0</v>
      </c>
      <c r="E672" s="238">
        <f>E673</f>
        <v>0</v>
      </c>
      <c r="F672" s="238">
        <f>F673</f>
        <v>0</v>
      </c>
      <c r="G672" s="238">
        <f>G673</f>
        <v>0</v>
      </c>
      <c r="H672" s="1938">
        <f>SUM(D672:G672)</f>
        <v>0</v>
      </c>
      <c r="K672" s="232"/>
    </row>
    <row r="673" spans="1:14">
      <c r="A673" s="1958">
        <v>341</v>
      </c>
      <c r="B673" s="1943" t="s">
        <v>961</v>
      </c>
      <c r="C673" s="1936"/>
      <c r="D673" s="238">
        <f>SUM(D674:D675)</f>
        <v>0</v>
      </c>
      <c r="E673" s="238">
        <f>SUM(E674:E675)</f>
        <v>0</v>
      </c>
      <c r="F673" s="238">
        <f>SUM(F674:F675)</f>
        <v>0</v>
      </c>
      <c r="G673" s="238">
        <f>SUM(G674:G675)</f>
        <v>0</v>
      </c>
      <c r="H673" s="1938">
        <f t="shared" ref="H673:H681" si="28">SUM(D673:G673)</f>
        <v>0</v>
      </c>
      <c r="K673" s="232"/>
    </row>
    <row r="674" spans="1:14">
      <c r="A674" s="1957">
        <v>3411</v>
      </c>
      <c r="B674" s="1941" t="s">
        <v>961</v>
      </c>
      <c r="C674" s="1936"/>
      <c r="D674" s="1942"/>
      <c r="E674" s="1942"/>
      <c r="F674" s="1942"/>
      <c r="G674" s="1942"/>
      <c r="H674" s="1938">
        <f t="shared" si="28"/>
        <v>0</v>
      </c>
      <c r="K674" s="232"/>
    </row>
    <row r="675" spans="1:14">
      <c r="A675" s="1957">
        <v>3419</v>
      </c>
      <c r="B675" s="1941" t="s">
        <v>809</v>
      </c>
      <c r="C675" s="1936"/>
      <c r="D675" s="1942"/>
      <c r="E675" s="1942"/>
      <c r="F675" s="1942"/>
      <c r="G675" s="1942"/>
      <c r="H675" s="1938">
        <f t="shared" si="28"/>
        <v>0</v>
      </c>
      <c r="K675" s="232"/>
    </row>
    <row r="676" spans="1:14">
      <c r="A676" s="1961">
        <v>35</v>
      </c>
      <c r="B676" s="1935" t="s">
        <v>962</v>
      </c>
      <c r="C676" s="1936"/>
      <c r="D676" s="238">
        <f>D677</f>
        <v>0</v>
      </c>
      <c r="E676" s="238">
        <f>E677</f>
        <v>0</v>
      </c>
      <c r="F676" s="238">
        <f>F677</f>
        <v>0</v>
      </c>
      <c r="G676" s="238">
        <f>G677</f>
        <v>0</v>
      </c>
      <c r="H676" s="1938">
        <f t="shared" si="28"/>
        <v>0</v>
      </c>
      <c r="K676" s="232"/>
    </row>
    <row r="677" spans="1:14">
      <c r="A677" s="1968">
        <v>351</v>
      </c>
      <c r="B677" s="1969" t="s">
        <v>963</v>
      </c>
      <c r="C677" s="1936"/>
      <c r="D677" s="1942"/>
      <c r="E677" s="1942"/>
      <c r="F677" s="1942"/>
      <c r="G677" s="1942"/>
      <c r="H677" s="1938">
        <f t="shared" si="28"/>
        <v>0</v>
      </c>
      <c r="K677" s="232"/>
    </row>
    <row r="678" spans="1:14">
      <c r="A678" s="1961">
        <v>36</v>
      </c>
      <c r="B678" s="1935" t="s">
        <v>964</v>
      </c>
      <c r="C678" s="1936"/>
      <c r="D678" s="238">
        <f>D679</f>
        <v>0</v>
      </c>
      <c r="E678" s="238">
        <f>E679</f>
        <v>0</v>
      </c>
      <c r="F678" s="238">
        <f>F679</f>
        <v>0</v>
      </c>
      <c r="G678" s="238">
        <f>G679</f>
        <v>0</v>
      </c>
      <c r="H678" s="1938">
        <f t="shared" si="28"/>
        <v>0</v>
      </c>
      <c r="K678" s="232"/>
    </row>
    <row r="679" spans="1:14">
      <c r="A679" s="1968">
        <v>361</v>
      </c>
      <c r="B679" s="1969" t="s">
        <v>965</v>
      </c>
      <c r="C679" s="1936"/>
      <c r="D679" s="1942"/>
      <c r="E679" s="1942"/>
      <c r="F679" s="1942"/>
      <c r="G679" s="1942"/>
      <c r="H679" s="1938">
        <f t="shared" si="28"/>
        <v>0</v>
      </c>
      <c r="K679" s="232"/>
    </row>
    <row r="680" spans="1:14">
      <c r="A680" s="1958">
        <v>362</v>
      </c>
      <c r="B680" s="1939" t="s">
        <v>966</v>
      </c>
      <c r="C680" s="251"/>
      <c r="D680" s="239"/>
      <c r="E680" s="239"/>
      <c r="F680" s="239"/>
      <c r="G680" s="239"/>
      <c r="H680" s="1938">
        <f t="shared" si="28"/>
        <v>0</v>
      </c>
      <c r="K680" s="232"/>
    </row>
    <row r="681" spans="1:14">
      <c r="A681" s="1958">
        <v>363</v>
      </c>
      <c r="B681" s="1939" t="s">
        <v>967</v>
      </c>
      <c r="C681" s="251"/>
      <c r="D681" s="239"/>
      <c r="E681" s="239"/>
      <c r="F681" s="239"/>
      <c r="G681" s="239"/>
      <c r="H681" s="1938">
        <f t="shared" si="28"/>
        <v>0</v>
      </c>
      <c r="K681" s="232"/>
    </row>
    <row r="682" spans="1:14">
      <c r="A682" s="1934">
        <v>4</v>
      </c>
      <c r="B682" s="1963" t="s">
        <v>968</v>
      </c>
      <c r="C682" s="238">
        <f>C683</f>
        <v>0</v>
      </c>
      <c r="D682" s="238">
        <f>D683+D692+D698+D699+D702</f>
        <v>0</v>
      </c>
      <c r="E682" s="238">
        <f>E683+E692+E698+E699+E702</f>
        <v>0</v>
      </c>
      <c r="F682" s="238">
        <f>F683+F692+F698+F699+F702</f>
        <v>0</v>
      </c>
      <c r="G682" s="238">
        <f>G683+G692+G698+G699+G702</f>
        <v>0</v>
      </c>
      <c r="H682" s="1938">
        <f t="shared" si="25"/>
        <v>0</v>
      </c>
      <c r="K682" s="232"/>
    </row>
    <row r="683" spans="1:14">
      <c r="A683" s="1961">
        <v>41</v>
      </c>
      <c r="B683" s="1935" t="s">
        <v>969</v>
      </c>
      <c r="C683" s="238">
        <f>C690</f>
        <v>0</v>
      </c>
      <c r="D683" s="238">
        <f>D684+D685+D691</f>
        <v>0</v>
      </c>
      <c r="E683" s="238">
        <f>E684+E685+E691</f>
        <v>0</v>
      </c>
      <c r="F683" s="238">
        <f>F684+F685+F691</f>
        <v>0</v>
      </c>
      <c r="G683" s="238">
        <f>G684+G685+G691</f>
        <v>0</v>
      </c>
      <c r="H683" s="1938">
        <f t="shared" si="25"/>
        <v>0</v>
      </c>
      <c r="K683" s="232"/>
    </row>
    <row r="684" spans="1:14">
      <c r="A684" s="1958">
        <v>411</v>
      </c>
      <c r="B684" s="1943" t="s">
        <v>970</v>
      </c>
      <c r="C684" s="1936"/>
      <c r="D684" s="1942"/>
      <c r="E684" s="1942"/>
      <c r="F684" s="1942"/>
      <c r="G684" s="1942"/>
      <c r="H684" s="1938">
        <f>SUM(D684:G684)</f>
        <v>0</v>
      </c>
      <c r="K684" s="232"/>
      <c r="L684" s="250"/>
      <c r="M684" s="250"/>
      <c r="N684" s="250"/>
    </row>
    <row r="685" spans="1:14">
      <c r="A685" s="1958">
        <v>412</v>
      </c>
      <c r="B685" s="1943" t="s">
        <v>971</v>
      </c>
      <c r="C685" s="1936"/>
      <c r="D685" s="238">
        <f>SUM(D686:D689)</f>
        <v>0</v>
      </c>
      <c r="E685" s="238">
        <f>SUM(E686:E689)</f>
        <v>0</v>
      </c>
      <c r="F685" s="238">
        <f>SUM(F686:F689)</f>
        <v>0</v>
      </c>
      <c r="G685" s="238">
        <f>SUM(G686:G689)</f>
        <v>0</v>
      </c>
      <c r="H685" s="1938">
        <f t="shared" ref="H685:H689" si="29">SUM(D685:G685)</f>
        <v>0</v>
      </c>
      <c r="K685" s="232"/>
    </row>
    <row r="686" spans="1:14">
      <c r="A686" s="1957">
        <v>4121</v>
      </c>
      <c r="B686" s="1941" t="s">
        <v>972</v>
      </c>
      <c r="C686" s="1936"/>
      <c r="D686" s="1942"/>
      <c r="E686" s="1942"/>
      <c r="F686" s="1942"/>
      <c r="G686" s="1942"/>
      <c r="H686" s="1938">
        <f t="shared" si="29"/>
        <v>0</v>
      </c>
      <c r="K686" s="232"/>
    </row>
    <row r="687" spans="1:14">
      <c r="A687" s="1957">
        <v>4122</v>
      </c>
      <c r="B687" s="1941" t="s">
        <v>973</v>
      </c>
      <c r="C687" s="1936"/>
      <c r="D687" s="1942"/>
      <c r="E687" s="1942"/>
      <c r="F687" s="1942"/>
      <c r="G687" s="1942"/>
      <c r="H687" s="1938">
        <f t="shared" si="29"/>
        <v>0</v>
      </c>
      <c r="K687" s="232"/>
    </row>
    <row r="688" spans="1:14">
      <c r="A688" s="1967">
        <v>4123</v>
      </c>
      <c r="B688" s="1941" t="s">
        <v>974</v>
      </c>
      <c r="C688" s="1936"/>
      <c r="D688" s="1942"/>
      <c r="E688" s="1942"/>
      <c r="F688" s="1942"/>
      <c r="G688" s="1942"/>
      <c r="H688" s="1938">
        <f t="shared" si="29"/>
        <v>0</v>
      </c>
      <c r="K688" s="232"/>
    </row>
    <row r="689" spans="1:11">
      <c r="A689" s="1967">
        <v>4127</v>
      </c>
      <c r="B689" s="1941" t="s">
        <v>921</v>
      </c>
      <c r="C689" s="1936"/>
      <c r="D689" s="1942"/>
      <c r="E689" s="1942"/>
      <c r="F689" s="1942"/>
      <c r="G689" s="1942"/>
      <c r="H689" s="1938">
        <f t="shared" si="29"/>
        <v>0</v>
      </c>
      <c r="K689" s="232"/>
    </row>
    <row r="690" spans="1:11">
      <c r="A690" s="1962" t="s">
        <v>975</v>
      </c>
      <c r="B690" s="1943" t="s">
        <v>976</v>
      </c>
      <c r="C690" s="1942"/>
      <c r="D690" s="1936"/>
      <c r="E690" s="1936"/>
      <c r="F690" s="1936"/>
      <c r="G690" s="1936"/>
      <c r="H690" s="1938">
        <f>C690</f>
        <v>0</v>
      </c>
      <c r="K690" s="232"/>
    </row>
    <row r="691" spans="1:11">
      <c r="A691" s="1958">
        <v>419</v>
      </c>
      <c r="B691" s="1943" t="s">
        <v>977</v>
      </c>
      <c r="C691" s="1936"/>
      <c r="D691" s="1942"/>
      <c r="E691" s="1942"/>
      <c r="F691" s="1942"/>
      <c r="G691" s="1942"/>
      <c r="H691" s="1938">
        <f>SUM(D691:G691)</f>
        <v>0</v>
      </c>
      <c r="K691" s="232"/>
    </row>
    <row r="692" spans="1:11">
      <c r="A692" s="1961">
        <v>43</v>
      </c>
      <c r="B692" s="1935" t="s">
        <v>978</v>
      </c>
      <c r="C692" s="1936"/>
      <c r="D692" s="238">
        <f>SUM(D693:D697)</f>
        <v>0</v>
      </c>
      <c r="E692" s="238">
        <f>SUM(E693:E697)</f>
        <v>0</v>
      </c>
      <c r="F692" s="238">
        <f>SUM(F693:F697)</f>
        <v>0</v>
      </c>
      <c r="G692" s="238">
        <f>SUM(G693:G697)</f>
        <v>0</v>
      </c>
      <c r="H692" s="1938">
        <f>SUM(D692:G692)</f>
        <v>0</v>
      </c>
      <c r="K692" s="232"/>
    </row>
    <row r="693" spans="1:11">
      <c r="A693" s="1968">
        <v>431</v>
      </c>
      <c r="B693" s="1969" t="s">
        <v>979</v>
      </c>
      <c r="C693" s="1936"/>
      <c r="D693" s="1942"/>
      <c r="E693" s="1942"/>
      <c r="F693" s="1942"/>
      <c r="G693" s="1942"/>
      <c r="H693" s="1938">
        <f t="shared" ref="H693:H702" si="30">SUM(D693:G693)</f>
        <v>0</v>
      </c>
      <c r="K693" s="232"/>
    </row>
    <row r="694" spans="1:11">
      <c r="A694" s="1968">
        <v>432</v>
      </c>
      <c r="B694" s="1969" t="s">
        <v>980</v>
      </c>
      <c r="C694" s="1936"/>
      <c r="D694" s="1942"/>
      <c r="E694" s="1942"/>
      <c r="F694" s="1942"/>
      <c r="G694" s="1942"/>
      <c r="H694" s="1938">
        <f t="shared" si="30"/>
        <v>0</v>
      </c>
      <c r="K694" s="232"/>
    </row>
    <row r="695" spans="1:11">
      <c r="A695" s="1968">
        <v>433</v>
      </c>
      <c r="B695" s="1969" t="s">
        <v>981</v>
      </c>
      <c r="C695" s="1936"/>
      <c r="D695" s="1942"/>
      <c r="E695" s="1942"/>
      <c r="F695" s="1942"/>
      <c r="G695" s="1942"/>
      <c r="H695" s="1938">
        <f t="shared" si="30"/>
        <v>0</v>
      </c>
      <c r="K695" s="232"/>
    </row>
    <row r="696" spans="1:11">
      <c r="A696" s="1968">
        <v>434</v>
      </c>
      <c r="B696" s="1969" t="s">
        <v>982</v>
      </c>
      <c r="C696" s="1936"/>
      <c r="D696" s="1942"/>
      <c r="E696" s="1942"/>
      <c r="F696" s="1942"/>
      <c r="G696" s="1942"/>
      <c r="H696" s="1938">
        <f t="shared" si="30"/>
        <v>0</v>
      </c>
      <c r="K696" s="232"/>
    </row>
    <row r="697" spans="1:11">
      <c r="A697" s="1968">
        <v>437</v>
      </c>
      <c r="B697" s="1969" t="s">
        <v>983</v>
      </c>
      <c r="C697" s="1936"/>
      <c r="D697" s="1942"/>
      <c r="E697" s="1942"/>
      <c r="F697" s="1942"/>
      <c r="G697" s="1942"/>
      <c r="H697" s="1938">
        <f t="shared" si="30"/>
        <v>0</v>
      </c>
      <c r="K697" s="232"/>
    </row>
    <row r="698" spans="1:11">
      <c r="A698" s="1961">
        <v>44</v>
      </c>
      <c r="B698" s="1935" t="s">
        <v>984</v>
      </c>
      <c r="C698" s="1936"/>
      <c r="D698" s="1942"/>
      <c r="E698" s="1942"/>
      <c r="F698" s="1942"/>
      <c r="G698" s="1942"/>
      <c r="H698" s="1938">
        <f t="shared" si="30"/>
        <v>0</v>
      </c>
      <c r="K698" s="232"/>
    </row>
    <row r="699" spans="1:11">
      <c r="A699" s="1961">
        <v>45</v>
      </c>
      <c r="B699" s="1935" t="s">
        <v>985</v>
      </c>
      <c r="C699" s="1936"/>
      <c r="D699" s="238">
        <f>SUM(D700:D701)</f>
        <v>0</v>
      </c>
      <c r="E699" s="238">
        <f>SUM(E700:E701)</f>
        <v>0</v>
      </c>
      <c r="F699" s="238">
        <f>SUM(F700:F701)</f>
        <v>0</v>
      </c>
      <c r="G699" s="238">
        <f>SUM(G700:G701)</f>
        <v>0</v>
      </c>
      <c r="H699" s="1938">
        <f t="shared" si="30"/>
        <v>0</v>
      </c>
      <c r="K699" s="232"/>
    </row>
    <row r="700" spans="1:11">
      <c r="A700" s="1968">
        <v>451</v>
      </c>
      <c r="B700" s="1969" t="s">
        <v>986</v>
      </c>
      <c r="C700" s="1936"/>
      <c r="D700" s="1942"/>
      <c r="E700" s="1942"/>
      <c r="F700" s="1942"/>
      <c r="G700" s="1942"/>
      <c r="H700" s="1938">
        <f t="shared" si="30"/>
        <v>0</v>
      </c>
      <c r="K700" s="232"/>
    </row>
    <row r="701" spans="1:11">
      <c r="A701" s="1968">
        <v>452</v>
      </c>
      <c r="B701" s="1969" t="s">
        <v>987</v>
      </c>
      <c r="C701" s="1936"/>
      <c r="D701" s="1942"/>
      <c r="E701" s="1942"/>
      <c r="F701" s="1942"/>
      <c r="G701" s="1942"/>
      <c r="H701" s="1938">
        <f t="shared" si="30"/>
        <v>0</v>
      </c>
      <c r="K701" s="232"/>
    </row>
    <row r="702" spans="1:11">
      <c r="A702" s="1961">
        <v>46</v>
      </c>
      <c r="B702" s="1935" t="s">
        <v>988</v>
      </c>
      <c r="C702" s="1936"/>
      <c r="D702" s="1942"/>
      <c r="E702" s="1942"/>
      <c r="F702" s="1942"/>
      <c r="G702" s="1942"/>
      <c r="H702" s="1938">
        <f t="shared" si="30"/>
        <v>0</v>
      </c>
      <c r="K702" s="232"/>
    </row>
    <row r="703" spans="1:11">
      <c r="A703" s="1934">
        <v>5</v>
      </c>
      <c r="B703" s="1963" t="s">
        <v>989</v>
      </c>
      <c r="C703" s="238">
        <f>SUM(C704:C706)</f>
        <v>0</v>
      </c>
      <c r="D703" s="238">
        <f>SUM(D704:D706)</f>
        <v>0</v>
      </c>
      <c r="E703" s="238">
        <f>SUM(E704:E706)</f>
        <v>0</v>
      </c>
      <c r="F703" s="238">
        <f>SUM(F704:F706)</f>
        <v>0</v>
      </c>
      <c r="G703" s="238">
        <f>SUM(G704:G706)</f>
        <v>0</v>
      </c>
      <c r="H703" s="1938">
        <f t="shared" si="25"/>
        <v>0</v>
      </c>
      <c r="K703" s="232"/>
    </row>
    <row r="704" spans="1:11">
      <c r="A704" s="1961">
        <v>51</v>
      </c>
      <c r="B704" s="1935" t="s">
        <v>990</v>
      </c>
      <c r="C704" s="1942"/>
      <c r="D704" s="1942"/>
      <c r="E704" s="1942"/>
      <c r="F704" s="1942"/>
      <c r="G704" s="1942"/>
      <c r="H704" s="1938">
        <f t="shared" si="25"/>
        <v>0</v>
      </c>
      <c r="K704" s="232"/>
    </row>
    <row r="705" spans="1:11">
      <c r="A705" s="1961">
        <v>52</v>
      </c>
      <c r="B705" s="1935" t="s">
        <v>991</v>
      </c>
      <c r="C705" s="1942"/>
      <c r="D705" s="1942"/>
      <c r="E705" s="1942"/>
      <c r="F705" s="1942"/>
      <c r="G705" s="1942"/>
      <c r="H705" s="1938">
        <f t="shared" si="25"/>
        <v>0</v>
      </c>
      <c r="K705" s="232"/>
    </row>
    <row r="706" spans="1:11">
      <c r="A706" s="1934">
        <v>53</v>
      </c>
      <c r="B706" s="1935" t="s">
        <v>992</v>
      </c>
      <c r="C706" s="1942"/>
      <c r="D706" s="1942"/>
      <c r="E706" s="1942"/>
      <c r="F706" s="1942"/>
      <c r="G706" s="1942"/>
      <c r="H706" s="1938">
        <f t="shared" si="25"/>
        <v>0</v>
      </c>
      <c r="K706" s="232"/>
    </row>
    <row r="707" spans="1:11">
      <c r="A707" s="1968">
        <v>531</v>
      </c>
      <c r="B707" s="1705" t="s">
        <v>993</v>
      </c>
      <c r="C707" s="1942"/>
      <c r="D707" s="1942"/>
      <c r="E707" s="1942"/>
      <c r="F707" s="1942"/>
      <c r="G707" s="1942"/>
      <c r="H707" s="1938">
        <f t="shared" si="25"/>
        <v>0</v>
      </c>
      <c r="K707" s="232"/>
    </row>
    <row r="708" spans="1:11">
      <c r="A708" s="1946">
        <v>5371</v>
      </c>
      <c r="B708" s="1705" t="s">
        <v>994</v>
      </c>
      <c r="C708" s="1942"/>
      <c r="D708" s="1942"/>
      <c r="E708" s="1942"/>
      <c r="F708" s="1942"/>
      <c r="G708" s="1942"/>
      <c r="H708" s="1938">
        <f t="shared" si="25"/>
        <v>0</v>
      </c>
      <c r="K708" s="232"/>
    </row>
    <row r="709" spans="1:11">
      <c r="A709" s="1940"/>
      <c r="B709" s="1662" t="s">
        <v>995</v>
      </c>
      <c r="C709" s="238">
        <f>C10+C187+C654+C682+C703</f>
        <v>0</v>
      </c>
      <c r="D709" s="238">
        <f>D10+D187+D654+D682+D703</f>
        <v>0</v>
      </c>
      <c r="E709" s="238">
        <f>E10+E187+E654+E682+E703</f>
        <v>0</v>
      </c>
      <c r="F709" s="238">
        <f>F10+F187+F654+F682+F703</f>
        <v>0</v>
      </c>
      <c r="G709" s="238">
        <f>G10+G187+G654+G682+G703</f>
        <v>0</v>
      </c>
      <c r="H709" s="1938">
        <f t="shared" si="25"/>
        <v>0</v>
      </c>
      <c r="K709" s="232"/>
    </row>
    <row r="711" spans="1:11">
      <c r="A711" s="249"/>
      <c r="B711" s="237"/>
      <c r="C711" s="236"/>
      <c r="D711" s="236"/>
      <c r="E711" s="236"/>
      <c r="F711" s="236"/>
      <c r="G711" s="236"/>
    </row>
    <row r="712" spans="1:11">
      <c r="A712" s="1925"/>
      <c r="B712" s="1926"/>
      <c r="C712" s="1970"/>
      <c r="D712" s="1929"/>
      <c r="E712" s="1928"/>
      <c r="F712" s="1929"/>
      <c r="G712" s="1930"/>
    </row>
    <row r="713" spans="1:11">
      <c r="A713" s="248" t="s">
        <v>709</v>
      </c>
      <c r="B713" s="247" t="s">
        <v>996</v>
      </c>
      <c r="C713" s="246" t="s">
        <v>1228</v>
      </c>
      <c r="D713" s="1971"/>
      <c r="E713" s="245" t="s">
        <v>1229</v>
      </c>
      <c r="F713" s="244"/>
      <c r="G713" s="243" t="s">
        <v>995</v>
      </c>
    </row>
    <row r="714" spans="1:11">
      <c r="A714" s="242"/>
      <c r="B714" s="1931" t="s">
        <v>1230</v>
      </c>
      <c r="C714" s="1932" t="s">
        <v>348</v>
      </c>
      <c r="D714" s="1933" t="s">
        <v>336</v>
      </c>
      <c r="E714" s="1933" t="s">
        <v>348</v>
      </c>
      <c r="F714" s="1933" t="s">
        <v>336</v>
      </c>
      <c r="G714" s="1972"/>
    </row>
    <row r="715" spans="1:11">
      <c r="A715" s="1973">
        <v>1</v>
      </c>
      <c r="B715" s="119" t="s">
        <v>997</v>
      </c>
      <c r="C715" s="238">
        <f>C716+C733+C740+C750+C767+C799</f>
        <v>0</v>
      </c>
      <c r="D715" s="238">
        <f>D716+D733+D740+D750+D767+D799</f>
        <v>0</v>
      </c>
      <c r="E715" s="238">
        <f>E716+E733+E740+E750+E767+E799</f>
        <v>0</v>
      </c>
      <c r="F715" s="238">
        <f>F716+F733+F740+F750+F767+F799</f>
        <v>0</v>
      </c>
      <c r="G715" s="238">
        <f>SUM(C715:F715)</f>
        <v>0</v>
      </c>
    </row>
    <row r="716" spans="1:11">
      <c r="A716" s="1974">
        <v>112</v>
      </c>
      <c r="B716" s="1943" t="s">
        <v>998</v>
      </c>
      <c r="C716" s="238">
        <f>C717+C720+C726+C732</f>
        <v>0</v>
      </c>
      <c r="D716" s="238">
        <f>D717+D720+D726+D732</f>
        <v>0</v>
      </c>
      <c r="E716" s="238">
        <f>E717+E720+E726+E732</f>
        <v>0</v>
      </c>
      <c r="F716" s="238">
        <f>F717+F720+F726+F732</f>
        <v>0</v>
      </c>
      <c r="G716" s="238">
        <f t="shared" ref="G716:G767" si="31">SUM(C716:F716)</f>
        <v>0</v>
      </c>
    </row>
    <row r="717" spans="1:11">
      <c r="A717" s="1965">
        <v>1121</v>
      </c>
      <c r="B717" s="1941" t="s">
        <v>923</v>
      </c>
      <c r="C717" s="238">
        <f>SUM(C718:C719)</f>
        <v>0</v>
      </c>
      <c r="D717" s="238">
        <f>SUM(D718:D719)</f>
        <v>0</v>
      </c>
      <c r="E717" s="238">
        <f>SUM(E718:E719)</f>
        <v>0</v>
      </c>
      <c r="F717" s="238">
        <f>SUM(F718:F719)</f>
        <v>0</v>
      </c>
      <c r="G717" s="238">
        <f t="shared" si="31"/>
        <v>0</v>
      </c>
    </row>
    <row r="718" spans="1:11">
      <c r="A718" s="1975">
        <v>11211</v>
      </c>
      <c r="B718" s="1941" t="s">
        <v>718</v>
      </c>
      <c r="C718" s="1942"/>
      <c r="D718" s="1942"/>
      <c r="E718" s="1942"/>
      <c r="F718" s="1942"/>
      <c r="G718" s="238">
        <f t="shared" si="31"/>
        <v>0</v>
      </c>
    </row>
    <row r="719" spans="1:11">
      <c r="A719" s="1975">
        <v>11219</v>
      </c>
      <c r="B719" s="1941" t="s">
        <v>725</v>
      </c>
      <c r="C719" s="1942"/>
      <c r="D719" s="1942"/>
      <c r="E719" s="1942"/>
      <c r="F719" s="1942"/>
      <c r="G719" s="238">
        <f t="shared" si="31"/>
        <v>0</v>
      </c>
    </row>
    <row r="720" spans="1:11">
      <c r="A720" s="1975">
        <v>1125</v>
      </c>
      <c r="B720" s="1941" t="s">
        <v>1218</v>
      </c>
      <c r="C720" s="238">
        <f>SUM(C721:C723)</f>
        <v>0</v>
      </c>
      <c r="D720" s="238">
        <f>SUM(D721:D723)</f>
        <v>0</v>
      </c>
      <c r="E720" s="238">
        <f>SUM(E721:E723)</f>
        <v>0</v>
      </c>
      <c r="F720" s="238">
        <f>SUM(F721:F723)</f>
        <v>0</v>
      </c>
      <c r="G720" s="238">
        <f t="shared" si="31"/>
        <v>0</v>
      </c>
    </row>
    <row r="721" spans="1:7">
      <c r="A721" s="1975">
        <v>11251</v>
      </c>
      <c r="B721" s="1941" t="s">
        <v>1219</v>
      </c>
      <c r="C721" s="1942"/>
      <c r="D721" s="1942"/>
      <c r="E721" s="1942"/>
      <c r="F721" s="1942"/>
      <c r="G721" s="238">
        <f t="shared" si="31"/>
        <v>0</v>
      </c>
    </row>
    <row r="722" spans="1:7">
      <c r="A722" s="1975">
        <v>11252</v>
      </c>
      <c r="B722" s="1941" t="s">
        <v>1220</v>
      </c>
      <c r="C722" s="1942"/>
      <c r="D722" s="1942"/>
      <c r="E722" s="1942"/>
      <c r="F722" s="1942"/>
      <c r="G722" s="238">
        <f t="shared" si="31"/>
        <v>0</v>
      </c>
    </row>
    <row r="723" spans="1:7">
      <c r="A723" s="1975">
        <v>11259</v>
      </c>
      <c r="B723" s="1941" t="s">
        <v>725</v>
      </c>
      <c r="C723" s="238">
        <f>SUM(C724:C725)</f>
        <v>0</v>
      </c>
      <c r="D723" s="238">
        <f>SUM(D724:D725)</f>
        <v>0</v>
      </c>
      <c r="E723" s="238">
        <f>SUM(E724:E725)</f>
        <v>0</v>
      </c>
      <c r="F723" s="238">
        <f>SUM(F724:F725)</f>
        <v>0</v>
      </c>
      <c r="G723" s="238">
        <f t="shared" si="31"/>
        <v>0</v>
      </c>
    </row>
    <row r="724" spans="1:7">
      <c r="A724" s="1975">
        <v>112591</v>
      </c>
      <c r="B724" s="1965" t="s">
        <v>1221</v>
      </c>
      <c r="C724" s="1942"/>
      <c r="D724" s="1942"/>
      <c r="E724" s="1942"/>
      <c r="F724" s="1942"/>
      <c r="G724" s="238">
        <f t="shared" si="31"/>
        <v>0</v>
      </c>
    </row>
    <row r="725" spans="1:7">
      <c r="A725" s="1975">
        <v>112592</v>
      </c>
      <c r="B725" s="1965" t="s">
        <v>1222</v>
      </c>
      <c r="C725" s="1942"/>
      <c r="D725" s="1942"/>
      <c r="E725" s="1942"/>
      <c r="F725" s="1942"/>
      <c r="G725" s="238">
        <f t="shared" si="31"/>
        <v>0</v>
      </c>
    </row>
    <row r="726" spans="1:7">
      <c r="A726" s="1975">
        <v>1126</v>
      </c>
      <c r="B726" s="1965" t="s">
        <v>1223</v>
      </c>
      <c r="C726" s="238">
        <f>SUM(C727:C729)</f>
        <v>0</v>
      </c>
      <c r="D726" s="238">
        <f>SUM(D727:D729)</f>
        <v>0</v>
      </c>
      <c r="E726" s="238">
        <f>SUM(E727:E729)</f>
        <v>0</v>
      </c>
      <c r="F726" s="238">
        <f>SUM(F727:F729)</f>
        <v>0</v>
      </c>
      <c r="G726" s="238">
        <f t="shared" si="31"/>
        <v>0</v>
      </c>
    </row>
    <row r="727" spans="1:7">
      <c r="A727" s="1975">
        <v>11261</v>
      </c>
      <c r="B727" s="1965" t="s">
        <v>1224</v>
      </c>
      <c r="C727" s="1942"/>
      <c r="D727" s="1942"/>
      <c r="E727" s="1942"/>
      <c r="F727" s="1942"/>
      <c r="G727" s="238">
        <f t="shared" si="31"/>
        <v>0</v>
      </c>
    </row>
    <row r="728" spans="1:7">
      <c r="A728" s="1975">
        <v>11262</v>
      </c>
      <c r="B728" s="1965" t="s">
        <v>1225</v>
      </c>
      <c r="C728" s="1942"/>
      <c r="D728" s="1942"/>
      <c r="E728" s="1942"/>
      <c r="F728" s="1942"/>
      <c r="G728" s="238">
        <f t="shared" si="31"/>
        <v>0</v>
      </c>
    </row>
    <row r="729" spans="1:7">
      <c r="A729" s="1975">
        <v>11269</v>
      </c>
      <c r="B729" s="1965" t="s">
        <v>999</v>
      </c>
      <c r="C729" s="238">
        <f>SUM(C730:C731)</f>
        <v>0</v>
      </c>
      <c r="D729" s="238">
        <f>SUM(D730:D731)</f>
        <v>0</v>
      </c>
      <c r="E729" s="238">
        <f>SUM(E730:E731)</f>
        <v>0</v>
      </c>
      <c r="F729" s="238">
        <f>SUM(F730:F731)</f>
        <v>0</v>
      </c>
      <c r="G729" s="238">
        <f t="shared" si="31"/>
        <v>0</v>
      </c>
    </row>
    <row r="730" spans="1:7">
      <c r="A730" s="1975">
        <v>112691</v>
      </c>
      <c r="B730" s="1965" t="s">
        <v>1000</v>
      </c>
      <c r="C730" s="1942"/>
      <c r="D730" s="1942"/>
      <c r="E730" s="1942"/>
      <c r="F730" s="1942"/>
      <c r="G730" s="238">
        <f t="shared" si="31"/>
        <v>0</v>
      </c>
    </row>
    <row r="731" spans="1:7">
      <c r="A731" s="1975">
        <v>112692</v>
      </c>
      <c r="B731" s="1965" t="s">
        <v>1001</v>
      </c>
      <c r="C731" s="1942"/>
      <c r="D731" s="1942"/>
      <c r="E731" s="1942"/>
      <c r="F731" s="1942"/>
      <c r="G731" s="238">
        <f t="shared" si="31"/>
        <v>0</v>
      </c>
    </row>
    <row r="732" spans="1:7">
      <c r="A732" s="1975">
        <v>1128</v>
      </c>
      <c r="B732" s="1965" t="s">
        <v>1226</v>
      </c>
      <c r="C732" s="1942"/>
      <c r="D732" s="1942"/>
      <c r="E732" s="1942"/>
      <c r="F732" s="1942"/>
      <c r="G732" s="238">
        <f t="shared" si="31"/>
        <v>0</v>
      </c>
    </row>
    <row r="733" spans="1:7">
      <c r="A733" s="1973">
        <v>12</v>
      </c>
      <c r="B733" s="1966" t="s">
        <v>1002</v>
      </c>
      <c r="C733" s="238">
        <f>C734+C737</f>
        <v>0</v>
      </c>
      <c r="D733" s="238">
        <f>D734+D737</f>
        <v>0</v>
      </c>
      <c r="E733" s="238">
        <f>E734+E737</f>
        <v>0</v>
      </c>
      <c r="F733" s="238">
        <f>F734+F737</f>
        <v>0</v>
      </c>
      <c r="G733" s="238">
        <f t="shared" si="31"/>
        <v>0</v>
      </c>
    </row>
    <row r="734" spans="1:7">
      <c r="A734" s="1975">
        <v>1215</v>
      </c>
      <c r="B734" s="1965" t="s">
        <v>1003</v>
      </c>
      <c r="C734" s="238">
        <f>SUM(C735:C736)</f>
        <v>0</v>
      </c>
      <c r="D734" s="238">
        <f>SUM(D735:D736)</f>
        <v>0</v>
      </c>
      <c r="E734" s="238">
        <f>SUM(E735:E736)</f>
        <v>0</v>
      </c>
      <c r="F734" s="238">
        <f>SUM(F735:F736)</f>
        <v>0</v>
      </c>
      <c r="G734" s="238">
        <f t="shared" si="31"/>
        <v>0</v>
      </c>
    </row>
    <row r="735" spans="1:7">
      <c r="A735" s="1975">
        <v>12151</v>
      </c>
      <c r="B735" s="1975" t="s">
        <v>1004</v>
      </c>
      <c r="C735" s="1942"/>
      <c r="D735" s="1942"/>
      <c r="E735" s="1942"/>
      <c r="F735" s="1942"/>
      <c r="G735" s="238">
        <f t="shared" si="31"/>
        <v>0</v>
      </c>
    </row>
    <row r="736" spans="1:7">
      <c r="A736" s="1975">
        <v>12159</v>
      </c>
      <c r="B736" s="1975" t="s">
        <v>1005</v>
      </c>
      <c r="C736" s="1942"/>
      <c r="D736" s="1942"/>
      <c r="E736" s="1942"/>
      <c r="F736" s="1942"/>
      <c r="G736" s="238">
        <f t="shared" si="31"/>
        <v>0</v>
      </c>
    </row>
    <row r="737" spans="1:8">
      <c r="A737" s="1975">
        <v>1225</v>
      </c>
      <c r="B737" s="1965" t="s">
        <v>1006</v>
      </c>
      <c r="C737" s="238">
        <f>SUM(C738:C739)</f>
        <v>0</v>
      </c>
      <c r="D737" s="238">
        <f>SUM(D738:D739)</f>
        <v>0</v>
      </c>
      <c r="E737" s="238">
        <f>SUM(E738:E739)</f>
        <v>0</v>
      </c>
      <c r="F737" s="238">
        <f>SUM(F738:F739)</f>
        <v>0</v>
      </c>
      <c r="G737" s="238">
        <f t="shared" si="31"/>
        <v>0</v>
      </c>
    </row>
    <row r="738" spans="1:8">
      <c r="A738" s="1975">
        <v>12251</v>
      </c>
      <c r="B738" s="1965" t="s">
        <v>1007</v>
      </c>
      <c r="C738" s="1942"/>
      <c r="D738" s="1942"/>
      <c r="E738" s="1942"/>
      <c r="F738" s="1942"/>
      <c r="G738" s="238">
        <f t="shared" si="31"/>
        <v>0</v>
      </c>
    </row>
    <row r="739" spans="1:8">
      <c r="A739" s="1975">
        <v>12259</v>
      </c>
      <c r="B739" s="1965" t="s">
        <v>1005</v>
      </c>
      <c r="C739" s="1942"/>
      <c r="D739" s="1942"/>
      <c r="E739" s="1942"/>
      <c r="F739" s="1942"/>
      <c r="G739" s="238">
        <f t="shared" si="31"/>
        <v>0</v>
      </c>
    </row>
    <row r="740" spans="1:8">
      <c r="A740" s="1973">
        <v>13</v>
      </c>
      <c r="B740" s="1966" t="s">
        <v>1008</v>
      </c>
      <c r="C740" s="238">
        <f>C741</f>
        <v>0</v>
      </c>
      <c r="D740" s="238">
        <f>D747</f>
        <v>0</v>
      </c>
      <c r="E740" s="238">
        <f>E741</f>
        <v>0</v>
      </c>
      <c r="F740" s="238">
        <f>F747</f>
        <v>0</v>
      </c>
      <c r="G740" s="238">
        <f t="shared" si="31"/>
        <v>0</v>
      </c>
      <c r="H740" s="232">
        <f>E740+F740</f>
        <v>0</v>
      </c>
    </row>
    <row r="741" spans="1:8">
      <c r="A741" s="1954">
        <v>131</v>
      </c>
      <c r="B741" s="1974" t="s">
        <v>766</v>
      </c>
      <c r="C741" s="238">
        <f>SUM(C742:C744)</f>
        <v>0</v>
      </c>
      <c r="D741" s="1936"/>
      <c r="E741" s="238">
        <f>SUM(E742:E744)</f>
        <v>0</v>
      </c>
      <c r="F741" s="1936"/>
      <c r="G741" s="238">
        <f>C741+E741</f>
        <v>0</v>
      </c>
    </row>
    <row r="742" spans="1:8">
      <c r="A742" s="1940">
        <v>1311</v>
      </c>
      <c r="B742" s="1965" t="s">
        <v>1009</v>
      </c>
      <c r="C742" s="1942"/>
      <c r="D742" s="1936"/>
      <c r="E742" s="1942"/>
      <c r="F742" s="1936"/>
      <c r="G742" s="238">
        <f t="shared" ref="G742:G746" si="32">C742+E742</f>
        <v>0</v>
      </c>
    </row>
    <row r="743" spans="1:8">
      <c r="A743" s="1940">
        <v>1312</v>
      </c>
      <c r="B743" s="1941" t="s">
        <v>1010</v>
      </c>
      <c r="C743" s="1942"/>
      <c r="D743" s="1936"/>
      <c r="E743" s="1942"/>
      <c r="F743" s="1936"/>
      <c r="G743" s="238">
        <f t="shared" si="32"/>
        <v>0</v>
      </c>
    </row>
    <row r="744" spans="1:8">
      <c r="A744" s="1940">
        <v>1319</v>
      </c>
      <c r="B744" s="1941" t="s">
        <v>899</v>
      </c>
      <c r="C744" s="238">
        <f>SUM(C745:C746)</f>
        <v>0</v>
      </c>
      <c r="D744" s="1936"/>
      <c r="E744" s="238">
        <f>SUM(E745:E746)</f>
        <v>0</v>
      </c>
      <c r="F744" s="1936"/>
      <c r="G744" s="238">
        <f t="shared" si="32"/>
        <v>0</v>
      </c>
    </row>
    <row r="745" spans="1:8">
      <c r="A745" s="1940">
        <v>13191</v>
      </c>
      <c r="B745" s="1941" t="s">
        <v>1011</v>
      </c>
      <c r="C745" s="1942"/>
      <c r="D745" s="1936"/>
      <c r="E745" s="1942"/>
      <c r="F745" s="1936"/>
      <c r="G745" s="238">
        <f t="shared" si="32"/>
        <v>0</v>
      </c>
    </row>
    <row r="746" spans="1:8">
      <c r="A746" s="1940">
        <v>13192</v>
      </c>
      <c r="B746" s="1941" t="s">
        <v>1012</v>
      </c>
      <c r="C746" s="1942"/>
      <c r="D746" s="1936"/>
      <c r="E746" s="1942"/>
      <c r="F746" s="1936"/>
      <c r="G746" s="238">
        <f t="shared" si="32"/>
        <v>0</v>
      </c>
    </row>
    <row r="747" spans="1:8">
      <c r="A747" s="1954">
        <v>132</v>
      </c>
      <c r="B747" s="1943" t="s">
        <v>1013</v>
      </c>
      <c r="C747" s="1936"/>
      <c r="D747" s="238">
        <f>SUM(D748:D749)</f>
        <v>0</v>
      </c>
      <c r="E747" s="1936"/>
      <c r="F747" s="238">
        <f>SUM(F748:F749)</f>
        <v>0</v>
      </c>
      <c r="G747" s="238">
        <f>D747+F747</f>
        <v>0</v>
      </c>
    </row>
    <row r="748" spans="1:8">
      <c r="A748" s="1940">
        <v>1321</v>
      </c>
      <c r="B748" s="1941" t="s">
        <v>1014</v>
      </c>
      <c r="C748" s="1936"/>
      <c r="D748" s="1942"/>
      <c r="E748" s="1936"/>
      <c r="F748" s="1942"/>
      <c r="G748" s="238">
        <f t="shared" ref="G748:G749" si="33">D748+F748</f>
        <v>0</v>
      </c>
    </row>
    <row r="749" spans="1:8">
      <c r="A749" s="1940">
        <v>1329</v>
      </c>
      <c r="B749" s="1941" t="s">
        <v>773</v>
      </c>
      <c r="C749" s="1936"/>
      <c r="D749" s="1942"/>
      <c r="E749" s="1936"/>
      <c r="F749" s="1942"/>
      <c r="G749" s="238">
        <f t="shared" si="33"/>
        <v>0</v>
      </c>
    </row>
    <row r="750" spans="1:8">
      <c r="A750" s="1973">
        <v>16</v>
      </c>
      <c r="B750" s="1935" t="s">
        <v>1015</v>
      </c>
      <c r="C750" s="238">
        <f>C751</f>
        <v>0</v>
      </c>
      <c r="D750" s="238">
        <f>D763</f>
        <v>0</v>
      </c>
      <c r="E750" s="238">
        <f>E751</f>
        <v>0</v>
      </c>
      <c r="F750" s="238">
        <f>F763</f>
        <v>0</v>
      </c>
      <c r="G750" s="238">
        <f t="shared" si="31"/>
        <v>0</v>
      </c>
    </row>
    <row r="751" spans="1:8">
      <c r="A751" s="1954">
        <v>161</v>
      </c>
      <c r="B751" s="1943" t="s">
        <v>1016</v>
      </c>
      <c r="C751" s="238">
        <f>C752+C755+C758</f>
        <v>0</v>
      </c>
      <c r="D751" s="1936"/>
      <c r="E751" s="238">
        <f>E752+E755+E758</f>
        <v>0</v>
      </c>
      <c r="F751" s="1936"/>
      <c r="G751" s="238">
        <f>C751+E751</f>
        <v>0</v>
      </c>
    </row>
    <row r="752" spans="1:8">
      <c r="A752" s="1940">
        <v>1611</v>
      </c>
      <c r="B752" s="1941" t="s">
        <v>76</v>
      </c>
      <c r="C752" s="238">
        <f>SUM(C753:C754)</f>
        <v>0</v>
      </c>
      <c r="D752" s="1936"/>
      <c r="E752" s="238">
        <f>SUM(E753:E754)</f>
        <v>0</v>
      </c>
      <c r="F752" s="1936"/>
      <c r="G752" s="238">
        <f t="shared" ref="G752:G762" si="34">C752+E752</f>
        <v>0</v>
      </c>
    </row>
    <row r="753" spans="1:7">
      <c r="A753" s="1940">
        <v>16111</v>
      </c>
      <c r="B753" s="1941" t="s">
        <v>1017</v>
      </c>
      <c r="C753" s="1942"/>
      <c r="D753" s="1936"/>
      <c r="E753" s="1942"/>
      <c r="F753" s="1936"/>
      <c r="G753" s="238">
        <f t="shared" si="34"/>
        <v>0</v>
      </c>
    </row>
    <row r="754" spans="1:7">
      <c r="A754" s="1940">
        <v>16112</v>
      </c>
      <c r="B754" s="1941" t="s">
        <v>1018</v>
      </c>
      <c r="C754" s="1942"/>
      <c r="D754" s="1936"/>
      <c r="E754" s="1942"/>
      <c r="F754" s="1936"/>
      <c r="G754" s="238">
        <f t="shared" si="34"/>
        <v>0</v>
      </c>
    </row>
    <row r="755" spans="1:7">
      <c r="A755" s="1940">
        <v>1612</v>
      </c>
      <c r="B755" s="1941" t="s">
        <v>782</v>
      </c>
      <c r="C755" s="238">
        <f>SUM(C756:C757)</f>
        <v>0</v>
      </c>
      <c r="D755" s="1936"/>
      <c r="E755" s="238">
        <f>SUM(E756:E757)</f>
        <v>0</v>
      </c>
      <c r="F755" s="1936"/>
      <c r="G755" s="238">
        <f t="shared" si="34"/>
        <v>0</v>
      </c>
    </row>
    <row r="756" spans="1:7">
      <c r="A756" s="1940">
        <v>16121</v>
      </c>
      <c r="B756" s="1941" t="s">
        <v>1019</v>
      </c>
      <c r="C756" s="1942"/>
      <c r="D756" s="1936"/>
      <c r="E756" s="1942"/>
      <c r="F756" s="1936"/>
      <c r="G756" s="238">
        <f t="shared" si="34"/>
        <v>0</v>
      </c>
    </row>
    <row r="757" spans="1:7">
      <c r="A757" s="1957">
        <v>16122</v>
      </c>
      <c r="B757" s="1941" t="s">
        <v>1020</v>
      </c>
      <c r="C757" s="1942"/>
      <c r="D757" s="1936"/>
      <c r="E757" s="1942"/>
      <c r="F757" s="1936"/>
      <c r="G757" s="238">
        <f t="shared" si="34"/>
        <v>0</v>
      </c>
    </row>
    <row r="758" spans="1:7">
      <c r="A758" s="1957">
        <v>1619</v>
      </c>
      <c r="B758" s="1941" t="s">
        <v>769</v>
      </c>
      <c r="C758" s="238">
        <f>SUM(C759:C762)</f>
        <v>0</v>
      </c>
      <c r="D758" s="1936"/>
      <c r="E758" s="238">
        <f>SUM(E759:E762)</f>
        <v>0</v>
      </c>
      <c r="F758" s="1936"/>
      <c r="G758" s="238">
        <f t="shared" si="34"/>
        <v>0</v>
      </c>
    </row>
    <row r="759" spans="1:7">
      <c r="A759" s="1957">
        <v>16191</v>
      </c>
      <c r="B759" s="1941" t="s">
        <v>1021</v>
      </c>
      <c r="C759" s="1942"/>
      <c r="D759" s="1936"/>
      <c r="E759" s="1942"/>
      <c r="F759" s="1936"/>
      <c r="G759" s="238">
        <f t="shared" si="34"/>
        <v>0</v>
      </c>
    </row>
    <row r="760" spans="1:7">
      <c r="A760" s="1957">
        <v>16192</v>
      </c>
      <c r="B760" s="1941" t="s">
        <v>1022</v>
      </c>
      <c r="C760" s="1942"/>
      <c r="D760" s="1936"/>
      <c r="E760" s="1942"/>
      <c r="F760" s="1936"/>
      <c r="G760" s="238">
        <f t="shared" si="34"/>
        <v>0</v>
      </c>
    </row>
    <row r="761" spans="1:7">
      <c r="A761" s="1957">
        <v>16193</v>
      </c>
      <c r="B761" s="1941" t="s">
        <v>1023</v>
      </c>
      <c r="C761" s="1942"/>
      <c r="D761" s="1936"/>
      <c r="E761" s="1942"/>
      <c r="F761" s="1936"/>
      <c r="G761" s="238">
        <f t="shared" si="34"/>
        <v>0</v>
      </c>
    </row>
    <row r="762" spans="1:7">
      <c r="A762" s="1957">
        <v>16194</v>
      </c>
      <c r="B762" s="1941" t="s">
        <v>1024</v>
      </c>
      <c r="C762" s="1942"/>
      <c r="D762" s="1936"/>
      <c r="E762" s="1942"/>
      <c r="F762" s="1936"/>
      <c r="G762" s="238">
        <f t="shared" si="34"/>
        <v>0</v>
      </c>
    </row>
    <row r="763" spans="1:7">
      <c r="A763" s="1958">
        <v>162</v>
      </c>
      <c r="B763" s="1943" t="s">
        <v>1025</v>
      </c>
      <c r="C763" s="1936"/>
      <c r="D763" s="238">
        <f>SUM(D764:D766)</f>
        <v>0</v>
      </c>
      <c r="E763" s="1936"/>
      <c r="F763" s="238">
        <f>SUM(F764:F766)</f>
        <v>0</v>
      </c>
      <c r="G763" s="238">
        <f>D763+F763</f>
        <v>0</v>
      </c>
    </row>
    <row r="764" spans="1:7">
      <c r="A764" s="1940">
        <v>1621</v>
      </c>
      <c r="B764" s="1941" t="s">
        <v>1026</v>
      </c>
      <c r="C764" s="1936"/>
      <c r="D764" s="1942"/>
      <c r="E764" s="1936"/>
      <c r="F764" s="1942"/>
      <c r="G764" s="238">
        <f t="shared" ref="G764:G766" si="35">D764+F764</f>
        <v>0</v>
      </c>
    </row>
    <row r="765" spans="1:7">
      <c r="A765" s="1940">
        <v>1622</v>
      </c>
      <c r="B765" s="1941" t="s">
        <v>1027</v>
      </c>
      <c r="C765" s="1936"/>
      <c r="D765" s="1942"/>
      <c r="E765" s="1936"/>
      <c r="F765" s="1942"/>
      <c r="G765" s="238">
        <f t="shared" si="35"/>
        <v>0</v>
      </c>
    </row>
    <row r="766" spans="1:7">
      <c r="A766" s="1940">
        <v>1629</v>
      </c>
      <c r="B766" s="1941" t="s">
        <v>77</v>
      </c>
      <c r="C766" s="1936"/>
      <c r="D766" s="1942"/>
      <c r="E766" s="1936"/>
      <c r="F766" s="1942"/>
      <c r="G766" s="238">
        <f t="shared" si="35"/>
        <v>0</v>
      </c>
    </row>
    <row r="767" spans="1:7">
      <c r="A767" s="1934">
        <v>17</v>
      </c>
      <c r="B767" s="1935" t="s">
        <v>1028</v>
      </c>
      <c r="C767" s="238">
        <f>C768+C793</f>
        <v>0</v>
      </c>
      <c r="D767" s="238">
        <f>D785+D793</f>
        <v>0</v>
      </c>
      <c r="E767" s="238">
        <f>E768+E793</f>
        <v>0</v>
      </c>
      <c r="F767" s="238">
        <f>F785+F793</f>
        <v>0</v>
      </c>
      <c r="G767" s="238">
        <f t="shared" si="31"/>
        <v>0</v>
      </c>
    </row>
    <row r="768" spans="1:7">
      <c r="A768" s="1954">
        <v>171</v>
      </c>
      <c r="B768" s="1943" t="s">
        <v>1029</v>
      </c>
      <c r="C768" s="238">
        <f>C769+C772+C775+C778</f>
        <v>0</v>
      </c>
      <c r="D768" s="1936"/>
      <c r="E768" s="238">
        <f>E769+E772+E775+E778</f>
        <v>0</v>
      </c>
      <c r="F768" s="1936"/>
      <c r="G768" s="238">
        <f>C768+E768</f>
        <v>0</v>
      </c>
    </row>
    <row r="769" spans="1:7">
      <c r="A769" s="1940">
        <v>1711</v>
      </c>
      <c r="B769" s="1941" t="s">
        <v>1030</v>
      </c>
      <c r="C769" s="238">
        <f>SUM(C770:C771)</f>
        <v>0</v>
      </c>
      <c r="D769" s="1936"/>
      <c r="E769" s="238">
        <f>SUM(E770:E771)</f>
        <v>0</v>
      </c>
      <c r="F769" s="1936"/>
      <c r="G769" s="238">
        <f t="shared" ref="G769:G784" si="36">C769+E769</f>
        <v>0</v>
      </c>
    </row>
    <row r="770" spans="1:7">
      <c r="A770" s="1940">
        <v>17111</v>
      </c>
      <c r="B770" s="1941" t="s">
        <v>1031</v>
      </c>
      <c r="C770" s="1942"/>
      <c r="D770" s="1936"/>
      <c r="E770" s="1942"/>
      <c r="F770" s="1936"/>
      <c r="G770" s="238">
        <f t="shared" si="36"/>
        <v>0</v>
      </c>
    </row>
    <row r="771" spans="1:7">
      <c r="A771" s="1940">
        <v>17112</v>
      </c>
      <c r="B771" s="1941" t="s">
        <v>1032</v>
      </c>
      <c r="C771" s="1942"/>
      <c r="D771" s="1936"/>
      <c r="E771" s="1942"/>
      <c r="F771" s="1936"/>
      <c r="G771" s="238">
        <f t="shared" si="36"/>
        <v>0</v>
      </c>
    </row>
    <row r="772" spans="1:7">
      <c r="A772" s="1940">
        <v>1712</v>
      </c>
      <c r="B772" s="1941" t="s">
        <v>1033</v>
      </c>
      <c r="C772" s="238">
        <f>SUM(C773:C774)</f>
        <v>0</v>
      </c>
      <c r="D772" s="1936"/>
      <c r="E772" s="238">
        <f>SUM(E773:E774)</f>
        <v>0</v>
      </c>
      <c r="F772" s="1936"/>
      <c r="G772" s="238">
        <f t="shared" si="36"/>
        <v>0</v>
      </c>
    </row>
    <row r="773" spans="1:7">
      <c r="A773" s="1940">
        <v>17121</v>
      </c>
      <c r="B773" s="1941" t="s">
        <v>1031</v>
      </c>
      <c r="C773" s="1942"/>
      <c r="D773" s="1936"/>
      <c r="E773" s="1942"/>
      <c r="F773" s="1936"/>
      <c r="G773" s="238">
        <f t="shared" si="36"/>
        <v>0</v>
      </c>
    </row>
    <row r="774" spans="1:7">
      <c r="A774" s="1940">
        <v>17122</v>
      </c>
      <c r="B774" s="1941" t="s">
        <v>1032</v>
      </c>
      <c r="C774" s="1942"/>
      <c r="D774" s="1936"/>
      <c r="E774" s="1942"/>
      <c r="F774" s="1936"/>
      <c r="G774" s="238">
        <f t="shared" si="36"/>
        <v>0</v>
      </c>
    </row>
    <row r="775" spans="1:7">
      <c r="A775" s="1940">
        <v>1713</v>
      </c>
      <c r="B775" s="1941" t="s">
        <v>1034</v>
      </c>
      <c r="C775" s="238">
        <f>SUM(C776:C777)</f>
        <v>0</v>
      </c>
      <c r="D775" s="1936"/>
      <c r="E775" s="238">
        <f>SUM(E776:E777)</f>
        <v>0</v>
      </c>
      <c r="F775" s="1936"/>
      <c r="G775" s="238">
        <f t="shared" si="36"/>
        <v>0</v>
      </c>
    </row>
    <row r="776" spans="1:7">
      <c r="A776" s="1940">
        <v>17131</v>
      </c>
      <c r="B776" s="1941" t="s">
        <v>1031</v>
      </c>
      <c r="C776" s="1942"/>
      <c r="D776" s="1936"/>
      <c r="E776" s="1942"/>
      <c r="F776" s="1936"/>
      <c r="G776" s="238">
        <f t="shared" si="36"/>
        <v>0</v>
      </c>
    </row>
    <row r="777" spans="1:7">
      <c r="A777" s="1940">
        <v>17132</v>
      </c>
      <c r="B777" s="1941" t="s">
        <v>1032</v>
      </c>
      <c r="C777" s="1942"/>
      <c r="D777" s="1936"/>
      <c r="E777" s="1942"/>
      <c r="F777" s="1936"/>
      <c r="G777" s="238">
        <f t="shared" si="36"/>
        <v>0</v>
      </c>
    </row>
    <row r="778" spans="1:7">
      <c r="A778" s="1940">
        <v>1719</v>
      </c>
      <c r="B778" s="1941" t="s">
        <v>809</v>
      </c>
      <c r="C778" s="238">
        <f>SUM(C779:C784)</f>
        <v>0</v>
      </c>
      <c r="D778" s="1936"/>
      <c r="E778" s="238">
        <f>SUM(E779:E784)</f>
        <v>0</v>
      </c>
      <c r="F778" s="1936"/>
      <c r="G778" s="238">
        <f t="shared" si="36"/>
        <v>0</v>
      </c>
    </row>
    <row r="779" spans="1:7">
      <c r="A779" s="1940">
        <v>17191</v>
      </c>
      <c r="B779" s="1941" t="s">
        <v>1035</v>
      </c>
      <c r="C779" s="1942"/>
      <c r="D779" s="1936"/>
      <c r="E779" s="1942"/>
      <c r="F779" s="1936"/>
      <c r="G779" s="238">
        <f t="shared" si="36"/>
        <v>0</v>
      </c>
    </row>
    <row r="780" spans="1:7">
      <c r="A780" s="1940">
        <v>17192</v>
      </c>
      <c r="B780" s="1941" t="s">
        <v>1036</v>
      </c>
      <c r="C780" s="1942"/>
      <c r="D780" s="1936"/>
      <c r="E780" s="1942"/>
      <c r="F780" s="1936"/>
      <c r="G780" s="238">
        <f t="shared" si="36"/>
        <v>0</v>
      </c>
    </row>
    <row r="781" spans="1:7">
      <c r="A781" s="1940">
        <v>17193</v>
      </c>
      <c r="B781" s="1941" t="s">
        <v>1037</v>
      </c>
      <c r="C781" s="1942"/>
      <c r="D781" s="1936"/>
      <c r="E781" s="1942"/>
      <c r="F781" s="1936"/>
      <c r="G781" s="238">
        <f t="shared" si="36"/>
        <v>0</v>
      </c>
    </row>
    <row r="782" spans="1:7">
      <c r="A782" s="1940">
        <v>17194</v>
      </c>
      <c r="B782" s="1941" t="s">
        <v>1038</v>
      </c>
      <c r="C782" s="1942"/>
      <c r="D782" s="1936"/>
      <c r="E782" s="1942"/>
      <c r="F782" s="1936"/>
      <c r="G782" s="238">
        <f t="shared" si="36"/>
        <v>0</v>
      </c>
    </row>
    <row r="783" spans="1:7">
      <c r="A783" s="1940">
        <v>17195</v>
      </c>
      <c r="B783" s="1941" t="s">
        <v>1039</v>
      </c>
      <c r="C783" s="1942"/>
      <c r="D783" s="1936"/>
      <c r="E783" s="1942"/>
      <c r="F783" s="1936"/>
      <c r="G783" s="238">
        <f t="shared" si="36"/>
        <v>0</v>
      </c>
    </row>
    <row r="784" spans="1:7">
      <c r="A784" s="1940">
        <v>17196</v>
      </c>
      <c r="B784" s="1941" t="s">
        <v>1040</v>
      </c>
      <c r="C784" s="1942"/>
      <c r="D784" s="1936"/>
      <c r="E784" s="1942"/>
      <c r="F784" s="1936"/>
      <c r="G784" s="238">
        <f t="shared" si="36"/>
        <v>0</v>
      </c>
    </row>
    <row r="785" spans="1:7">
      <c r="A785" s="1954">
        <v>172</v>
      </c>
      <c r="B785" s="1943" t="s">
        <v>1041</v>
      </c>
      <c r="C785" s="1936"/>
      <c r="D785" s="238">
        <f>SUM(D786:D789)</f>
        <v>0</v>
      </c>
      <c r="E785" s="1936"/>
      <c r="F785" s="238">
        <f>SUM(F786:F789)</f>
        <v>0</v>
      </c>
      <c r="G785" s="238">
        <f>D785+F785</f>
        <v>0</v>
      </c>
    </row>
    <row r="786" spans="1:7">
      <c r="A786" s="1940">
        <v>1721</v>
      </c>
      <c r="B786" s="1941" t="s">
        <v>1042</v>
      </c>
      <c r="C786" s="1936"/>
      <c r="D786" s="1942"/>
      <c r="E786" s="1936"/>
      <c r="F786" s="1942"/>
      <c r="G786" s="238">
        <f t="shared" ref="G786:G792" si="37">D786+F786</f>
        <v>0</v>
      </c>
    </row>
    <row r="787" spans="1:7">
      <c r="A787" s="1940">
        <v>1722</v>
      </c>
      <c r="B787" s="1941" t="s">
        <v>1043</v>
      </c>
      <c r="C787" s="1936"/>
      <c r="D787" s="1942"/>
      <c r="E787" s="1936"/>
      <c r="F787" s="1942"/>
      <c r="G787" s="238">
        <f t="shared" si="37"/>
        <v>0</v>
      </c>
    </row>
    <row r="788" spans="1:7">
      <c r="A788" s="1940">
        <v>1723</v>
      </c>
      <c r="B788" s="1941" t="s">
        <v>1044</v>
      </c>
      <c r="C788" s="1936"/>
      <c r="D788" s="1942"/>
      <c r="E788" s="1936"/>
      <c r="F788" s="1942"/>
      <c r="G788" s="238">
        <f t="shared" si="37"/>
        <v>0</v>
      </c>
    </row>
    <row r="789" spans="1:7">
      <c r="A789" s="1940">
        <v>1729</v>
      </c>
      <c r="B789" s="1948" t="s">
        <v>809</v>
      </c>
      <c r="C789" s="1936"/>
      <c r="D789" s="238">
        <f>SUM(D790:D792)</f>
        <v>0</v>
      </c>
      <c r="E789" s="1936"/>
      <c r="F789" s="238">
        <f>SUM(F790:F792)</f>
        <v>0</v>
      </c>
      <c r="G789" s="238">
        <f t="shared" si="37"/>
        <v>0</v>
      </c>
    </row>
    <row r="790" spans="1:7">
      <c r="A790" s="1940">
        <v>17291</v>
      </c>
      <c r="B790" s="1941" t="s">
        <v>3609</v>
      </c>
      <c r="C790" s="1936"/>
      <c r="D790" s="1942"/>
      <c r="E790" s="1936"/>
      <c r="F790" s="1942"/>
      <c r="G790" s="238">
        <f t="shared" si="37"/>
        <v>0</v>
      </c>
    </row>
    <row r="791" spans="1:7">
      <c r="A791" s="1940">
        <v>17292</v>
      </c>
      <c r="B791" s="1941" t="s">
        <v>3610</v>
      </c>
      <c r="C791" s="1936"/>
      <c r="D791" s="1942"/>
      <c r="E791" s="1936"/>
      <c r="F791" s="1942"/>
      <c r="G791" s="238">
        <f t="shared" si="37"/>
        <v>0</v>
      </c>
    </row>
    <row r="792" spans="1:7">
      <c r="A792" s="1940">
        <v>17293</v>
      </c>
      <c r="B792" s="1941" t="s">
        <v>3611</v>
      </c>
      <c r="C792" s="1936"/>
      <c r="D792" s="1942"/>
      <c r="E792" s="1936"/>
      <c r="F792" s="1942"/>
      <c r="G792" s="238">
        <f t="shared" si="37"/>
        <v>0</v>
      </c>
    </row>
    <row r="793" spans="1:7">
      <c r="A793" s="1954">
        <v>173</v>
      </c>
      <c r="B793" s="1943" t="s">
        <v>810</v>
      </c>
      <c r="C793" s="238">
        <f>SUM(C794:C796)</f>
        <v>0</v>
      </c>
      <c r="D793" s="238">
        <f>SUM(D794:D796)</f>
        <v>0</v>
      </c>
      <c r="E793" s="238">
        <f>SUM(E794:E796)</f>
        <v>0</v>
      </c>
      <c r="F793" s="238">
        <f>SUM(F794:F796)</f>
        <v>0</v>
      </c>
      <c r="G793" s="238">
        <f t="shared" ref="G793:G856" si="38">SUM(C793:F793)</f>
        <v>0</v>
      </c>
    </row>
    <row r="794" spans="1:7">
      <c r="A794" s="1940">
        <v>1731</v>
      </c>
      <c r="B794" s="1941" t="s">
        <v>811</v>
      </c>
      <c r="C794" s="1942"/>
      <c r="D794" s="1942"/>
      <c r="E794" s="1942"/>
      <c r="F794" s="1942"/>
      <c r="G794" s="238">
        <f t="shared" si="38"/>
        <v>0</v>
      </c>
    </row>
    <row r="795" spans="1:7">
      <c r="A795" s="1940">
        <v>1732</v>
      </c>
      <c r="B795" s="1941" t="s">
        <v>812</v>
      </c>
      <c r="C795" s="1942"/>
      <c r="D795" s="1942"/>
      <c r="E795" s="1942"/>
      <c r="F795" s="1942"/>
      <c r="G795" s="238">
        <f t="shared" si="38"/>
        <v>0</v>
      </c>
    </row>
    <row r="796" spans="1:7">
      <c r="A796" s="1940">
        <v>1739</v>
      </c>
      <c r="B796" s="1941" t="s">
        <v>809</v>
      </c>
      <c r="C796" s="238">
        <f>SUM(C797:C798)</f>
        <v>0</v>
      </c>
      <c r="D796" s="238">
        <f>SUM(D797:D798)</f>
        <v>0</v>
      </c>
      <c r="E796" s="238">
        <f>SUM(E797:E798)</f>
        <v>0</v>
      </c>
      <c r="F796" s="238">
        <f>SUM(F797:F798)</f>
        <v>0</v>
      </c>
      <c r="G796" s="238">
        <f t="shared" si="38"/>
        <v>0</v>
      </c>
    </row>
    <row r="797" spans="1:7">
      <c r="A797" s="1940">
        <v>17391</v>
      </c>
      <c r="B797" s="1941" t="s">
        <v>1048</v>
      </c>
      <c r="C797" s="1942"/>
      <c r="D797" s="1942"/>
      <c r="E797" s="1942"/>
      <c r="F797" s="1942"/>
      <c r="G797" s="238">
        <f t="shared" si="38"/>
        <v>0</v>
      </c>
    </row>
    <row r="798" spans="1:7">
      <c r="A798" s="1940">
        <v>17392</v>
      </c>
      <c r="B798" s="1941" t="s">
        <v>1049</v>
      </c>
      <c r="C798" s="1942"/>
      <c r="D798" s="1942"/>
      <c r="E798" s="1942"/>
      <c r="F798" s="1942"/>
      <c r="G798" s="238">
        <f t="shared" si="38"/>
        <v>0</v>
      </c>
    </row>
    <row r="799" spans="1:7">
      <c r="A799" s="1973">
        <v>18</v>
      </c>
      <c r="B799" s="1935" t="s">
        <v>1050</v>
      </c>
      <c r="C799" s="238">
        <f>C800+C803+C806</f>
        <v>0</v>
      </c>
      <c r="D799" s="238">
        <f>D800+D803+D806</f>
        <v>0</v>
      </c>
      <c r="E799" s="238">
        <f>E800+E803+E806</f>
        <v>0</v>
      </c>
      <c r="F799" s="238">
        <f>F800+F803+F806</f>
        <v>0</v>
      </c>
      <c r="G799" s="238">
        <f t="shared" si="38"/>
        <v>0</v>
      </c>
    </row>
    <row r="800" spans="1:7">
      <c r="A800" s="1976">
        <v>182</v>
      </c>
      <c r="B800" s="1943" t="s">
        <v>1051</v>
      </c>
      <c r="C800" s="238">
        <f>SUM(C801:C802)</f>
        <v>0</v>
      </c>
      <c r="D800" s="238">
        <f>SUM(D801:D802)</f>
        <v>0</v>
      </c>
      <c r="E800" s="238">
        <f>SUM(E801:E802)</f>
        <v>0</v>
      </c>
      <c r="F800" s="238">
        <f>SUM(F801:F802)</f>
        <v>0</v>
      </c>
      <c r="G800" s="238">
        <f t="shared" si="38"/>
        <v>0</v>
      </c>
    </row>
    <row r="801" spans="1:12">
      <c r="A801" s="1975">
        <v>1823</v>
      </c>
      <c r="B801" s="1941" t="s">
        <v>1052</v>
      </c>
      <c r="C801" s="1942"/>
      <c r="D801" s="1942"/>
      <c r="E801" s="1942"/>
      <c r="F801" s="1942"/>
      <c r="G801" s="238">
        <f t="shared" si="38"/>
        <v>0</v>
      </c>
    </row>
    <row r="802" spans="1:12">
      <c r="A802" s="1975">
        <v>1829</v>
      </c>
      <c r="B802" s="1941" t="s">
        <v>884</v>
      </c>
      <c r="C802" s="1942"/>
      <c r="D802" s="1942"/>
      <c r="E802" s="1942"/>
      <c r="F802" s="1942"/>
      <c r="G802" s="238">
        <f t="shared" si="38"/>
        <v>0</v>
      </c>
    </row>
    <row r="803" spans="1:12">
      <c r="A803" s="1976">
        <v>183</v>
      </c>
      <c r="B803" s="1943" t="s">
        <v>1053</v>
      </c>
      <c r="C803" s="238">
        <f>SUM(C804:C805)</f>
        <v>0</v>
      </c>
      <c r="D803" s="238">
        <f>SUM(D804:D805)</f>
        <v>0</v>
      </c>
      <c r="E803" s="238">
        <f>SUM(E804:E805)</f>
        <v>0</v>
      </c>
      <c r="F803" s="238">
        <f>SUM(F804:F805)</f>
        <v>0</v>
      </c>
      <c r="G803" s="238">
        <f t="shared" si="38"/>
        <v>0</v>
      </c>
    </row>
    <row r="804" spans="1:12">
      <c r="A804" s="1975">
        <v>1833</v>
      </c>
      <c r="B804" s="1941" t="s">
        <v>1054</v>
      </c>
      <c r="C804" s="1942"/>
      <c r="D804" s="1942"/>
      <c r="E804" s="1942"/>
      <c r="F804" s="1942"/>
      <c r="G804" s="238">
        <f t="shared" si="38"/>
        <v>0</v>
      </c>
    </row>
    <row r="805" spans="1:12">
      <c r="A805" s="1975">
        <v>1839</v>
      </c>
      <c r="B805" s="1941" t="s">
        <v>809</v>
      </c>
      <c r="C805" s="1942"/>
      <c r="D805" s="1942"/>
      <c r="E805" s="1942"/>
      <c r="F805" s="1942"/>
      <c r="G805" s="238">
        <f t="shared" si="38"/>
        <v>0</v>
      </c>
    </row>
    <row r="806" spans="1:12">
      <c r="A806" s="1976">
        <v>186</v>
      </c>
      <c r="B806" s="1943" t="s">
        <v>1055</v>
      </c>
      <c r="C806" s="238">
        <f>SUM(C807:C808)</f>
        <v>0</v>
      </c>
      <c r="D806" s="238">
        <f>SUM(D807:D808)</f>
        <v>0</v>
      </c>
      <c r="E806" s="238">
        <f>SUM(E807:E808)</f>
        <v>0</v>
      </c>
      <c r="F806" s="238">
        <f>SUM(F807:F808)</f>
        <v>0</v>
      </c>
      <c r="G806" s="238">
        <f t="shared" si="38"/>
        <v>0</v>
      </c>
    </row>
    <row r="807" spans="1:12">
      <c r="A807" s="1975">
        <v>1861</v>
      </c>
      <c r="B807" s="1941" t="s">
        <v>1056</v>
      </c>
      <c r="C807" s="1942"/>
      <c r="D807" s="1942"/>
      <c r="E807" s="1942"/>
      <c r="F807" s="1942"/>
      <c r="G807" s="238">
        <f t="shared" si="38"/>
        <v>0</v>
      </c>
    </row>
    <row r="808" spans="1:12">
      <c r="A808" s="1965">
        <v>1862</v>
      </c>
      <c r="B808" s="1941" t="s">
        <v>1057</v>
      </c>
      <c r="C808" s="1942"/>
      <c r="D808" s="1942"/>
      <c r="E808" s="1942"/>
      <c r="F808" s="1942"/>
      <c r="G808" s="238">
        <f t="shared" si="38"/>
        <v>0</v>
      </c>
    </row>
    <row r="809" spans="1:12">
      <c r="A809" s="1973">
        <v>2</v>
      </c>
      <c r="B809" s="1963" t="s">
        <v>1058</v>
      </c>
      <c r="C809" s="238">
        <f>C810+C856+C909</f>
        <v>0</v>
      </c>
      <c r="D809" s="238">
        <f>D810+D856+D909</f>
        <v>0</v>
      </c>
      <c r="E809" s="238">
        <f>E810+E856+E909</f>
        <v>0</v>
      </c>
      <c r="F809" s="238">
        <f>F810+F856+F909</f>
        <v>0</v>
      </c>
      <c r="G809" s="238">
        <f t="shared" si="38"/>
        <v>0</v>
      </c>
    </row>
    <row r="810" spans="1:12">
      <c r="A810" s="1966">
        <v>26</v>
      </c>
      <c r="B810" s="1935" t="s">
        <v>1059</v>
      </c>
      <c r="C810" s="238">
        <f>C811+C821+C831+C841+C851</f>
        <v>0</v>
      </c>
      <c r="D810" s="238">
        <f>D811+D821+D831+D841+D851</f>
        <v>0</v>
      </c>
      <c r="E810" s="238">
        <f>E811+E821+E831+E841+E851</f>
        <v>0</v>
      </c>
      <c r="F810" s="238">
        <f>F811+F821+F831+F841+F851</f>
        <v>0</v>
      </c>
      <c r="G810" s="238">
        <f t="shared" si="38"/>
        <v>0</v>
      </c>
      <c r="H810" s="241"/>
    </row>
    <row r="811" spans="1:12">
      <c r="A811" s="1974">
        <v>261</v>
      </c>
      <c r="B811" s="1943" t="s">
        <v>1060</v>
      </c>
      <c r="C811" s="238">
        <f>SUM(C812:C816)</f>
        <v>0</v>
      </c>
      <c r="D811" s="238">
        <f>SUM(D812:D816)</f>
        <v>0</v>
      </c>
      <c r="E811" s="238">
        <f>SUM(E812:E816)</f>
        <v>0</v>
      </c>
      <c r="F811" s="238">
        <f>SUM(F812:F816)</f>
        <v>0</v>
      </c>
      <c r="G811" s="238">
        <f t="shared" si="38"/>
        <v>0</v>
      </c>
    </row>
    <row r="812" spans="1:12">
      <c r="A812" s="1965">
        <v>2611</v>
      </c>
      <c r="B812" s="1941" t="s">
        <v>918</v>
      </c>
      <c r="C812" s="1942"/>
      <c r="D812" s="1942"/>
      <c r="E812" s="1942"/>
      <c r="F812" s="1942"/>
      <c r="G812" s="238">
        <f t="shared" si="38"/>
        <v>0</v>
      </c>
      <c r="K812" s="1924"/>
      <c r="L812" s="1924"/>
    </row>
    <row r="813" spans="1:12">
      <c r="A813" s="1965">
        <v>2612</v>
      </c>
      <c r="B813" s="1941" t="s">
        <v>919</v>
      </c>
      <c r="C813" s="1942"/>
      <c r="D813" s="1942"/>
      <c r="E813" s="1942"/>
      <c r="F813" s="1942"/>
      <c r="G813" s="238">
        <f t="shared" si="38"/>
        <v>0</v>
      </c>
      <c r="K813" s="1924"/>
      <c r="L813" s="1924"/>
    </row>
    <row r="814" spans="1:12">
      <c r="A814" s="1965">
        <v>2613</v>
      </c>
      <c r="B814" s="1941" t="s">
        <v>920</v>
      </c>
      <c r="C814" s="1942"/>
      <c r="D814" s="1942"/>
      <c r="E814" s="1942"/>
      <c r="F814" s="1942"/>
      <c r="G814" s="238">
        <f t="shared" si="38"/>
        <v>0</v>
      </c>
      <c r="K814" s="1924"/>
      <c r="L814" s="1924"/>
    </row>
    <row r="815" spans="1:12">
      <c r="A815" s="1965">
        <v>2617</v>
      </c>
      <c r="B815" s="1941" t="s">
        <v>921</v>
      </c>
      <c r="C815" s="1942"/>
      <c r="D815" s="1942"/>
      <c r="E815" s="1942"/>
      <c r="F815" s="1942"/>
      <c r="G815" s="238">
        <f t="shared" si="38"/>
        <v>0</v>
      </c>
      <c r="K815" s="1924"/>
      <c r="L815" s="1924"/>
    </row>
    <row r="816" spans="1:12">
      <c r="A816" s="1965">
        <v>2619</v>
      </c>
      <c r="B816" s="1941" t="s">
        <v>809</v>
      </c>
      <c r="C816" s="238">
        <f>SUM(C817:C820)</f>
        <v>0</v>
      </c>
      <c r="D816" s="238">
        <f>SUM(D817:D820)</f>
        <v>0</v>
      </c>
      <c r="E816" s="238">
        <f>SUM(E817:E820)</f>
        <v>0</v>
      </c>
      <c r="F816" s="238">
        <f>SUM(F817:F820)</f>
        <v>0</v>
      </c>
      <c r="G816" s="238">
        <f t="shared" si="38"/>
        <v>0</v>
      </c>
    </row>
    <row r="817" spans="1:7">
      <c r="A817" s="1965">
        <v>26191</v>
      </c>
      <c r="B817" s="1941" t="s">
        <v>1061</v>
      </c>
      <c r="C817" s="1942"/>
      <c r="D817" s="1942"/>
      <c r="E817" s="1942"/>
      <c r="F817" s="1942"/>
      <c r="G817" s="238">
        <f t="shared" si="38"/>
        <v>0</v>
      </c>
    </row>
    <row r="818" spans="1:7">
      <c r="A818" s="1965">
        <v>26192</v>
      </c>
      <c r="B818" s="1941" t="s">
        <v>1062</v>
      </c>
      <c r="C818" s="1942"/>
      <c r="D818" s="1942"/>
      <c r="E818" s="1942"/>
      <c r="F818" s="1942"/>
      <c r="G818" s="238">
        <f t="shared" si="38"/>
        <v>0</v>
      </c>
    </row>
    <row r="819" spans="1:7">
      <c r="A819" s="1965">
        <v>26193</v>
      </c>
      <c r="B819" s="1941" t="s">
        <v>1063</v>
      </c>
      <c r="C819" s="1942"/>
      <c r="D819" s="1942"/>
      <c r="E819" s="1942"/>
      <c r="F819" s="1942"/>
      <c r="G819" s="238">
        <f t="shared" si="38"/>
        <v>0</v>
      </c>
    </row>
    <row r="820" spans="1:7">
      <c r="A820" s="1965">
        <v>26194</v>
      </c>
      <c r="B820" s="1941" t="s">
        <v>1064</v>
      </c>
      <c r="C820" s="1942"/>
      <c r="D820" s="1942"/>
      <c r="E820" s="1942"/>
      <c r="F820" s="1942"/>
      <c r="G820" s="238">
        <f t="shared" si="38"/>
        <v>0</v>
      </c>
    </row>
    <row r="821" spans="1:7">
      <c r="A821" s="1974">
        <v>263</v>
      </c>
      <c r="B821" s="1943" t="s">
        <v>1065</v>
      </c>
      <c r="C821" s="238">
        <f>SUM(C822:C826)</f>
        <v>0</v>
      </c>
      <c r="D821" s="238">
        <f>SUM(D822:D826)</f>
        <v>0</v>
      </c>
      <c r="E821" s="238">
        <f>SUM(E822:E826)</f>
        <v>0</v>
      </c>
      <c r="F821" s="238">
        <f>SUM(F822:F826)</f>
        <v>0</v>
      </c>
      <c r="G821" s="238">
        <f t="shared" si="38"/>
        <v>0</v>
      </c>
    </row>
    <row r="822" spans="1:7">
      <c r="A822" s="1975">
        <v>2631</v>
      </c>
      <c r="B822" s="1941" t="s">
        <v>918</v>
      </c>
      <c r="C822" s="1942"/>
      <c r="D822" s="1942"/>
      <c r="E822" s="1942"/>
      <c r="F822" s="1942"/>
      <c r="G822" s="238">
        <f t="shared" si="38"/>
        <v>0</v>
      </c>
    </row>
    <row r="823" spans="1:7">
      <c r="A823" s="1975">
        <v>2632</v>
      </c>
      <c r="B823" s="1941" t="s">
        <v>919</v>
      </c>
      <c r="C823" s="1942"/>
      <c r="D823" s="1942"/>
      <c r="E823" s="1942"/>
      <c r="F823" s="1942"/>
      <c r="G823" s="238">
        <f t="shared" si="38"/>
        <v>0</v>
      </c>
    </row>
    <row r="824" spans="1:7">
      <c r="A824" s="1975">
        <v>2633</v>
      </c>
      <c r="B824" s="1941" t="s">
        <v>920</v>
      </c>
      <c r="C824" s="1942"/>
      <c r="D824" s="1942"/>
      <c r="E824" s="1942"/>
      <c r="F824" s="1942"/>
      <c r="G824" s="238">
        <f t="shared" si="38"/>
        <v>0</v>
      </c>
    </row>
    <row r="825" spans="1:7">
      <c r="A825" s="1975">
        <v>2637</v>
      </c>
      <c r="B825" s="1941" t="s">
        <v>921</v>
      </c>
      <c r="C825" s="1942"/>
      <c r="D825" s="1942"/>
      <c r="E825" s="1942"/>
      <c r="F825" s="1942"/>
      <c r="G825" s="238">
        <f t="shared" si="38"/>
        <v>0</v>
      </c>
    </row>
    <row r="826" spans="1:7">
      <c r="A826" s="1975">
        <v>2639</v>
      </c>
      <c r="B826" s="1941" t="s">
        <v>809</v>
      </c>
      <c r="C826" s="238">
        <f>SUM(C827:C830)</f>
        <v>0</v>
      </c>
      <c r="D826" s="238">
        <f>SUM(D827:D830)</f>
        <v>0</v>
      </c>
      <c r="E826" s="238">
        <f>SUM(E827:E830)</f>
        <v>0</v>
      </c>
      <c r="F826" s="238">
        <f>SUM(F827:F830)</f>
        <v>0</v>
      </c>
      <c r="G826" s="238">
        <f t="shared" si="38"/>
        <v>0</v>
      </c>
    </row>
    <row r="827" spans="1:7">
      <c r="A827" s="1965">
        <v>26391</v>
      </c>
      <c r="B827" s="1941" t="s">
        <v>1061</v>
      </c>
      <c r="C827" s="1942"/>
      <c r="D827" s="1942"/>
      <c r="E827" s="1942"/>
      <c r="F827" s="1942"/>
      <c r="G827" s="238">
        <f t="shared" si="38"/>
        <v>0</v>
      </c>
    </row>
    <row r="828" spans="1:7">
      <c r="A828" s="1965">
        <v>26392</v>
      </c>
      <c r="B828" s="1941" t="s">
        <v>1062</v>
      </c>
      <c r="C828" s="1942"/>
      <c r="D828" s="1942"/>
      <c r="E828" s="1942"/>
      <c r="F828" s="1942"/>
      <c r="G828" s="238">
        <f t="shared" si="38"/>
        <v>0</v>
      </c>
    </row>
    <row r="829" spans="1:7">
      <c r="A829" s="1965">
        <v>26393</v>
      </c>
      <c r="B829" s="1941" t="s">
        <v>1063</v>
      </c>
      <c r="C829" s="1942"/>
      <c r="D829" s="1942"/>
      <c r="E829" s="1942"/>
      <c r="F829" s="1942"/>
      <c r="G829" s="238">
        <f t="shared" si="38"/>
        <v>0</v>
      </c>
    </row>
    <row r="830" spans="1:7">
      <c r="A830" s="1965">
        <v>26394</v>
      </c>
      <c r="B830" s="1941" t="s">
        <v>1064</v>
      </c>
      <c r="C830" s="1942"/>
      <c r="D830" s="1942"/>
      <c r="E830" s="1942"/>
      <c r="F830" s="1942"/>
      <c r="G830" s="238">
        <f t="shared" si="38"/>
        <v>0</v>
      </c>
    </row>
    <row r="831" spans="1:7">
      <c r="A831" s="1974">
        <v>264</v>
      </c>
      <c r="B831" s="1943" t="s">
        <v>1066</v>
      </c>
      <c r="C831" s="238">
        <f>SUM(C832:C836)</f>
        <v>0</v>
      </c>
      <c r="D831" s="238">
        <f>SUM(D832:D836)</f>
        <v>0</v>
      </c>
      <c r="E831" s="238">
        <f>SUM(E832:E836)</f>
        <v>0</v>
      </c>
      <c r="F831" s="238">
        <f>SUM(F832:F836)</f>
        <v>0</v>
      </c>
      <c r="G831" s="238">
        <f t="shared" si="38"/>
        <v>0</v>
      </c>
    </row>
    <row r="832" spans="1:7">
      <c r="A832" s="1965">
        <v>2641</v>
      </c>
      <c r="B832" s="1941" t="s">
        <v>918</v>
      </c>
      <c r="C832" s="1942"/>
      <c r="D832" s="1942"/>
      <c r="E832" s="1942"/>
      <c r="F832" s="1942"/>
      <c r="G832" s="238">
        <f t="shared" si="38"/>
        <v>0</v>
      </c>
    </row>
    <row r="833" spans="1:7">
      <c r="A833" s="1965">
        <v>2642</v>
      </c>
      <c r="B833" s="1941" t="s">
        <v>919</v>
      </c>
      <c r="C833" s="1942"/>
      <c r="D833" s="1942"/>
      <c r="E833" s="1942"/>
      <c r="F833" s="1942"/>
      <c r="G833" s="238">
        <f t="shared" si="38"/>
        <v>0</v>
      </c>
    </row>
    <row r="834" spans="1:7">
      <c r="A834" s="1965">
        <v>2643</v>
      </c>
      <c r="B834" s="1941" t="s">
        <v>920</v>
      </c>
      <c r="C834" s="1942"/>
      <c r="D834" s="1942"/>
      <c r="E834" s="1942"/>
      <c r="F834" s="1942"/>
      <c r="G834" s="238">
        <f t="shared" si="38"/>
        <v>0</v>
      </c>
    </row>
    <row r="835" spans="1:7">
      <c r="A835" s="1965">
        <v>2647</v>
      </c>
      <c r="B835" s="1941" t="s">
        <v>921</v>
      </c>
      <c r="C835" s="1942"/>
      <c r="D835" s="1942"/>
      <c r="E835" s="1942"/>
      <c r="F835" s="1942"/>
      <c r="G835" s="238">
        <f t="shared" si="38"/>
        <v>0</v>
      </c>
    </row>
    <row r="836" spans="1:7">
      <c r="A836" s="1965">
        <v>2649</v>
      </c>
      <c r="B836" s="1941" t="s">
        <v>809</v>
      </c>
      <c r="C836" s="238">
        <f>SUM(C837:C840)</f>
        <v>0</v>
      </c>
      <c r="D836" s="238">
        <f>SUM(D837:D840)</f>
        <v>0</v>
      </c>
      <c r="E836" s="238">
        <f>SUM(E837:E840)</f>
        <v>0</v>
      </c>
      <c r="F836" s="238">
        <f>SUM(F837:F840)</f>
        <v>0</v>
      </c>
      <c r="G836" s="238">
        <f t="shared" si="38"/>
        <v>0</v>
      </c>
    </row>
    <row r="837" spans="1:7">
      <c r="A837" s="1965">
        <v>26491</v>
      </c>
      <c r="B837" s="1941" t="s">
        <v>1061</v>
      </c>
      <c r="C837" s="1942"/>
      <c r="D837" s="1942"/>
      <c r="E837" s="1942"/>
      <c r="F837" s="1942"/>
      <c r="G837" s="238">
        <f t="shared" si="38"/>
        <v>0</v>
      </c>
    </row>
    <row r="838" spans="1:7">
      <c r="A838" s="1965">
        <v>26492</v>
      </c>
      <c r="B838" s="1941" t="s">
        <v>1062</v>
      </c>
      <c r="C838" s="1942"/>
      <c r="D838" s="1942"/>
      <c r="E838" s="1942"/>
      <c r="F838" s="1942"/>
      <c r="G838" s="238">
        <f t="shared" si="38"/>
        <v>0</v>
      </c>
    </row>
    <row r="839" spans="1:7">
      <c r="A839" s="1965">
        <v>26493</v>
      </c>
      <c r="B839" s="1941" t="s">
        <v>1063</v>
      </c>
      <c r="C839" s="1942"/>
      <c r="D839" s="1942"/>
      <c r="E839" s="1942"/>
      <c r="F839" s="1942"/>
      <c r="G839" s="238">
        <f t="shared" si="38"/>
        <v>0</v>
      </c>
    </row>
    <row r="840" spans="1:7">
      <c r="A840" s="1965">
        <v>26494</v>
      </c>
      <c r="B840" s="1941" t="s">
        <v>1064</v>
      </c>
      <c r="C840" s="1942"/>
      <c r="D840" s="1942"/>
      <c r="E840" s="1942"/>
      <c r="F840" s="1942"/>
      <c r="G840" s="238">
        <f t="shared" si="38"/>
        <v>0</v>
      </c>
    </row>
    <row r="841" spans="1:7">
      <c r="A841" s="1974">
        <v>265</v>
      </c>
      <c r="B841" s="1943" t="s">
        <v>1067</v>
      </c>
      <c r="C841" s="238">
        <f>SUM(C842:C846)</f>
        <v>0</v>
      </c>
      <c r="D841" s="238">
        <f>SUM(D842:D846)</f>
        <v>0</v>
      </c>
      <c r="E841" s="238">
        <f>SUM(E842:E846)</f>
        <v>0</v>
      </c>
      <c r="F841" s="238">
        <f>SUM(F842:F846)</f>
        <v>0</v>
      </c>
      <c r="G841" s="238">
        <f t="shared" si="38"/>
        <v>0</v>
      </c>
    </row>
    <row r="842" spans="1:7">
      <c r="A842" s="1965">
        <v>2651</v>
      </c>
      <c r="B842" s="1941" t="s">
        <v>918</v>
      </c>
      <c r="C842" s="1942"/>
      <c r="D842" s="1942"/>
      <c r="E842" s="1942"/>
      <c r="F842" s="1942"/>
      <c r="G842" s="238">
        <f t="shared" si="38"/>
        <v>0</v>
      </c>
    </row>
    <row r="843" spans="1:7">
      <c r="A843" s="1965">
        <v>2652</v>
      </c>
      <c r="B843" s="1941" t="s">
        <v>919</v>
      </c>
      <c r="C843" s="1942"/>
      <c r="D843" s="1942"/>
      <c r="E843" s="1942"/>
      <c r="F843" s="1942"/>
      <c r="G843" s="238">
        <f t="shared" si="38"/>
        <v>0</v>
      </c>
    </row>
    <row r="844" spans="1:7">
      <c r="A844" s="1965">
        <v>2653</v>
      </c>
      <c r="B844" s="1941" t="s">
        <v>920</v>
      </c>
      <c r="C844" s="1942"/>
      <c r="D844" s="1942"/>
      <c r="E844" s="1942"/>
      <c r="F844" s="1942"/>
      <c r="G844" s="238">
        <f t="shared" si="38"/>
        <v>0</v>
      </c>
    </row>
    <row r="845" spans="1:7">
      <c r="A845" s="1965">
        <v>2657</v>
      </c>
      <c r="B845" s="1941" t="s">
        <v>921</v>
      </c>
      <c r="C845" s="1942"/>
      <c r="D845" s="1942"/>
      <c r="E845" s="1942"/>
      <c r="F845" s="1942"/>
      <c r="G845" s="238">
        <f t="shared" si="38"/>
        <v>0</v>
      </c>
    </row>
    <row r="846" spans="1:7">
      <c r="A846" s="1965">
        <v>2659</v>
      </c>
      <c r="B846" s="1941" t="s">
        <v>809</v>
      </c>
      <c r="C846" s="238">
        <f>SUM(C847:C850)</f>
        <v>0</v>
      </c>
      <c r="D846" s="238">
        <f>SUM(D847:D850)</f>
        <v>0</v>
      </c>
      <c r="E846" s="238">
        <f>SUM(E847:E850)</f>
        <v>0</v>
      </c>
      <c r="F846" s="238">
        <f>SUM(F847:F850)</f>
        <v>0</v>
      </c>
      <c r="G846" s="238">
        <f t="shared" si="38"/>
        <v>0</v>
      </c>
    </row>
    <row r="847" spans="1:7">
      <c r="A847" s="1965">
        <v>26591</v>
      </c>
      <c r="B847" s="1941" t="s">
        <v>1061</v>
      </c>
      <c r="C847" s="1942"/>
      <c r="D847" s="1942"/>
      <c r="E847" s="1942"/>
      <c r="F847" s="1942"/>
      <c r="G847" s="238">
        <f t="shared" si="38"/>
        <v>0</v>
      </c>
    </row>
    <row r="848" spans="1:7">
      <c r="A848" s="1965">
        <v>26592</v>
      </c>
      <c r="B848" s="1941" t="s">
        <v>1062</v>
      </c>
      <c r="C848" s="1942"/>
      <c r="D848" s="1942"/>
      <c r="E848" s="1942"/>
      <c r="F848" s="1942"/>
      <c r="G848" s="238">
        <f t="shared" si="38"/>
        <v>0</v>
      </c>
    </row>
    <row r="849" spans="1:7">
      <c r="A849" s="1965">
        <v>26593</v>
      </c>
      <c r="B849" s="1941" t="s">
        <v>1063</v>
      </c>
      <c r="C849" s="1942"/>
      <c r="D849" s="1942"/>
      <c r="E849" s="1942"/>
      <c r="F849" s="1942"/>
      <c r="G849" s="238">
        <f t="shared" si="38"/>
        <v>0</v>
      </c>
    </row>
    <row r="850" spans="1:7">
      <c r="A850" s="1965">
        <v>26594</v>
      </c>
      <c r="B850" s="1941" t="s">
        <v>1064</v>
      </c>
      <c r="C850" s="1942"/>
      <c r="D850" s="1942"/>
      <c r="E850" s="1942"/>
      <c r="F850" s="1942"/>
      <c r="G850" s="238">
        <f t="shared" si="38"/>
        <v>0</v>
      </c>
    </row>
    <row r="851" spans="1:7">
      <c r="A851" s="1974">
        <v>269</v>
      </c>
      <c r="B851" s="1943" t="s">
        <v>917</v>
      </c>
      <c r="C851" s="238">
        <f>SUM(C852:C855)</f>
        <v>0</v>
      </c>
      <c r="D851" s="238">
        <f>SUM(D852:D855)</f>
        <v>0</v>
      </c>
      <c r="E851" s="238">
        <f>SUM(E852:E855)</f>
        <v>0</v>
      </c>
      <c r="F851" s="238">
        <f>SUM(F852:F855)</f>
        <v>0</v>
      </c>
      <c r="G851" s="238">
        <f t="shared" si="38"/>
        <v>0</v>
      </c>
    </row>
    <row r="852" spans="1:7">
      <c r="A852" s="1965">
        <v>2691</v>
      </c>
      <c r="B852" s="1941" t="s">
        <v>918</v>
      </c>
      <c r="C852" s="1942"/>
      <c r="D852" s="1942"/>
      <c r="E852" s="1942"/>
      <c r="F852" s="1942"/>
      <c r="G852" s="238">
        <f t="shared" si="38"/>
        <v>0</v>
      </c>
    </row>
    <row r="853" spans="1:7">
      <c r="A853" s="1965">
        <v>2692</v>
      </c>
      <c r="B853" s="1941" t="s">
        <v>919</v>
      </c>
      <c r="C853" s="1942"/>
      <c r="D853" s="1942"/>
      <c r="E853" s="1942"/>
      <c r="F853" s="1942"/>
      <c r="G853" s="238">
        <f t="shared" si="38"/>
        <v>0</v>
      </c>
    </row>
    <row r="854" spans="1:7">
      <c r="A854" s="1965">
        <v>2693</v>
      </c>
      <c r="B854" s="1941" t="s">
        <v>920</v>
      </c>
      <c r="C854" s="1942"/>
      <c r="D854" s="1942"/>
      <c r="E854" s="1942"/>
      <c r="F854" s="1942"/>
      <c r="G854" s="238">
        <f t="shared" si="38"/>
        <v>0</v>
      </c>
    </row>
    <row r="855" spans="1:7">
      <c r="A855" s="1965">
        <v>2697</v>
      </c>
      <c r="B855" s="1941" t="s">
        <v>921</v>
      </c>
      <c r="C855" s="1942"/>
      <c r="D855" s="1942"/>
      <c r="E855" s="1942"/>
      <c r="F855" s="1942"/>
      <c r="G855" s="238">
        <f t="shared" si="38"/>
        <v>0</v>
      </c>
    </row>
    <row r="856" spans="1:7">
      <c r="A856" s="1966">
        <v>27</v>
      </c>
      <c r="B856" s="1935" t="s">
        <v>1068</v>
      </c>
      <c r="C856" s="238">
        <f>C857+C869+C881+C893</f>
        <v>0</v>
      </c>
      <c r="D856" s="238">
        <f>D857+D869+D881+D893</f>
        <v>0</v>
      </c>
      <c r="E856" s="238">
        <f>E857+E869+E881+E893</f>
        <v>0</v>
      </c>
      <c r="F856" s="238">
        <f>F857+F869+F881+F893</f>
        <v>0</v>
      </c>
      <c r="G856" s="238">
        <f t="shared" si="38"/>
        <v>0</v>
      </c>
    </row>
    <row r="857" spans="1:7">
      <c r="A857" s="1974">
        <v>271</v>
      </c>
      <c r="B857" s="1943" t="s">
        <v>1069</v>
      </c>
      <c r="C857" s="238">
        <f>SUM(C858:C863)</f>
        <v>0</v>
      </c>
      <c r="D857" s="238">
        <f>SUM(D858:D863)</f>
        <v>0</v>
      </c>
      <c r="E857" s="238">
        <f>SUM(E858:E863)</f>
        <v>0</v>
      </c>
      <c r="F857" s="238">
        <f>SUM(F858:F863)</f>
        <v>0</v>
      </c>
      <c r="G857" s="238">
        <f t="shared" ref="G857:G920" si="39">SUM(C857:F857)</f>
        <v>0</v>
      </c>
    </row>
    <row r="858" spans="1:7">
      <c r="A858" s="1965">
        <v>2711</v>
      </c>
      <c r="B858" s="1941" t="s">
        <v>0</v>
      </c>
      <c r="C858" s="1942"/>
      <c r="D858" s="1942"/>
      <c r="E858" s="1942"/>
      <c r="F858" s="1942"/>
      <c r="G858" s="238">
        <f t="shared" si="39"/>
        <v>0</v>
      </c>
    </row>
    <row r="859" spans="1:7">
      <c r="A859" s="1965">
        <v>2712</v>
      </c>
      <c r="B859" s="1941" t="s">
        <v>1070</v>
      </c>
      <c r="C859" s="1942"/>
      <c r="D859" s="1942"/>
      <c r="E859" s="1942"/>
      <c r="F859" s="1942"/>
      <c r="G859" s="238">
        <f t="shared" si="39"/>
        <v>0</v>
      </c>
    </row>
    <row r="860" spans="1:7">
      <c r="A860" s="1965">
        <v>2713</v>
      </c>
      <c r="B860" s="1941" t="s">
        <v>1071</v>
      </c>
      <c r="C860" s="1942"/>
      <c r="D860" s="1942"/>
      <c r="E860" s="1942"/>
      <c r="F860" s="1942"/>
      <c r="G860" s="238">
        <f t="shared" si="39"/>
        <v>0</v>
      </c>
    </row>
    <row r="861" spans="1:7">
      <c r="A861" s="1965">
        <v>2714</v>
      </c>
      <c r="B861" s="1941" t="s">
        <v>1072</v>
      </c>
      <c r="C861" s="1942"/>
      <c r="D861" s="1942"/>
      <c r="E861" s="1942"/>
      <c r="F861" s="1942"/>
      <c r="G861" s="238">
        <f t="shared" si="39"/>
        <v>0</v>
      </c>
    </row>
    <row r="862" spans="1:7">
      <c r="A862" s="1965">
        <v>2717</v>
      </c>
      <c r="B862" s="1941" t="s">
        <v>1073</v>
      </c>
      <c r="C862" s="1942"/>
      <c r="D862" s="1942"/>
      <c r="E862" s="1942"/>
      <c r="F862" s="1942"/>
      <c r="G862" s="238">
        <f t="shared" si="39"/>
        <v>0</v>
      </c>
    </row>
    <row r="863" spans="1:7">
      <c r="A863" s="1965">
        <v>2719</v>
      </c>
      <c r="B863" s="1941" t="s">
        <v>809</v>
      </c>
      <c r="C863" s="238">
        <f>SUM(C864:C868)</f>
        <v>0</v>
      </c>
      <c r="D863" s="238">
        <f>SUM(D864:D868)</f>
        <v>0</v>
      </c>
      <c r="E863" s="238">
        <f>SUM(E864:E868)</f>
        <v>0</v>
      </c>
      <c r="F863" s="238">
        <f>SUM(F864:F868)</f>
        <v>0</v>
      </c>
      <c r="G863" s="238">
        <f t="shared" si="39"/>
        <v>0</v>
      </c>
    </row>
    <row r="864" spans="1:7">
      <c r="A864" s="1965">
        <v>27191</v>
      </c>
      <c r="B864" s="1941" t="s">
        <v>1074</v>
      </c>
      <c r="C864" s="1942"/>
      <c r="D864" s="1942"/>
      <c r="E864" s="1942"/>
      <c r="F864" s="1942"/>
      <c r="G864" s="238">
        <f t="shared" si="39"/>
        <v>0</v>
      </c>
    </row>
    <row r="865" spans="1:7">
      <c r="A865" s="1965">
        <v>27192</v>
      </c>
      <c r="B865" s="1941" t="s">
        <v>1075</v>
      </c>
      <c r="C865" s="1942"/>
      <c r="D865" s="1942"/>
      <c r="E865" s="1942"/>
      <c r="F865" s="1942"/>
      <c r="G865" s="238">
        <f t="shared" si="39"/>
        <v>0</v>
      </c>
    </row>
    <row r="866" spans="1:7">
      <c r="A866" s="1965">
        <v>27193</v>
      </c>
      <c r="B866" s="1941" t="s">
        <v>1076</v>
      </c>
      <c r="C866" s="1942"/>
      <c r="D866" s="1942"/>
      <c r="E866" s="1942"/>
      <c r="F866" s="1942"/>
      <c r="G866" s="238">
        <f t="shared" si="39"/>
        <v>0</v>
      </c>
    </row>
    <row r="867" spans="1:7">
      <c r="A867" s="1965">
        <v>27194</v>
      </c>
      <c r="B867" s="1941" t="s">
        <v>1077</v>
      </c>
      <c r="C867" s="1942"/>
      <c r="D867" s="1942"/>
      <c r="E867" s="1942"/>
      <c r="F867" s="1942"/>
      <c r="G867" s="238">
        <f t="shared" si="39"/>
        <v>0</v>
      </c>
    </row>
    <row r="868" spans="1:7">
      <c r="A868" s="1965">
        <v>27197</v>
      </c>
      <c r="B868" s="1941" t="s">
        <v>1078</v>
      </c>
      <c r="C868" s="1942"/>
      <c r="D868" s="1942"/>
      <c r="E868" s="1942"/>
      <c r="F868" s="1942"/>
      <c r="G868" s="238">
        <f t="shared" si="39"/>
        <v>0</v>
      </c>
    </row>
    <row r="869" spans="1:7">
      <c r="A869" s="1974">
        <v>272</v>
      </c>
      <c r="B869" s="1943" t="s">
        <v>1079</v>
      </c>
      <c r="C869" s="238">
        <f>SUM(C870:C875)</f>
        <v>0</v>
      </c>
      <c r="D869" s="238">
        <f>SUM(D870:D875)</f>
        <v>0</v>
      </c>
      <c r="E869" s="238">
        <f>SUM(E870:E875)</f>
        <v>0</v>
      </c>
      <c r="F869" s="238">
        <f>SUM(F870:F875)</f>
        <v>0</v>
      </c>
      <c r="G869" s="238">
        <f t="shared" si="39"/>
        <v>0</v>
      </c>
    </row>
    <row r="870" spans="1:7">
      <c r="A870" s="1975">
        <v>2721</v>
      </c>
      <c r="B870" s="1941" t="s">
        <v>0</v>
      </c>
      <c r="C870" s="1942"/>
      <c r="D870" s="1942"/>
      <c r="E870" s="1942"/>
      <c r="F870" s="1942"/>
      <c r="G870" s="238">
        <f t="shared" si="39"/>
        <v>0</v>
      </c>
    </row>
    <row r="871" spans="1:7">
      <c r="A871" s="1975">
        <v>2722</v>
      </c>
      <c r="B871" s="1941" t="s">
        <v>1070</v>
      </c>
      <c r="C871" s="1942"/>
      <c r="D871" s="1942"/>
      <c r="E871" s="1942"/>
      <c r="F871" s="1942"/>
      <c r="G871" s="238">
        <f t="shared" si="39"/>
        <v>0</v>
      </c>
    </row>
    <row r="872" spans="1:7">
      <c r="A872" s="1975">
        <v>2723</v>
      </c>
      <c r="B872" s="1941" t="s">
        <v>1071</v>
      </c>
      <c r="C872" s="1942"/>
      <c r="D872" s="1942"/>
      <c r="E872" s="1942"/>
      <c r="F872" s="1942"/>
      <c r="G872" s="238">
        <f t="shared" si="39"/>
        <v>0</v>
      </c>
    </row>
    <row r="873" spans="1:7">
      <c r="A873" s="1975">
        <v>2724</v>
      </c>
      <c r="B873" s="1941" t="s">
        <v>1072</v>
      </c>
      <c r="C873" s="1942"/>
      <c r="D873" s="1942"/>
      <c r="E873" s="1942"/>
      <c r="F873" s="1942"/>
      <c r="G873" s="238">
        <f t="shared" si="39"/>
        <v>0</v>
      </c>
    </row>
    <row r="874" spans="1:7">
      <c r="A874" s="1975">
        <v>2727</v>
      </c>
      <c r="B874" s="1941" t="s">
        <v>1073</v>
      </c>
      <c r="C874" s="1942"/>
      <c r="D874" s="1942"/>
      <c r="E874" s="1942"/>
      <c r="F874" s="1942"/>
      <c r="G874" s="238">
        <f t="shared" si="39"/>
        <v>0</v>
      </c>
    </row>
    <row r="875" spans="1:7">
      <c r="A875" s="1975">
        <v>2729</v>
      </c>
      <c r="B875" s="1941" t="s">
        <v>809</v>
      </c>
      <c r="C875" s="238">
        <f>SUM(C876:C880)</f>
        <v>0</v>
      </c>
      <c r="D875" s="238">
        <f>SUM(D876:D880)</f>
        <v>0</v>
      </c>
      <c r="E875" s="238">
        <f>SUM(E876:E880)</f>
        <v>0</v>
      </c>
      <c r="F875" s="238">
        <f>SUM(F876:F880)</f>
        <v>0</v>
      </c>
      <c r="G875" s="238">
        <f t="shared" si="39"/>
        <v>0</v>
      </c>
    </row>
    <row r="876" spans="1:7">
      <c r="A876" s="1965">
        <v>27291</v>
      </c>
      <c r="B876" s="1941" t="s">
        <v>1074</v>
      </c>
      <c r="C876" s="1942"/>
      <c r="D876" s="1942"/>
      <c r="E876" s="1942"/>
      <c r="F876" s="1942"/>
      <c r="G876" s="238">
        <f t="shared" si="39"/>
        <v>0</v>
      </c>
    </row>
    <row r="877" spans="1:7">
      <c r="A877" s="1965">
        <v>27292</v>
      </c>
      <c r="B877" s="1941" t="s">
        <v>1075</v>
      </c>
      <c r="C877" s="1942"/>
      <c r="D877" s="1942"/>
      <c r="E877" s="1942"/>
      <c r="F877" s="1942"/>
      <c r="G877" s="238">
        <f t="shared" si="39"/>
        <v>0</v>
      </c>
    </row>
    <row r="878" spans="1:7">
      <c r="A878" s="1965">
        <v>27293</v>
      </c>
      <c r="B878" s="1941" t="s">
        <v>1076</v>
      </c>
      <c r="C878" s="1942"/>
      <c r="D878" s="1942"/>
      <c r="E878" s="1942"/>
      <c r="F878" s="1942"/>
      <c r="G878" s="238">
        <f t="shared" si="39"/>
        <v>0</v>
      </c>
    </row>
    <row r="879" spans="1:7">
      <c r="A879" s="1965">
        <v>27294</v>
      </c>
      <c r="B879" s="1941" t="s">
        <v>1077</v>
      </c>
      <c r="C879" s="1942"/>
      <c r="D879" s="1942"/>
      <c r="E879" s="1942"/>
      <c r="F879" s="1942"/>
      <c r="G879" s="238">
        <f t="shared" si="39"/>
        <v>0</v>
      </c>
    </row>
    <row r="880" spans="1:7">
      <c r="A880" s="1965">
        <v>27297</v>
      </c>
      <c r="B880" s="1941" t="s">
        <v>1078</v>
      </c>
      <c r="C880" s="1942"/>
      <c r="D880" s="1942"/>
      <c r="E880" s="1942"/>
      <c r="F880" s="1942"/>
      <c r="G880" s="238">
        <f t="shared" si="39"/>
        <v>0</v>
      </c>
    </row>
    <row r="881" spans="1:7">
      <c r="A881" s="1974">
        <v>273</v>
      </c>
      <c r="B881" s="1943" t="s">
        <v>1080</v>
      </c>
      <c r="C881" s="238">
        <f>SUM(C882:C887)</f>
        <v>0</v>
      </c>
      <c r="D881" s="238">
        <f>SUM(D882:D887)</f>
        <v>0</v>
      </c>
      <c r="E881" s="238">
        <f>SUM(E882:E887)</f>
        <v>0</v>
      </c>
      <c r="F881" s="238">
        <f>SUM(F882:F887)</f>
        <v>0</v>
      </c>
      <c r="G881" s="238">
        <f>SUM(C881:F881)</f>
        <v>0</v>
      </c>
    </row>
    <row r="882" spans="1:7">
      <c r="A882" s="1965">
        <v>2731</v>
      </c>
      <c r="B882" s="1941" t="s">
        <v>0</v>
      </c>
      <c r="C882" s="1942"/>
      <c r="D882" s="1942"/>
      <c r="E882" s="1942"/>
      <c r="F882" s="1942"/>
      <c r="G882" s="238">
        <f t="shared" si="39"/>
        <v>0</v>
      </c>
    </row>
    <row r="883" spans="1:7">
      <c r="A883" s="1965">
        <v>2732</v>
      </c>
      <c r="B883" s="1941" t="s">
        <v>1070</v>
      </c>
      <c r="C883" s="1942"/>
      <c r="D883" s="1942"/>
      <c r="E883" s="1942"/>
      <c r="F883" s="1942"/>
      <c r="G883" s="238">
        <f t="shared" si="39"/>
        <v>0</v>
      </c>
    </row>
    <row r="884" spans="1:7">
      <c r="A884" s="1965">
        <v>2733</v>
      </c>
      <c r="B884" s="1941" t="s">
        <v>1071</v>
      </c>
      <c r="C884" s="1942"/>
      <c r="D884" s="1942"/>
      <c r="E884" s="1942"/>
      <c r="F884" s="1942"/>
      <c r="G884" s="238">
        <f t="shared" si="39"/>
        <v>0</v>
      </c>
    </row>
    <row r="885" spans="1:7">
      <c r="A885" s="1965">
        <v>2734</v>
      </c>
      <c r="B885" s="1941" t="s">
        <v>1072</v>
      </c>
      <c r="C885" s="1942"/>
      <c r="D885" s="1942"/>
      <c r="E885" s="1942"/>
      <c r="F885" s="1942"/>
      <c r="G885" s="238">
        <f t="shared" si="39"/>
        <v>0</v>
      </c>
    </row>
    <row r="886" spans="1:7">
      <c r="A886" s="1965">
        <v>2737</v>
      </c>
      <c r="B886" s="1941" t="s">
        <v>1073</v>
      </c>
      <c r="C886" s="1942"/>
      <c r="D886" s="1942"/>
      <c r="E886" s="1942"/>
      <c r="F886" s="1942"/>
      <c r="G886" s="238">
        <f t="shared" si="39"/>
        <v>0</v>
      </c>
    </row>
    <row r="887" spans="1:7">
      <c r="A887" s="1965">
        <v>2739</v>
      </c>
      <c r="B887" s="1941" t="s">
        <v>809</v>
      </c>
      <c r="C887" s="238">
        <f>SUM(C888:C892)</f>
        <v>0</v>
      </c>
      <c r="D887" s="238">
        <f>SUM(D888:D892)</f>
        <v>0</v>
      </c>
      <c r="E887" s="238">
        <f>SUM(E888:E892)</f>
        <v>0</v>
      </c>
      <c r="F887" s="238">
        <f>SUM(F888:F892)</f>
        <v>0</v>
      </c>
      <c r="G887" s="238">
        <f t="shared" si="39"/>
        <v>0</v>
      </c>
    </row>
    <row r="888" spans="1:7">
      <c r="A888" s="1965">
        <v>27391</v>
      </c>
      <c r="B888" s="1941" t="s">
        <v>1074</v>
      </c>
      <c r="C888" s="1942"/>
      <c r="D888" s="1942"/>
      <c r="E888" s="1942"/>
      <c r="F888" s="1942"/>
      <c r="G888" s="238">
        <f t="shared" si="39"/>
        <v>0</v>
      </c>
    </row>
    <row r="889" spans="1:7">
      <c r="A889" s="1965">
        <v>27392</v>
      </c>
      <c r="B889" s="1941" t="s">
        <v>1075</v>
      </c>
      <c r="C889" s="1942"/>
      <c r="D889" s="1942"/>
      <c r="E889" s="1942"/>
      <c r="F889" s="1942"/>
      <c r="G889" s="238">
        <f t="shared" si="39"/>
        <v>0</v>
      </c>
    </row>
    <row r="890" spans="1:7">
      <c r="A890" s="1965">
        <v>27393</v>
      </c>
      <c r="B890" s="1941" t="s">
        <v>1076</v>
      </c>
      <c r="C890" s="1942"/>
      <c r="D890" s="1942"/>
      <c r="E890" s="1942"/>
      <c r="F890" s="1942"/>
      <c r="G890" s="238">
        <f t="shared" si="39"/>
        <v>0</v>
      </c>
    </row>
    <row r="891" spans="1:7">
      <c r="A891" s="1965">
        <v>27394</v>
      </c>
      <c r="B891" s="1941" t="s">
        <v>1077</v>
      </c>
      <c r="C891" s="1942"/>
      <c r="D891" s="1942"/>
      <c r="E891" s="1942"/>
      <c r="F891" s="1942"/>
      <c r="G891" s="238">
        <f t="shared" si="39"/>
        <v>0</v>
      </c>
    </row>
    <row r="892" spans="1:7">
      <c r="A892" s="1965">
        <v>27397</v>
      </c>
      <c r="B892" s="1941" t="s">
        <v>1078</v>
      </c>
      <c r="C892" s="1942"/>
      <c r="D892" s="1942"/>
      <c r="E892" s="1942"/>
      <c r="F892" s="1942"/>
      <c r="G892" s="238">
        <f t="shared" si="39"/>
        <v>0</v>
      </c>
    </row>
    <row r="893" spans="1:7">
      <c r="A893" s="1934">
        <v>274</v>
      </c>
      <c r="B893" s="1977" t="s">
        <v>1081</v>
      </c>
      <c r="C893" s="238">
        <f>C894+C906</f>
        <v>0</v>
      </c>
      <c r="D893" s="238">
        <f>D894+D906</f>
        <v>0</v>
      </c>
      <c r="E893" s="238">
        <f>E894+E906</f>
        <v>0</v>
      </c>
      <c r="F893" s="238">
        <f>F894+F906</f>
        <v>0</v>
      </c>
      <c r="G893" s="238">
        <f t="shared" si="39"/>
        <v>0</v>
      </c>
    </row>
    <row r="894" spans="1:7">
      <c r="A894" s="1946">
        <v>2741</v>
      </c>
      <c r="B894" s="1978" t="s">
        <v>1082</v>
      </c>
      <c r="C894" s="238">
        <f>SUM(C895:C900)</f>
        <v>0</v>
      </c>
      <c r="D894" s="238">
        <f>SUM(D895:D900)</f>
        <v>0</v>
      </c>
      <c r="E894" s="238">
        <f>SUM(E895:E900)</f>
        <v>0</v>
      </c>
      <c r="F894" s="238">
        <f>SUM(F895:F900)</f>
        <v>0</v>
      </c>
      <c r="G894" s="238">
        <f t="shared" si="39"/>
        <v>0</v>
      </c>
    </row>
    <row r="895" spans="1:7">
      <c r="A895" s="1940">
        <v>27411</v>
      </c>
      <c r="B895" s="1941" t="s">
        <v>1083</v>
      </c>
      <c r="C895" s="1979"/>
      <c r="D895" s="1979"/>
      <c r="E895" s="1979"/>
      <c r="F895" s="1979"/>
      <c r="G895" s="238">
        <f t="shared" si="39"/>
        <v>0</v>
      </c>
    </row>
    <row r="896" spans="1:7">
      <c r="A896" s="1940">
        <v>27412</v>
      </c>
      <c r="B896" s="1941" t="s">
        <v>1084</v>
      </c>
      <c r="C896" s="1979"/>
      <c r="D896" s="1979"/>
      <c r="E896" s="1979"/>
      <c r="F896" s="1979"/>
      <c r="G896" s="238">
        <f t="shared" si="39"/>
        <v>0</v>
      </c>
    </row>
    <row r="897" spans="1:7">
      <c r="A897" s="1940">
        <v>27413</v>
      </c>
      <c r="B897" s="1941" t="s">
        <v>1085</v>
      </c>
      <c r="C897" s="1979"/>
      <c r="D897" s="1979"/>
      <c r="E897" s="1979"/>
      <c r="F897" s="1979"/>
      <c r="G897" s="238">
        <f t="shared" si="39"/>
        <v>0</v>
      </c>
    </row>
    <row r="898" spans="1:7">
      <c r="A898" s="1940">
        <v>27414</v>
      </c>
      <c r="B898" s="1941" t="s">
        <v>1086</v>
      </c>
      <c r="C898" s="1979"/>
      <c r="D898" s="1979"/>
      <c r="E898" s="1979"/>
      <c r="F898" s="1979"/>
      <c r="G898" s="238">
        <f t="shared" si="39"/>
        <v>0</v>
      </c>
    </row>
    <row r="899" spans="1:7">
      <c r="A899" s="1940">
        <v>27415</v>
      </c>
      <c r="B899" s="1941" t="s">
        <v>1087</v>
      </c>
      <c r="C899" s="1979"/>
      <c r="D899" s="1979"/>
      <c r="E899" s="1979"/>
      <c r="F899" s="1979"/>
      <c r="G899" s="238">
        <f t="shared" si="39"/>
        <v>0</v>
      </c>
    </row>
    <row r="900" spans="1:7">
      <c r="A900" s="1940">
        <v>27419</v>
      </c>
      <c r="B900" s="1941" t="s">
        <v>1088</v>
      </c>
      <c r="C900" s="238">
        <f>SUM(C901:C905)</f>
        <v>0</v>
      </c>
      <c r="D900" s="238">
        <f>SUM(D901:D905)</f>
        <v>0</v>
      </c>
      <c r="E900" s="238">
        <f>SUM(E901:E905)</f>
        <v>0</v>
      </c>
      <c r="F900" s="238">
        <f>SUM(F901:F905)</f>
        <v>0</v>
      </c>
      <c r="G900" s="238">
        <f t="shared" si="39"/>
        <v>0</v>
      </c>
    </row>
    <row r="901" spans="1:7">
      <c r="A901" s="1940">
        <v>274191</v>
      </c>
      <c r="B901" s="1941" t="s">
        <v>1089</v>
      </c>
      <c r="C901" s="1979"/>
      <c r="D901" s="1979"/>
      <c r="E901" s="1979"/>
      <c r="F901" s="1979"/>
      <c r="G901" s="238">
        <f t="shared" si="39"/>
        <v>0</v>
      </c>
    </row>
    <row r="902" spans="1:7">
      <c r="A902" s="1940">
        <v>274192</v>
      </c>
      <c r="B902" s="1941" t="s">
        <v>1090</v>
      </c>
      <c r="C902" s="1979"/>
      <c r="D902" s="1979"/>
      <c r="E902" s="1979"/>
      <c r="F902" s="1979"/>
      <c r="G902" s="238">
        <f t="shared" si="39"/>
        <v>0</v>
      </c>
    </row>
    <row r="903" spans="1:7">
      <c r="A903" s="1940">
        <v>274193</v>
      </c>
      <c r="B903" s="1941" t="s">
        <v>1091</v>
      </c>
      <c r="C903" s="1979"/>
      <c r="D903" s="1979"/>
      <c r="E903" s="1979"/>
      <c r="F903" s="1979"/>
      <c r="G903" s="238">
        <f t="shared" si="39"/>
        <v>0</v>
      </c>
    </row>
    <row r="904" spans="1:7">
      <c r="A904" s="1940">
        <v>274194</v>
      </c>
      <c r="B904" s="1941" t="s">
        <v>1092</v>
      </c>
      <c r="C904" s="1979"/>
      <c r="D904" s="1979"/>
      <c r="E904" s="1979"/>
      <c r="F904" s="1979"/>
      <c r="G904" s="238">
        <f t="shared" si="39"/>
        <v>0</v>
      </c>
    </row>
    <row r="905" spans="1:7">
      <c r="A905" s="1940">
        <v>274197</v>
      </c>
      <c r="B905" s="1941" t="s">
        <v>1093</v>
      </c>
      <c r="C905" s="1979"/>
      <c r="D905" s="1979"/>
      <c r="E905" s="1979"/>
      <c r="F905" s="1979"/>
      <c r="G905" s="238">
        <f t="shared" si="39"/>
        <v>0</v>
      </c>
    </row>
    <row r="906" spans="1:7">
      <c r="A906" s="1946">
        <v>2742</v>
      </c>
      <c r="B906" s="1978" t="s">
        <v>1094</v>
      </c>
      <c r="C906" s="238">
        <f>SUM(C907:C908)</f>
        <v>0</v>
      </c>
      <c r="D906" s="238">
        <f>SUM(D907:D908)</f>
        <v>0</v>
      </c>
      <c r="E906" s="238">
        <f>SUM(E907:E908)</f>
        <v>0</v>
      </c>
      <c r="F906" s="238">
        <f>SUM(F907:F908)</f>
        <v>0</v>
      </c>
      <c r="G906" s="238">
        <f t="shared" si="39"/>
        <v>0</v>
      </c>
    </row>
    <row r="907" spans="1:7">
      <c r="A907" s="1940">
        <v>27421</v>
      </c>
      <c r="B907" s="1980" t="s">
        <v>1095</v>
      </c>
      <c r="C907" s="1979"/>
      <c r="D907" s="1979"/>
      <c r="E907" s="1979"/>
      <c r="F907" s="1979"/>
      <c r="G907" s="238">
        <f t="shared" si="39"/>
        <v>0</v>
      </c>
    </row>
    <row r="908" spans="1:7">
      <c r="A908" s="1940">
        <v>27429</v>
      </c>
      <c r="B908" s="1980" t="s">
        <v>1096</v>
      </c>
      <c r="C908" s="1979"/>
      <c r="D908" s="1979"/>
      <c r="E908" s="1979"/>
      <c r="F908" s="1979"/>
      <c r="G908" s="238">
        <f t="shared" si="39"/>
        <v>0</v>
      </c>
    </row>
    <row r="909" spans="1:7">
      <c r="A909" s="1966">
        <v>28</v>
      </c>
      <c r="B909" s="1935" t="s">
        <v>1097</v>
      </c>
      <c r="C909" s="238">
        <f>C910+C916+C922+C928+C929+C930</f>
        <v>0</v>
      </c>
      <c r="D909" s="238">
        <f>D910+D916+D922+D928+D929+D930</f>
        <v>0</v>
      </c>
      <c r="E909" s="238">
        <f>E910+E916+E922+E928+E929+E930</f>
        <v>0</v>
      </c>
      <c r="F909" s="238">
        <f>F910+F916+F922+F928+F929+F930</f>
        <v>0</v>
      </c>
      <c r="G909" s="238">
        <f t="shared" si="39"/>
        <v>0</v>
      </c>
    </row>
    <row r="910" spans="1:7">
      <c r="A910" s="1974">
        <v>281</v>
      </c>
      <c r="B910" s="1943" t="s">
        <v>1098</v>
      </c>
      <c r="C910" s="238">
        <f>SUM(C911:C915)</f>
        <v>0</v>
      </c>
      <c r="D910" s="238">
        <f>SUM(D911:D915)</f>
        <v>0</v>
      </c>
      <c r="E910" s="238">
        <f>SUM(E911:E915)</f>
        <v>0</v>
      </c>
      <c r="F910" s="238">
        <f>SUM(F911:F915)</f>
        <v>0</v>
      </c>
      <c r="G910" s="238">
        <f t="shared" si="39"/>
        <v>0</v>
      </c>
    </row>
    <row r="911" spans="1:7">
      <c r="A911" s="1965">
        <v>2811</v>
      </c>
      <c r="B911" s="1941" t="s">
        <v>924</v>
      </c>
      <c r="C911" s="1942"/>
      <c r="D911" s="1942"/>
      <c r="E911" s="1942"/>
      <c r="F911" s="1942"/>
      <c r="G911" s="238">
        <f t="shared" si="39"/>
        <v>0</v>
      </c>
    </row>
    <row r="912" spans="1:7">
      <c r="A912" s="1965">
        <v>2812</v>
      </c>
      <c r="B912" s="1941" t="s">
        <v>925</v>
      </c>
      <c r="C912" s="1942"/>
      <c r="D912" s="1942"/>
      <c r="E912" s="1942"/>
      <c r="F912" s="1942"/>
      <c r="G912" s="238">
        <f t="shared" si="39"/>
        <v>0</v>
      </c>
    </row>
    <row r="913" spans="1:7">
      <c r="A913" s="1965">
        <v>2813</v>
      </c>
      <c r="B913" s="1941" t="s">
        <v>1099</v>
      </c>
      <c r="C913" s="1942"/>
      <c r="D913" s="1942"/>
      <c r="E913" s="1942"/>
      <c r="F913" s="1942"/>
      <c r="G913" s="238">
        <f t="shared" si="39"/>
        <v>0</v>
      </c>
    </row>
    <row r="914" spans="1:7">
      <c r="A914" s="1965">
        <v>2814</v>
      </c>
      <c r="B914" s="1941" t="s">
        <v>1072</v>
      </c>
      <c r="C914" s="1942"/>
      <c r="D914" s="1942"/>
      <c r="E914" s="1942"/>
      <c r="F914" s="1942"/>
      <c r="G914" s="238">
        <f t="shared" si="39"/>
        <v>0</v>
      </c>
    </row>
    <row r="915" spans="1:7">
      <c r="A915" s="1965">
        <v>2815</v>
      </c>
      <c r="B915" s="1941" t="s">
        <v>928</v>
      </c>
      <c r="C915" s="1942"/>
      <c r="D915" s="1942"/>
      <c r="E915" s="1942"/>
      <c r="F915" s="1942"/>
      <c r="G915" s="238">
        <f t="shared" si="39"/>
        <v>0</v>
      </c>
    </row>
    <row r="916" spans="1:7">
      <c r="A916" s="1974">
        <v>282</v>
      </c>
      <c r="B916" s="1943" t="s">
        <v>1100</v>
      </c>
      <c r="C916" s="238">
        <f>SUM(C917:C921)</f>
        <v>0</v>
      </c>
      <c r="D916" s="238">
        <f>SUM(D917:D921)</f>
        <v>0</v>
      </c>
      <c r="E916" s="238">
        <f>SUM(E917:E921)</f>
        <v>0</v>
      </c>
      <c r="F916" s="238">
        <f>SUM(F917:F921)</f>
        <v>0</v>
      </c>
      <c r="G916" s="238">
        <f t="shared" si="39"/>
        <v>0</v>
      </c>
    </row>
    <row r="917" spans="1:7">
      <c r="A917" s="1965">
        <v>2821</v>
      </c>
      <c r="B917" s="1941" t="s">
        <v>924</v>
      </c>
      <c r="C917" s="1942"/>
      <c r="D917" s="1942"/>
      <c r="E917" s="1942"/>
      <c r="F917" s="1942"/>
      <c r="G917" s="238">
        <f t="shared" si="39"/>
        <v>0</v>
      </c>
    </row>
    <row r="918" spans="1:7">
      <c r="A918" s="1965">
        <v>2822</v>
      </c>
      <c r="B918" s="1941" t="s">
        <v>925</v>
      </c>
      <c r="C918" s="1942"/>
      <c r="D918" s="1942"/>
      <c r="E918" s="1942"/>
      <c r="F918" s="1942"/>
      <c r="G918" s="238">
        <f t="shared" si="39"/>
        <v>0</v>
      </c>
    </row>
    <row r="919" spans="1:7">
      <c r="A919" s="1965">
        <v>2823</v>
      </c>
      <c r="B919" s="1941" t="s">
        <v>1099</v>
      </c>
      <c r="C919" s="1942"/>
      <c r="D919" s="1942"/>
      <c r="E919" s="1942"/>
      <c r="F919" s="1942"/>
      <c r="G919" s="238">
        <f t="shared" si="39"/>
        <v>0</v>
      </c>
    </row>
    <row r="920" spans="1:7">
      <c r="A920" s="1965">
        <v>2824</v>
      </c>
      <c r="B920" s="1941" t="s">
        <v>1072</v>
      </c>
      <c r="C920" s="1942"/>
      <c r="D920" s="1942"/>
      <c r="E920" s="1942"/>
      <c r="F920" s="1942"/>
      <c r="G920" s="238">
        <f t="shared" si="39"/>
        <v>0</v>
      </c>
    </row>
    <row r="921" spans="1:7">
      <c r="A921" s="1965">
        <v>2825</v>
      </c>
      <c r="B921" s="1941" t="s">
        <v>928</v>
      </c>
      <c r="C921" s="1942"/>
      <c r="D921" s="1942"/>
      <c r="E921" s="1942"/>
      <c r="F921" s="1942"/>
      <c r="G921" s="238">
        <f t="shared" ref="G921:G986" si="40">SUM(C921:F921)</f>
        <v>0</v>
      </c>
    </row>
    <row r="922" spans="1:7">
      <c r="A922" s="1974">
        <v>283</v>
      </c>
      <c r="B922" s="1943" t="s">
        <v>1101</v>
      </c>
      <c r="C922" s="238">
        <f>SUM(C923:C927)</f>
        <v>0</v>
      </c>
      <c r="D922" s="238">
        <f>SUM(D923:D927)</f>
        <v>0</v>
      </c>
      <c r="E922" s="238">
        <f>SUM(E923:E927)</f>
        <v>0</v>
      </c>
      <c r="F922" s="238">
        <f>SUM(F923:F927)</f>
        <v>0</v>
      </c>
      <c r="G922" s="238">
        <f t="shared" si="40"/>
        <v>0</v>
      </c>
    </row>
    <row r="923" spans="1:7">
      <c r="A923" s="1965">
        <v>2831</v>
      </c>
      <c r="B923" s="1941" t="s">
        <v>924</v>
      </c>
      <c r="C923" s="1942"/>
      <c r="D923" s="1942"/>
      <c r="E923" s="1942"/>
      <c r="F923" s="1942"/>
      <c r="G923" s="238">
        <f t="shared" si="40"/>
        <v>0</v>
      </c>
    </row>
    <row r="924" spans="1:7">
      <c r="A924" s="1965">
        <v>2832</v>
      </c>
      <c r="B924" s="1941" t="s">
        <v>925</v>
      </c>
      <c r="C924" s="1942"/>
      <c r="D924" s="1942"/>
      <c r="E924" s="1942"/>
      <c r="F924" s="1942"/>
      <c r="G924" s="238">
        <f t="shared" si="40"/>
        <v>0</v>
      </c>
    </row>
    <row r="925" spans="1:7">
      <c r="A925" s="1965">
        <v>2833</v>
      </c>
      <c r="B925" s="1941" t="s">
        <v>1099</v>
      </c>
      <c r="C925" s="1942"/>
      <c r="D925" s="1942"/>
      <c r="E925" s="1942"/>
      <c r="F925" s="1942"/>
      <c r="G925" s="238">
        <f t="shared" si="40"/>
        <v>0</v>
      </c>
    </row>
    <row r="926" spans="1:7">
      <c r="A926" s="1965">
        <v>2834</v>
      </c>
      <c r="B926" s="1941" t="s">
        <v>1072</v>
      </c>
      <c r="C926" s="1942"/>
      <c r="D926" s="1942"/>
      <c r="E926" s="1942"/>
      <c r="F926" s="1942"/>
      <c r="G926" s="238">
        <f t="shared" si="40"/>
        <v>0</v>
      </c>
    </row>
    <row r="927" spans="1:7">
      <c r="A927" s="1965">
        <v>2835</v>
      </c>
      <c r="B927" s="1941" t="s">
        <v>928</v>
      </c>
      <c r="C927" s="1942"/>
      <c r="D927" s="1942"/>
      <c r="E927" s="1942"/>
      <c r="F927" s="1942"/>
      <c r="G927" s="238">
        <f t="shared" si="40"/>
        <v>0</v>
      </c>
    </row>
    <row r="928" spans="1:7">
      <c r="A928" s="1974">
        <v>284</v>
      </c>
      <c r="B928" s="1943" t="s">
        <v>1102</v>
      </c>
      <c r="C928" s="1942"/>
      <c r="D928" s="1942"/>
      <c r="E928" s="1942"/>
      <c r="F928" s="1942"/>
      <c r="G928" s="238">
        <f t="shared" si="40"/>
        <v>0</v>
      </c>
    </row>
    <row r="929" spans="1:7">
      <c r="A929" s="1974">
        <v>285</v>
      </c>
      <c r="B929" s="1943" t="s">
        <v>1103</v>
      </c>
      <c r="C929" s="1942"/>
      <c r="D929" s="1942"/>
      <c r="E929" s="1942"/>
      <c r="F929" s="1942"/>
      <c r="G929" s="238">
        <f t="shared" si="40"/>
        <v>0</v>
      </c>
    </row>
    <row r="930" spans="1:7">
      <c r="A930" s="1974">
        <v>286</v>
      </c>
      <c r="B930" s="1943" t="s">
        <v>1104</v>
      </c>
      <c r="C930" s="1942"/>
      <c r="D930" s="1942"/>
      <c r="E930" s="1942"/>
      <c r="F930" s="1942"/>
      <c r="G930" s="238">
        <f t="shared" si="40"/>
        <v>0</v>
      </c>
    </row>
    <row r="931" spans="1:7">
      <c r="A931" s="1973">
        <v>3</v>
      </c>
      <c r="B931" s="1963" t="s">
        <v>944</v>
      </c>
      <c r="C931" s="238">
        <f>C932+C945+C955+C957+C959+C960</f>
        <v>0</v>
      </c>
      <c r="D931" s="238">
        <f>D932+D945+D955+D957+D959+D960</f>
        <v>0</v>
      </c>
      <c r="E931" s="238">
        <f>E932+E945+E955+E957+E959+E960</f>
        <v>0</v>
      </c>
      <c r="F931" s="238">
        <f>F932+F945+F955+F957+F959+F960</f>
        <v>0</v>
      </c>
      <c r="G931" s="238">
        <f t="shared" si="40"/>
        <v>0</v>
      </c>
    </row>
    <row r="932" spans="1:7">
      <c r="A932" s="1966">
        <v>33</v>
      </c>
      <c r="B932" s="1935" t="s">
        <v>1105</v>
      </c>
      <c r="C932" s="238">
        <f>+C933+C939</f>
        <v>0</v>
      </c>
      <c r="D932" s="238">
        <f>+D933+D939</f>
        <v>0</v>
      </c>
      <c r="E932" s="238">
        <f>+E933+E939</f>
        <v>0</v>
      </c>
      <c r="F932" s="238">
        <f>+F933+F939</f>
        <v>0</v>
      </c>
      <c r="G932" s="238">
        <f t="shared" si="40"/>
        <v>0</v>
      </c>
    </row>
    <row r="933" spans="1:7">
      <c r="A933" s="1974">
        <v>331</v>
      </c>
      <c r="B933" s="1943" t="s">
        <v>1105</v>
      </c>
      <c r="C933" s="238">
        <f>SUM(C934:C938)</f>
        <v>0</v>
      </c>
      <c r="D933" s="238">
        <f>SUM(D934:D938)</f>
        <v>0</v>
      </c>
      <c r="E933" s="238">
        <f>SUM(E934:E938)</f>
        <v>0</v>
      </c>
      <c r="F933" s="238">
        <f>SUM(F934:F938)</f>
        <v>0</v>
      </c>
      <c r="G933" s="238">
        <f t="shared" si="40"/>
        <v>0</v>
      </c>
    </row>
    <row r="934" spans="1:7">
      <c r="A934" s="1965">
        <v>3311</v>
      </c>
      <c r="B934" s="1941" t="s">
        <v>1106</v>
      </c>
      <c r="C934" s="1942"/>
      <c r="D934" s="1942"/>
      <c r="E934" s="1942"/>
      <c r="F934" s="1942"/>
      <c r="G934" s="238">
        <f t="shared" si="40"/>
        <v>0</v>
      </c>
    </row>
    <row r="935" spans="1:7">
      <c r="A935" s="1965">
        <v>3312</v>
      </c>
      <c r="B935" s="1941" t="s">
        <v>1107</v>
      </c>
      <c r="C935" s="1942"/>
      <c r="D935" s="1942"/>
      <c r="E935" s="1942"/>
      <c r="F935" s="1942"/>
      <c r="G935" s="238">
        <f t="shared" si="40"/>
        <v>0</v>
      </c>
    </row>
    <row r="936" spans="1:7">
      <c r="A936" s="1965">
        <v>3313</v>
      </c>
      <c r="B936" s="1941" t="s">
        <v>1108</v>
      </c>
      <c r="C936" s="1942"/>
      <c r="D936" s="1942"/>
      <c r="E936" s="1942"/>
      <c r="F936" s="1942"/>
      <c r="G936" s="238">
        <f t="shared" si="40"/>
        <v>0</v>
      </c>
    </row>
    <row r="937" spans="1:7">
      <c r="A937" s="1965">
        <v>3314</v>
      </c>
      <c r="B937" s="1941" t="s">
        <v>1109</v>
      </c>
      <c r="C937" s="1942"/>
      <c r="D937" s="1942"/>
      <c r="E937" s="1942"/>
      <c r="F937" s="1942"/>
      <c r="G937" s="238">
        <f t="shared" si="40"/>
        <v>0</v>
      </c>
    </row>
    <row r="938" spans="1:7">
      <c r="A938" s="1965">
        <v>3315</v>
      </c>
      <c r="B938" s="1941" t="s">
        <v>1110</v>
      </c>
      <c r="C938" s="1942"/>
      <c r="D938" s="1942"/>
      <c r="E938" s="1942"/>
      <c r="F938" s="1942"/>
      <c r="G938" s="238">
        <f t="shared" si="40"/>
        <v>0</v>
      </c>
    </row>
    <row r="939" spans="1:7">
      <c r="A939" s="1974">
        <v>339</v>
      </c>
      <c r="B939" s="1943" t="s">
        <v>77</v>
      </c>
      <c r="C939" s="238">
        <f>SUM(C940:C944)</f>
        <v>0</v>
      </c>
      <c r="D939" s="238">
        <f>SUM(D940:D944)</f>
        <v>0</v>
      </c>
      <c r="E939" s="238">
        <f>SUM(E940:E944)</f>
        <v>0</v>
      </c>
      <c r="F939" s="238">
        <f>SUM(F940:F944)</f>
        <v>0</v>
      </c>
      <c r="G939" s="238">
        <f t="shared" si="40"/>
        <v>0</v>
      </c>
    </row>
    <row r="940" spans="1:7">
      <c r="A940" s="1965">
        <v>3391</v>
      </c>
      <c r="B940" s="1941" t="s">
        <v>1111</v>
      </c>
      <c r="C940" s="1942"/>
      <c r="D940" s="1942"/>
      <c r="E940" s="1942"/>
      <c r="F940" s="1942"/>
      <c r="G940" s="238">
        <f t="shared" si="40"/>
        <v>0</v>
      </c>
    </row>
    <row r="941" spans="1:7">
      <c r="A941" s="1965">
        <v>3392</v>
      </c>
      <c r="B941" s="1941" t="s">
        <v>1112</v>
      </c>
      <c r="C941" s="1942"/>
      <c r="D941" s="1942"/>
      <c r="E941" s="1942"/>
      <c r="F941" s="1942"/>
      <c r="G941" s="238">
        <f t="shared" si="40"/>
        <v>0</v>
      </c>
    </row>
    <row r="942" spans="1:7">
      <c r="A942" s="1965">
        <v>3393</v>
      </c>
      <c r="B942" s="1941" t="s">
        <v>1113</v>
      </c>
      <c r="C942" s="1942"/>
      <c r="D942" s="1942"/>
      <c r="E942" s="1942"/>
      <c r="F942" s="1942"/>
      <c r="G942" s="238">
        <f t="shared" si="40"/>
        <v>0</v>
      </c>
    </row>
    <row r="943" spans="1:7">
      <c r="A943" s="1965">
        <v>3394</v>
      </c>
      <c r="B943" s="1941" t="s">
        <v>1114</v>
      </c>
      <c r="C943" s="1942"/>
      <c r="D943" s="1942"/>
      <c r="E943" s="1942"/>
      <c r="F943" s="1942"/>
      <c r="G943" s="238">
        <f t="shared" si="40"/>
        <v>0</v>
      </c>
    </row>
    <row r="944" spans="1:7">
      <c r="A944" s="1965">
        <v>3395</v>
      </c>
      <c r="B944" s="1941" t="s">
        <v>1115</v>
      </c>
      <c r="C944" s="1942"/>
      <c r="D944" s="1942"/>
      <c r="E944" s="1942"/>
      <c r="F944" s="1942"/>
      <c r="G944" s="238">
        <f t="shared" si="40"/>
        <v>0</v>
      </c>
    </row>
    <row r="945" spans="1:7">
      <c r="A945" s="1966">
        <v>34</v>
      </c>
      <c r="B945" s="1935" t="s">
        <v>1116</v>
      </c>
      <c r="C945" s="238">
        <f>C946</f>
        <v>0</v>
      </c>
      <c r="D945" s="238">
        <f>D946</f>
        <v>0</v>
      </c>
      <c r="E945" s="238">
        <f>E946</f>
        <v>0</v>
      </c>
      <c r="F945" s="238">
        <f>F946</f>
        <v>0</v>
      </c>
      <c r="G945" s="238">
        <f t="shared" si="40"/>
        <v>0</v>
      </c>
    </row>
    <row r="946" spans="1:7">
      <c r="A946" s="1974">
        <v>342</v>
      </c>
      <c r="B946" s="1943" t="s">
        <v>1117</v>
      </c>
      <c r="C946" s="238">
        <f>C947+C951</f>
        <v>0</v>
      </c>
      <c r="D946" s="238">
        <f>D947+D951</f>
        <v>0</v>
      </c>
      <c r="E946" s="238">
        <f>E947+E951</f>
        <v>0</v>
      </c>
      <c r="F946" s="238">
        <f>F947+F951</f>
        <v>0</v>
      </c>
      <c r="G946" s="238">
        <f t="shared" si="40"/>
        <v>0</v>
      </c>
    </row>
    <row r="947" spans="1:7">
      <c r="A947" s="1965">
        <v>3421</v>
      </c>
      <c r="B947" s="1941" t="s">
        <v>1117</v>
      </c>
      <c r="C947" s="238">
        <f>SUM(C948:C950)</f>
        <v>0</v>
      </c>
      <c r="D947" s="238">
        <f>SUM(D948:D950)</f>
        <v>0</v>
      </c>
      <c r="E947" s="238">
        <f>SUM(E948:E950)</f>
        <v>0</v>
      </c>
      <c r="F947" s="238">
        <f>SUM(F948:F950)</f>
        <v>0</v>
      </c>
      <c r="G947" s="238">
        <f t="shared" si="40"/>
        <v>0</v>
      </c>
    </row>
    <row r="948" spans="1:7">
      <c r="A948" s="1965">
        <v>34211</v>
      </c>
      <c r="B948" s="1941" t="s">
        <v>1118</v>
      </c>
      <c r="C948" s="1942"/>
      <c r="D948" s="1942"/>
      <c r="E948" s="1942"/>
      <c r="F948" s="1942"/>
      <c r="G948" s="238">
        <f t="shared" si="40"/>
        <v>0</v>
      </c>
    </row>
    <row r="949" spans="1:7">
      <c r="A949" s="1965">
        <v>34212</v>
      </c>
      <c r="B949" s="1941" t="s">
        <v>1119</v>
      </c>
      <c r="C949" s="1942"/>
      <c r="D949" s="1942"/>
      <c r="E949" s="1942"/>
      <c r="F949" s="1942"/>
      <c r="G949" s="238">
        <f t="shared" si="40"/>
        <v>0</v>
      </c>
    </row>
    <row r="950" spans="1:7">
      <c r="A950" s="1965">
        <v>34213</v>
      </c>
      <c r="B950" s="1941" t="s">
        <v>1120</v>
      </c>
      <c r="C950" s="1942"/>
      <c r="D950" s="1942"/>
      <c r="E950" s="1942"/>
      <c r="F950" s="1942"/>
      <c r="G950" s="238">
        <f t="shared" si="40"/>
        <v>0</v>
      </c>
    </row>
    <row r="951" spans="1:7">
      <c r="A951" s="1965">
        <v>3429</v>
      </c>
      <c r="B951" s="1941" t="s">
        <v>809</v>
      </c>
      <c r="C951" s="238">
        <f>SUM(C952:C954)</f>
        <v>0</v>
      </c>
      <c r="D951" s="238">
        <f>SUM(D952:D954)</f>
        <v>0</v>
      </c>
      <c r="E951" s="238">
        <f>SUM(E952:E954)</f>
        <v>0</v>
      </c>
      <c r="F951" s="238">
        <f>SUM(F952:F954)</f>
        <v>0</v>
      </c>
      <c r="G951" s="238">
        <f t="shared" si="40"/>
        <v>0</v>
      </c>
    </row>
    <row r="952" spans="1:7">
      <c r="A952" s="1965">
        <v>34291</v>
      </c>
      <c r="B952" s="1941" t="s">
        <v>1121</v>
      </c>
      <c r="C952" s="1942"/>
      <c r="D952" s="1942"/>
      <c r="E952" s="1942"/>
      <c r="F952" s="1942"/>
      <c r="G952" s="238">
        <f t="shared" si="40"/>
        <v>0</v>
      </c>
    </row>
    <row r="953" spans="1:7">
      <c r="A953" s="1965">
        <v>34292</v>
      </c>
      <c r="B953" s="1941" t="s">
        <v>1122</v>
      </c>
      <c r="C953" s="1942"/>
      <c r="D953" s="1942"/>
      <c r="E953" s="1942"/>
      <c r="F953" s="1942"/>
      <c r="G953" s="238">
        <f t="shared" si="40"/>
        <v>0</v>
      </c>
    </row>
    <row r="954" spans="1:7">
      <c r="A954" s="1965">
        <v>34293</v>
      </c>
      <c r="B954" s="1941" t="s">
        <v>1123</v>
      </c>
      <c r="C954" s="1942"/>
      <c r="D954" s="1942"/>
      <c r="E954" s="1942"/>
      <c r="F954" s="1942"/>
      <c r="G954" s="238">
        <f t="shared" si="40"/>
        <v>0</v>
      </c>
    </row>
    <row r="955" spans="1:7">
      <c r="A955" s="1966">
        <v>35</v>
      </c>
      <c r="B955" s="1935" t="s">
        <v>962</v>
      </c>
      <c r="C955" s="238">
        <f>C956</f>
        <v>0</v>
      </c>
      <c r="D955" s="238">
        <f>D956</f>
        <v>0</v>
      </c>
      <c r="E955" s="238">
        <f>E956</f>
        <v>0</v>
      </c>
      <c r="F955" s="238">
        <f>F956</f>
        <v>0</v>
      </c>
      <c r="G955" s="238">
        <f t="shared" si="40"/>
        <v>0</v>
      </c>
    </row>
    <row r="956" spans="1:7">
      <c r="A956" s="1981">
        <v>352</v>
      </c>
      <c r="B956" s="1969" t="s">
        <v>1124</v>
      </c>
      <c r="C956" s="1942"/>
      <c r="D956" s="1942"/>
      <c r="E956" s="1942"/>
      <c r="F956" s="1942"/>
      <c r="G956" s="238">
        <f t="shared" si="40"/>
        <v>0</v>
      </c>
    </row>
    <row r="957" spans="1:7">
      <c r="A957" s="1966">
        <v>36</v>
      </c>
      <c r="B957" s="1935" t="s">
        <v>964</v>
      </c>
      <c r="C957" s="238">
        <f>C958</f>
        <v>0</v>
      </c>
      <c r="D957" s="238">
        <f>D958</f>
        <v>0</v>
      </c>
      <c r="E957" s="238">
        <f>E958</f>
        <v>0</v>
      </c>
      <c r="F957" s="238">
        <f>F958</f>
        <v>0</v>
      </c>
      <c r="G957" s="238">
        <f t="shared" si="40"/>
        <v>0</v>
      </c>
    </row>
    <row r="958" spans="1:7">
      <c r="A958" s="1981">
        <v>362</v>
      </c>
      <c r="B958" s="1969" t="s">
        <v>1125</v>
      </c>
      <c r="C958" s="1942"/>
      <c r="D958" s="1942"/>
      <c r="E958" s="1942"/>
      <c r="F958" s="1942"/>
      <c r="G958" s="238">
        <f t="shared" si="40"/>
        <v>0</v>
      </c>
    </row>
    <row r="959" spans="1:7">
      <c r="A959" s="1981">
        <v>364</v>
      </c>
      <c r="B959" s="1939" t="s">
        <v>966</v>
      </c>
      <c r="C959" s="239"/>
      <c r="D959" s="239"/>
      <c r="E959" s="239"/>
      <c r="F959" s="239"/>
      <c r="G959" s="238">
        <f t="shared" si="40"/>
        <v>0</v>
      </c>
    </row>
    <row r="960" spans="1:7">
      <c r="A960" s="1981">
        <v>365</v>
      </c>
      <c r="B960" s="1939" t="s">
        <v>967</v>
      </c>
      <c r="C960" s="239"/>
      <c r="D960" s="239"/>
      <c r="E960" s="239"/>
      <c r="F960" s="239"/>
      <c r="G960" s="238">
        <f t="shared" si="40"/>
        <v>0</v>
      </c>
    </row>
    <row r="961" spans="1:7">
      <c r="A961" s="1973">
        <v>4</v>
      </c>
      <c r="B961" s="1963" t="s">
        <v>968</v>
      </c>
      <c r="C961" s="238">
        <f>C962+C970+C976+C977+C980</f>
        <v>0</v>
      </c>
      <c r="D961" s="238">
        <f>D962+D970+D976+D977+D980</f>
        <v>0</v>
      </c>
      <c r="E961" s="238">
        <f>E962+E970+E976+E977+E980</f>
        <v>0</v>
      </c>
      <c r="F961" s="238">
        <f>F962+F970+F976+F977+F980</f>
        <v>0</v>
      </c>
      <c r="G961" s="238">
        <f t="shared" si="40"/>
        <v>0</v>
      </c>
    </row>
    <row r="962" spans="1:7">
      <c r="A962" s="1966">
        <v>42</v>
      </c>
      <c r="B962" s="1935" t="s">
        <v>1126</v>
      </c>
      <c r="C962" s="238">
        <f>C963+C969</f>
        <v>0</v>
      </c>
      <c r="D962" s="238">
        <f>D963+D969</f>
        <v>0</v>
      </c>
      <c r="E962" s="238">
        <f>E963+E969</f>
        <v>0</v>
      </c>
      <c r="F962" s="238">
        <f>F963+F969</f>
        <v>0</v>
      </c>
      <c r="G962" s="238">
        <f t="shared" si="40"/>
        <v>0</v>
      </c>
    </row>
    <row r="963" spans="1:7">
      <c r="A963" s="1974">
        <v>421</v>
      </c>
      <c r="B963" s="1943" t="s">
        <v>1127</v>
      </c>
      <c r="C963" s="238">
        <f>SUM(C964:C968)</f>
        <v>0</v>
      </c>
      <c r="D963" s="238">
        <f>SUM(D964:D968)</f>
        <v>0</v>
      </c>
      <c r="E963" s="238">
        <f>SUM(E964:E968)</f>
        <v>0</v>
      </c>
      <c r="F963" s="238">
        <f>SUM(F964:F968)</f>
        <v>0</v>
      </c>
      <c r="G963" s="238">
        <f t="shared" si="40"/>
        <v>0</v>
      </c>
    </row>
    <row r="964" spans="1:7">
      <c r="A964" s="1965">
        <v>4211</v>
      </c>
      <c r="B964" s="1941" t="s">
        <v>1128</v>
      </c>
      <c r="C964" s="1942"/>
      <c r="D964" s="1942"/>
      <c r="E964" s="1942"/>
      <c r="F964" s="1942"/>
      <c r="G964" s="238">
        <f t="shared" si="40"/>
        <v>0</v>
      </c>
    </row>
    <row r="965" spans="1:7">
      <c r="A965" s="1965">
        <v>4212</v>
      </c>
      <c r="B965" s="1941" t="s">
        <v>1129</v>
      </c>
      <c r="C965" s="1942"/>
      <c r="D965" s="1942"/>
      <c r="E965" s="1942"/>
      <c r="F965" s="1942"/>
      <c r="G965" s="238">
        <f t="shared" si="40"/>
        <v>0</v>
      </c>
    </row>
    <row r="966" spans="1:7">
      <c r="A966" s="1965">
        <v>4213</v>
      </c>
      <c r="B966" s="1941" t="s">
        <v>1130</v>
      </c>
      <c r="C966" s="1942"/>
      <c r="D966" s="1942"/>
      <c r="E966" s="1942"/>
      <c r="F966" s="1942"/>
      <c r="G966" s="238">
        <f t="shared" si="40"/>
        <v>0</v>
      </c>
    </row>
    <row r="967" spans="1:7">
      <c r="A967" s="1965">
        <v>4214</v>
      </c>
      <c r="B967" s="1941" t="s">
        <v>1131</v>
      </c>
      <c r="C967" s="1942"/>
      <c r="D967" s="1942"/>
      <c r="E967" s="1942"/>
      <c r="F967" s="1942"/>
      <c r="G967" s="238">
        <f t="shared" si="40"/>
        <v>0</v>
      </c>
    </row>
    <row r="968" spans="1:7">
      <c r="A968" s="1965">
        <v>4217</v>
      </c>
      <c r="B968" s="1941" t="s">
        <v>921</v>
      </c>
      <c r="C968" s="1942"/>
      <c r="D968" s="1942"/>
      <c r="E968" s="1942"/>
      <c r="F968" s="1942"/>
      <c r="G968" s="238">
        <f t="shared" si="40"/>
        <v>0</v>
      </c>
    </row>
    <row r="969" spans="1:7">
      <c r="A969" s="1974">
        <v>429</v>
      </c>
      <c r="B969" s="1943" t="s">
        <v>1132</v>
      </c>
      <c r="C969" s="1942"/>
      <c r="D969" s="1942"/>
      <c r="E969" s="1942"/>
      <c r="F969" s="1942"/>
      <c r="G969" s="238">
        <f t="shared" si="40"/>
        <v>0</v>
      </c>
    </row>
    <row r="970" spans="1:7">
      <c r="A970" s="1966">
        <v>43</v>
      </c>
      <c r="B970" s="1935" t="s">
        <v>1133</v>
      </c>
      <c r="C970" s="238">
        <f>SUM(C971:C975)</f>
        <v>0</v>
      </c>
      <c r="D970" s="238">
        <f>SUM(D971:D975)</f>
        <v>0</v>
      </c>
      <c r="E970" s="238">
        <f>SUM(E971:E975)</f>
        <v>0</v>
      </c>
      <c r="F970" s="238">
        <f>SUM(F971:F975)</f>
        <v>0</v>
      </c>
      <c r="G970" s="238">
        <f>SUM(C970:F970)</f>
        <v>0</v>
      </c>
    </row>
    <row r="971" spans="1:7">
      <c r="A971" s="1981">
        <v>431</v>
      </c>
      <c r="B971" s="1969" t="s">
        <v>1134</v>
      </c>
      <c r="C971" s="1942"/>
      <c r="D971" s="1942"/>
      <c r="E971" s="1942"/>
      <c r="F971" s="1942"/>
      <c r="G971" s="238">
        <f>SUM(C971:F971)</f>
        <v>0</v>
      </c>
    </row>
    <row r="972" spans="1:7">
      <c r="A972" s="1981">
        <v>432</v>
      </c>
      <c r="B972" s="1969" t="s">
        <v>1135</v>
      </c>
      <c r="C972" s="1942"/>
      <c r="D972" s="1942"/>
      <c r="E972" s="1942"/>
      <c r="F972" s="1942"/>
      <c r="G972" s="238">
        <f t="shared" si="40"/>
        <v>0</v>
      </c>
    </row>
    <row r="973" spans="1:7">
      <c r="A973" s="1981">
        <v>433</v>
      </c>
      <c r="B973" s="1969" t="s">
        <v>981</v>
      </c>
      <c r="C973" s="1942"/>
      <c r="D973" s="1942"/>
      <c r="E973" s="1942"/>
      <c r="F973" s="1942"/>
      <c r="G973" s="238">
        <f t="shared" si="40"/>
        <v>0</v>
      </c>
    </row>
    <row r="974" spans="1:7">
      <c r="A974" s="1981">
        <v>434</v>
      </c>
      <c r="B974" s="1969" t="s">
        <v>1136</v>
      </c>
      <c r="C974" s="1942"/>
      <c r="D974" s="1942"/>
      <c r="E974" s="1942"/>
      <c r="F974" s="1942"/>
      <c r="G974" s="238">
        <f t="shared" si="40"/>
        <v>0</v>
      </c>
    </row>
    <row r="975" spans="1:7">
      <c r="A975" s="1981">
        <v>437</v>
      </c>
      <c r="B975" s="1969" t="s">
        <v>1137</v>
      </c>
      <c r="C975" s="1942"/>
      <c r="D975" s="1942"/>
      <c r="E975" s="1942"/>
      <c r="F975" s="1942"/>
      <c r="G975" s="238">
        <f t="shared" si="40"/>
        <v>0</v>
      </c>
    </row>
    <row r="976" spans="1:7">
      <c r="A976" s="1966">
        <v>44</v>
      </c>
      <c r="B976" s="1935" t="s">
        <v>1138</v>
      </c>
      <c r="C976" s="1942"/>
      <c r="D976" s="1942"/>
      <c r="E976" s="1942"/>
      <c r="F976" s="1942"/>
      <c r="G976" s="238">
        <f t="shared" si="40"/>
        <v>0</v>
      </c>
    </row>
    <row r="977" spans="1:7">
      <c r="A977" s="1966">
        <v>45</v>
      </c>
      <c r="B977" s="1935" t="s">
        <v>1139</v>
      </c>
      <c r="C977" s="238">
        <f>SUM(C978:C979)</f>
        <v>0</v>
      </c>
      <c r="D977" s="238">
        <f>SUM(D978:D979)</f>
        <v>0</v>
      </c>
      <c r="E977" s="238">
        <f>SUM(E978:E979)</f>
        <v>0</v>
      </c>
      <c r="F977" s="238">
        <f>SUM(F978:F979)</f>
        <v>0</v>
      </c>
      <c r="G977" s="238">
        <f t="shared" si="40"/>
        <v>0</v>
      </c>
    </row>
    <row r="978" spans="1:7">
      <c r="A978" s="1981">
        <v>451</v>
      </c>
      <c r="B978" s="1969" t="s">
        <v>1140</v>
      </c>
      <c r="C978" s="1942"/>
      <c r="D978" s="1942"/>
      <c r="E978" s="1942"/>
      <c r="F978" s="1942"/>
      <c r="G978" s="238">
        <f t="shared" si="40"/>
        <v>0</v>
      </c>
    </row>
    <row r="979" spans="1:7">
      <c r="A979" s="1981">
        <v>452</v>
      </c>
      <c r="B979" s="1969" t="s">
        <v>987</v>
      </c>
      <c r="C979" s="1942"/>
      <c r="D979" s="1942"/>
      <c r="E979" s="1942"/>
      <c r="F979" s="1942"/>
      <c r="G979" s="238">
        <f t="shared" si="40"/>
        <v>0</v>
      </c>
    </row>
    <row r="980" spans="1:7">
      <c r="A980" s="1966">
        <v>46</v>
      </c>
      <c r="B980" s="1935" t="s">
        <v>1141</v>
      </c>
      <c r="C980" s="1942"/>
      <c r="D980" s="1942"/>
      <c r="E980" s="1942"/>
      <c r="F980" s="1942"/>
      <c r="G980" s="238">
        <f t="shared" si="40"/>
        <v>0</v>
      </c>
    </row>
    <row r="981" spans="1:7">
      <c r="A981" s="1973">
        <v>5</v>
      </c>
      <c r="B981" s="1963" t="s">
        <v>1142</v>
      </c>
      <c r="C981" s="238">
        <f>C982+C983+C990+C1013</f>
        <v>0</v>
      </c>
      <c r="D981" s="238">
        <f>D982+D983+D990+D1013</f>
        <v>0</v>
      </c>
      <c r="E981" s="238">
        <f>E982+E983+E990+E1013</f>
        <v>0</v>
      </c>
      <c r="F981" s="238">
        <f>F982+F983+F990+F1013</f>
        <v>0</v>
      </c>
      <c r="G981" s="238">
        <f t="shared" si="40"/>
        <v>0</v>
      </c>
    </row>
    <row r="982" spans="1:7">
      <c r="A982" s="1966">
        <v>54</v>
      </c>
      <c r="B982" s="1935" t="s">
        <v>1143</v>
      </c>
      <c r="C982" s="1942"/>
      <c r="D982" s="1942"/>
      <c r="E982" s="1942"/>
      <c r="F982" s="1942"/>
      <c r="G982" s="238">
        <f t="shared" si="40"/>
        <v>0</v>
      </c>
    </row>
    <row r="983" spans="1:7">
      <c r="A983" s="1966">
        <v>55</v>
      </c>
      <c r="B983" s="1935" t="s">
        <v>1144</v>
      </c>
      <c r="C983" s="238">
        <f>C984+C989</f>
        <v>0</v>
      </c>
      <c r="D983" s="238">
        <f>D984+D989</f>
        <v>0</v>
      </c>
      <c r="E983" s="238">
        <f>E984+E989</f>
        <v>0</v>
      </c>
      <c r="F983" s="238">
        <f>F984+F989</f>
        <v>0</v>
      </c>
      <c r="G983" s="238">
        <f t="shared" si="40"/>
        <v>0</v>
      </c>
    </row>
    <row r="984" spans="1:7">
      <c r="A984" s="1976">
        <v>551</v>
      </c>
      <c r="B984" s="1943" t="s">
        <v>1145</v>
      </c>
      <c r="C984" s="238">
        <f>SUM(C985:C988)</f>
        <v>0</v>
      </c>
      <c r="D984" s="238">
        <f>SUM(D985:D988)</f>
        <v>0</v>
      </c>
      <c r="E984" s="238">
        <f>SUM(E985:E988)</f>
        <v>0</v>
      </c>
      <c r="F984" s="238">
        <f>SUM(F985:F988)</f>
        <v>0</v>
      </c>
      <c r="G984" s="238">
        <f t="shared" si="40"/>
        <v>0</v>
      </c>
    </row>
    <row r="985" spans="1:7">
      <c r="A985" s="1975">
        <v>5511</v>
      </c>
      <c r="B985" s="1941" t="s">
        <v>1146</v>
      </c>
      <c r="C985" s="1942"/>
      <c r="D985" s="1942"/>
      <c r="E985" s="1942"/>
      <c r="F985" s="1942"/>
      <c r="G985" s="238">
        <f t="shared" si="40"/>
        <v>0</v>
      </c>
    </row>
    <row r="986" spans="1:7">
      <c r="A986" s="1975">
        <v>5512</v>
      </c>
      <c r="B986" s="1941" t="s">
        <v>1147</v>
      </c>
      <c r="C986" s="1942"/>
      <c r="D986" s="1942"/>
      <c r="E986" s="1942"/>
      <c r="F986" s="1942"/>
      <c r="G986" s="238">
        <f t="shared" si="40"/>
        <v>0</v>
      </c>
    </row>
    <row r="987" spans="1:7">
      <c r="A987" s="1975">
        <v>5513</v>
      </c>
      <c r="B987" s="1941" t="s">
        <v>1148</v>
      </c>
      <c r="C987" s="1942"/>
      <c r="D987" s="1942"/>
      <c r="E987" s="1942"/>
      <c r="F987" s="1942"/>
      <c r="G987" s="238">
        <f t="shared" ref="G987:G1018" si="41">SUM(C987:F987)</f>
        <v>0</v>
      </c>
    </row>
    <row r="988" spans="1:7">
      <c r="A988" s="1975">
        <v>5514</v>
      </c>
      <c r="B988" s="1948" t="s">
        <v>1149</v>
      </c>
      <c r="C988" s="1942"/>
      <c r="D988" s="1942"/>
      <c r="E988" s="1942"/>
      <c r="F988" s="1942"/>
      <c r="G988" s="238">
        <f t="shared" si="41"/>
        <v>0</v>
      </c>
    </row>
    <row r="989" spans="1:7">
      <c r="A989" s="1976">
        <v>558</v>
      </c>
      <c r="B989" s="1943" t="s">
        <v>1150</v>
      </c>
      <c r="C989" s="1942"/>
      <c r="D989" s="1942"/>
      <c r="E989" s="1942"/>
      <c r="F989" s="1942"/>
      <c r="G989" s="238">
        <f t="shared" si="41"/>
        <v>0</v>
      </c>
    </row>
    <row r="990" spans="1:7">
      <c r="A990" s="1966">
        <v>56</v>
      </c>
      <c r="B990" s="1935" t="s">
        <v>1151</v>
      </c>
      <c r="C990" s="238">
        <f>C991+C1002</f>
        <v>0</v>
      </c>
      <c r="D990" s="238">
        <f>D991+D1002</f>
        <v>0</v>
      </c>
      <c r="E990" s="238">
        <f>E991+E1002</f>
        <v>0</v>
      </c>
      <c r="F990" s="238">
        <f>F991+F1002</f>
        <v>0</v>
      </c>
      <c r="G990" s="238">
        <f t="shared" si="41"/>
        <v>0</v>
      </c>
    </row>
    <row r="991" spans="1:7">
      <c r="A991" s="1974">
        <v>561</v>
      </c>
      <c r="B991" s="1943" t="s">
        <v>1152</v>
      </c>
      <c r="C991" s="238">
        <f>C992+C997</f>
        <v>0</v>
      </c>
      <c r="D991" s="238">
        <f>D992+D997</f>
        <v>0</v>
      </c>
      <c r="E991" s="238">
        <f>E992+E997</f>
        <v>0</v>
      </c>
      <c r="F991" s="238">
        <f>F992+F997</f>
        <v>0</v>
      </c>
      <c r="G991" s="238">
        <f t="shared" si="41"/>
        <v>0</v>
      </c>
    </row>
    <row r="992" spans="1:7">
      <c r="A992" s="1975">
        <v>5611</v>
      </c>
      <c r="B992" s="1941" t="s">
        <v>1153</v>
      </c>
      <c r="C992" s="238">
        <f>SUM(C993:C996)</f>
        <v>0</v>
      </c>
      <c r="D992" s="238">
        <f>SUM(D993:D996)</f>
        <v>0</v>
      </c>
      <c r="E992" s="238">
        <f>SUM(E993:E996)</f>
        <v>0</v>
      </c>
      <c r="F992" s="238">
        <f>SUM(F993:F996)</f>
        <v>0</v>
      </c>
      <c r="G992" s="238">
        <f t="shared" si="41"/>
        <v>0</v>
      </c>
    </row>
    <row r="993" spans="1:8">
      <c r="A993" s="1965">
        <v>56111</v>
      </c>
      <c r="B993" s="1941" t="s">
        <v>1154</v>
      </c>
      <c r="C993" s="1942"/>
      <c r="D993" s="1942"/>
      <c r="E993" s="1942"/>
      <c r="F993" s="1942"/>
      <c r="G993" s="238">
        <f t="shared" si="41"/>
        <v>0</v>
      </c>
    </row>
    <row r="994" spans="1:8">
      <c r="A994" s="1965">
        <v>56112</v>
      </c>
      <c r="B994" s="1941" t="s">
        <v>1155</v>
      </c>
      <c r="C994" s="1942"/>
      <c r="D994" s="1942"/>
      <c r="E994" s="1942"/>
      <c r="F994" s="1942"/>
      <c r="G994" s="238">
        <f t="shared" si="41"/>
        <v>0</v>
      </c>
    </row>
    <row r="995" spans="1:8">
      <c r="A995" s="1965">
        <v>56113</v>
      </c>
      <c r="B995" s="1941" t="s">
        <v>1156</v>
      </c>
      <c r="C995" s="1942"/>
      <c r="D995" s="1942"/>
      <c r="E995" s="1942"/>
      <c r="F995" s="1942"/>
      <c r="G995" s="238">
        <f t="shared" si="41"/>
        <v>0</v>
      </c>
    </row>
    <row r="996" spans="1:8">
      <c r="A996" s="1965">
        <v>56114</v>
      </c>
      <c r="B996" s="1982" t="s">
        <v>1157</v>
      </c>
      <c r="C996" s="239"/>
      <c r="D996" s="239"/>
      <c r="E996" s="239"/>
      <c r="F996" s="239"/>
      <c r="G996" s="238">
        <f t="shared" si="41"/>
        <v>0</v>
      </c>
    </row>
    <row r="997" spans="1:8">
      <c r="A997" s="1965">
        <v>5612</v>
      </c>
      <c r="B997" s="1941" t="s">
        <v>1158</v>
      </c>
      <c r="C997" s="238">
        <f>SUM(C998:C1001)</f>
        <v>0</v>
      </c>
      <c r="D997" s="238">
        <f>SUM(D998:D1001)</f>
        <v>0</v>
      </c>
      <c r="E997" s="238">
        <f>SUM(E998:E1001)</f>
        <v>0</v>
      </c>
      <c r="F997" s="238">
        <f>SUM(F998:F1001)</f>
        <v>0</v>
      </c>
      <c r="G997" s="238">
        <f t="shared" si="41"/>
        <v>0</v>
      </c>
    </row>
    <row r="998" spans="1:8">
      <c r="A998" s="1965">
        <v>56121</v>
      </c>
      <c r="B998" s="1941" t="s">
        <v>1159</v>
      </c>
      <c r="C998" s="1942"/>
      <c r="D998" s="1942"/>
      <c r="E998" s="1942"/>
      <c r="F998" s="1942"/>
      <c r="G998" s="238">
        <f t="shared" si="41"/>
        <v>0</v>
      </c>
      <c r="H998" s="240"/>
    </row>
    <row r="999" spans="1:8">
      <c r="A999" s="1965">
        <v>56122</v>
      </c>
      <c r="B999" s="1941" t="s">
        <v>1160</v>
      </c>
      <c r="C999" s="1942"/>
      <c r="D999" s="1942"/>
      <c r="E999" s="1942"/>
      <c r="F999" s="1942"/>
      <c r="G999" s="238">
        <f t="shared" si="41"/>
        <v>0</v>
      </c>
      <c r="H999" s="240"/>
    </row>
    <row r="1000" spans="1:8">
      <c r="A1000" s="1965">
        <v>56123</v>
      </c>
      <c r="B1000" s="1941" t="s">
        <v>1161</v>
      </c>
      <c r="C1000" s="1942"/>
      <c r="D1000" s="1942"/>
      <c r="E1000" s="1942"/>
      <c r="F1000" s="1942"/>
      <c r="G1000" s="238">
        <f t="shared" si="41"/>
        <v>0</v>
      </c>
      <c r="H1000" s="240"/>
    </row>
    <row r="1001" spans="1:8">
      <c r="A1001" s="1965">
        <v>56124</v>
      </c>
      <c r="B1001" s="1982" t="s">
        <v>1162</v>
      </c>
      <c r="C1001" s="239"/>
      <c r="D1001" s="239"/>
      <c r="E1001" s="239"/>
      <c r="F1001" s="239"/>
      <c r="G1001" s="238">
        <f t="shared" si="41"/>
        <v>0</v>
      </c>
      <c r="H1001" s="240"/>
    </row>
    <row r="1002" spans="1:8">
      <c r="A1002" s="1974">
        <v>569</v>
      </c>
      <c r="B1002" s="1943" t="s">
        <v>77</v>
      </c>
      <c r="C1002" s="238">
        <f>+C1003+C1008</f>
        <v>0</v>
      </c>
      <c r="D1002" s="238">
        <f>+D1003+D1008</f>
        <v>0</v>
      </c>
      <c r="E1002" s="238">
        <f>+E1003+E1008</f>
        <v>0</v>
      </c>
      <c r="F1002" s="238">
        <f>+F1003+F1008</f>
        <v>0</v>
      </c>
      <c r="G1002" s="238">
        <f t="shared" si="41"/>
        <v>0</v>
      </c>
      <c r="H1002" s="240"/>
    </row>
    <row r="1003" spans="1:8">
      <c r="A1003" s="1965">
        <v>5691</v>
      </c>
      <c r="B1003" s="1941" t="s">
        <v>1163</v>
      </c>
      <c r="C1003" s="238">
        <f>SUM(C1004:C1007)</f>
        <v>0</v>
      </c>
      <c r="D1003" s="238">
        <f>SUM(D1004:D1007)</f>
        <v>0</v>
      </c>
      <c r="E1003" s="238">
        <f>SUM(E1004:E1007)</f>
        <v>0</v>
      </c>
      <c r="F1003" s="238">
        <f>SUM(F1004:F1007)</f>
        <v>0</v>
      </c>
      <c r="G1003" s="238">
        <f t="shared" si="41"/>
        <v>0</v>
      </c>
      <c r="H1003" s="240"/>
    </row>
    <row r="1004" spans="1:8">
      <c r="A1004" s="1965">
        <v>56911</v>
      </c>
      <c r="B1004" s="1941" t="s">
        <v>1164</v>
      </c>
      <c r="C1004" s="1942"/>
      <c r="D1004" s="1942"/>
      <c r="E1004" s="1942"/>
      <c r="F1004" s="1942"/>
      <c r="G1004" s="238">
        <f t="shared" si="41"/>
        <v>0</v>
      </c>
      <c r="H1004" s="240"/>
    </row>
    <row r="1005" spans="1:8">
      <c r="A1005" s="1965">
        <v>56912</v>
      </c>
      <c r="B1005" s="1941" t="s">
        <v>1165</v>
      </c>
      <c r="C1005" s="1942"/>
      <c r="D1005" s="1942"/>
      <c r="E1005" s="1942"/>
      <c r="F1005" s="1942"/>
      <c r="G1005" s="238">
        <f>SUM(C1005:F1005)</f>
        <v>0</v>
      </c>
      <c r="H1005" s="240"/>
    </row>
    <row r="1006" spans="1:8">
      <c r="A1006" s="1965">
        <v>56913</v>
      </c>
      <c r="B1006" s="1941" t="s">
        <v>1166</v>
      </c>
      <c r="C1006" s="1942"/>
      <c r="D1006" s="1942"/>
      <c r="E1006" s="1942"/>
      <c r="F1006" s="1942"/>
      <c r="G1006" s="238">
        <f t="shared" si="41"/>
        <v>0</v>
      </c>
    </row>
    <row r="1007" spans="1:8">
      <c r="A1007" s="1965">
        <v>56914</v>
      </c>
      <c r="B1007" s="1982" t="s">
        <v>1167</v>
      </c>
      <c r="C1007" s="239"/>
      <c r="D1007" s="239"/>
      <c r="E1007" s="239"/>
      <c r="F1007" s="239"/>
      <c r="G1007" s="238">
        <f t="shared" si="41"/>
        <v>0</v>
      </c>
    </row>
    <row r="1008" spans="1:8">
      <c r="A1008" s="1965">
        <v>5692</v>
      </c>
      <c r="B1008" s="1941" t="s">
        <v>1168</v>
      </c>
      <c r="C1008" s="238">
        <f>SUM(C1009:C1012)</f>
        <v>0</v>
      </c>
      <c r="D1008" s="238">
        <f>SUM(D1009:D1012)</f>
        <v>0</v>
      </c>
      <c r="E1008" s="238">
        <f>SUM(E1009:E1012)</f>
        <v>0</v>
      </c>
      <c r="F1008" s="238">
        <f>SUM(F1009:F1012)</f>
        <v>0</v>
      </c>
      <c r="G1008" s="238">
        <f t="shared" si="41"/>
        <v>0</v>
      </c>
    </row>
    <row r="1009" spans="1:10">
      <c r="A1009" s="1965">
        <v>56921</v>
      </c>
      <c r="B1009" s="1941" t="s">
        <v>1169</v>
      </c>
      <c r="C1009" s="1942"/>
      <c r="D1009" s="1942"/>
      <c r="E1009" s="1942"/>
      <c r="F1009" s="1942"/>
      <c r="G1009" s="238">
        <f t="shared" si="41"/>
        <v>0</v>
      </c>
    </row>
    <row r="1010" spans="1:10">
      <c r="A1010" s="1965">
        <v>56922</v>
      </c>
      <c r="B1010" s="1941" t="s">
        <v>1170</v>
      </c>
      <c r="C1010" s="1942"/>
      <c r="D1010" s="1942"/>
      <c r="E1010" s="1942"/>
      <c r="F1010" s="1942"/>
      <c r="G1010" s="238">
        <f t="shared" si="41"/>
        <v>0</v>
      </c>
    </row>
    <row r="1011" spans="1:10">
      <c r="A1011" s="1965">
        <v>56923</v>
      </c>
      <c r="B1011" s="1941" t="s">
        <v>1171</v>
      </c>
      <c r="C1011" s="1942"/>
      <c r="D1011" s="1942"/>
      <c r="E1011" s="1942"/>
      <c r="F1011" s="1942"/>
      <c r="G1011" s="238">
        <f>SUM(C1011:F1011)</f>
        <v>0</v>
      </c>
    </row>
    <row r="1012" spans="1:10">
      <c r="A1012" s="1965">
        <v>56924</v>
      </c>
      <c r="B1012" s="1982" t="s">
        <v>1172</v>
      </c>
      <c r="C1012" s="239"/>
      <c r="D1012" s="239"/>
      <c r="E1012" s="239"/>
      <c r="F1012" s="239"/>
      <c r="G1012" s="238">
        <f>SUM(C1012:F1012)</f>
        <v>0</v>
      </c>
    </row>
    <row r="1013" spans="1:10">
      <c r="A1013" s="1966">
        <v>57</v>
      </c>
      <c r="B1013" s="1935" t="s">
        <v>1173</v>
      </c>
      <c r="C1013" s="238">
        <f>SUM(C1014:C1019)</f>
        <v>0</v>
      </c>
      <c r="D1013" s="238">
        <f>SUM(D1014:D1019)</f>
        <v>0</v>
      </c>
      <c r="E1013" s="238">
        <f>SUM(E1014:E1019)</f>
        <v>0</v>
      </c>
      <c r="F1013" s="238">
        <f>SUM(F1014:F1019)</f>
        <v>0</v>
      </c>
      <c r="G1013" s="238">
        <f>SUM(C1013:F1013)</f>
        <v>0</v>
      </c>
    </row>
    <row r="1014" spans="1:10">
      <c r="A1014" s="1981">
        <v>571</v>
      </c>
      <c r="B1014" s="1969" t="s">
        <v>1174</v>
      </c>
      <c r="C1014" s="1942"/>
      <c r="D1014" s="1942"/>
      <c r="E1014" s="1942"/>
      <c r="F1014" s="1942"/>
      <c r="G1014" s="238">
        <f t="shared" si="41"/>
        <v>0</v>
      </c>
    </row>
    <row r="1015" spans="1:10">
      <c r="A1015" s="1981">
        <v>572</v>
      </c>
      <c r="B1015" s="1969" t="s">
        <v>1175</v>
      </c>
      <c r="C1015" s="1942"/>
      <c r="D1015" s="1942"/>
      <c r="E1015" s="1942"/>
      <c r="F1015" s="1942"/>
      <c r="G1015" s="238">
        <f>SUM(C1015:F1015)</f>
        <v>0</v>
      </c>
    </row>
    <row r="1016" spans="1:10">
      <c r="A1016" s="1981">
        <v>573</v>
      </c>
      <c r="B1016" s="1969" t="s">
        <v>1176</v>
      </c>
      <c r="C1016" s="1942"/>
      <c r="D1016" s="1942"/>
      <c r="E1016" s="1942"/>
      <c r="F1016" s="1942"/>
      <c r="G1016" s="238">
        <f t="shared" si="41"/>
        <v>0</v>
      </c>
    </row>
    <row r="1017" spans="1:10">
      <c r="A1017" s="1981">
        <v>574</v>
      </c>
      <c r="B1017" s="1969" t="s">
        <v>1227</v>
      </c>
      <c r="C1017" s="1942"/>
      <c r="D1017" s="1942"/>
      <c r="E1017" s="1942"/>
      <c r="F1017" s="1942"/>
      <c r="G1017" s="238">
        <f>SUM(C1017:F1017)</f>
        <v>0</v>
      </c>
    </row>
    <row r="1018" spans="1:10">
      <c r="A1018" s="1981">
        <v>577</v>
      </c>
      <c r="B1018" s="1969" t="s">
        <v>1177</v>
      </c>
      <c r="C1018" s="1942"/>
      <c r="D1018" s="1942"/>
      <c r="E1018" s="1942"/>
      <c r="F1018" s="1942"/>
      <c r="G1018" s="238">
        <f t="shared" si="41"/>
        <v>0</v>
      </c>
    </row>
    <row r="1019" spans="1:10">
      <c r="A1019" s="1981">
        <v>578</v>
      </c>
      <c r="B1019" s="1969" t="s">
        <v>1178</v>
      </c>
      <c r="C1019" s="1942"/>
      <c r="D1019" s="1942"/>
      <c r="E1019" s="1942"/>
      <c r="F1019" s="1942"/>
      <c r="G1019" s="238">
        <f>SUM(C1019:F1019)</f>
        <v>0</v>
      </c>
    </row>
    <row r="1020" spans="1:10">
      <c r="A1020" s="1975"/>
      <c r="B1020" s="1662" t="s">
        <v>995</v>
      </c>
      <c r="C1020" s="238">
        <f>C715+C809+C931+C961+C981</f>
        <v>0</v>
      </c>
      <c r="D1020" s="238">
        <f>D715+D809+D931+D961+D981</f>
        <v>0</v>
      </c>
      <c r="E1020" s="238">
        <f>E715+E809+E931+E961+E981</f>
        <v>0</v>
      </c>
      <c r="F1020" s="238">
        <f>F715+F809+F931+F961+F981</f>
        <v>0</v>
      </c>
      <c r="G1020" s="238">
        <f>SUM(C1020:F1020)</f>
        <v>0</v>
      </c>
      <c r="I1020" s="42"/>
      <c r="J1020" s="1983"/>
    </row>
    <row r="1021" spans="1:10">
      <c r="A1021" s="116"/>
      <c r="B1021" s="237" t="s">
        <v>1179</v>
      </c>
      <c r="C1021" s="236"/>
      <c r="D1021" s="235"/>
      <c r="E1021" s="235"/>
      <c r="F1021" s="235"/>
      <c r="G1021" s="235"/>
    </row>
    <row r="1022" spans="1:10">
      <c r="G1022" s="234"/>
    </row>
    <row r="1023" spans="1:10">
      <c r="G1023" s="233"/>
      <c r="I1023" s="42"/>
    </row>
  </sheetData>
  <mergeCells count="2">
    <mergeCell ref="D8:E8"/>
    <mergeCell ref="F8:G8"/>
  </mergeCell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5"/>
  <sheetViews>
    <sheetView topLeftCell="A10" workbookViewId="0">
      <selection activeCell="B793" sqref="B793"/>
    </sheetView>
  </sheetViews>
  <sheetFormatPr defaultRowHeight="15"/>
  <cols>
    <col min="1" max="1" width="24.42578125" style="20" bestFit="1" customWidth="1"/>
    <col min="2" max="2" width="83.7109375" style="20" customWidth="1"/>
    <col min="3" max="3" width="17.28515625" style="232" customWidth="1"/>
    <col min="4" max="4" width="16.140625" style="232" customWidth="1"/>
    <col min="5" max="5" width="16.7109375" style="232" customWidth="1"/>
    <col min="6" max="6" width="9.140625" style="33"/>
    <col min="7" max="7" width="14" style="33" bestFit="1" customWidth="1"/>
    <col min="8" max="8" width="17.140625" style="33" customWidth="1"/>
    <col min="9" max="16384" width="9.140625" style="33"/>
  </cols>
  <sheetData>
    <row r="1" spans="1:8">
      <c r="A1" s="33" t="s">
        <v>57</v>
      </c>
      <c r="B1" s="87">
        <v>22</v>
      </c>
    </row>
    <row r="2" spans="1:8">
      <c r="A2" s="20" t="s">
        <v>58</v>
      </c>
      <c r="B2" s="20" t="s">
        <v>1376</v>
      </c>
    </row>
    <row r="3" spans="1:8">
      <c r="A3" s="20" t="s">
        <v>56</v>
      </c>
      <c r="B3" s="20" t="s">
        <v>61</v>
      </c>
    </row>
    <row r="4" spans="1:8">
      <c r="A4" s="20" t="s">
        <v>59</v>
      </c>
      <c r="B4" s="20" t="s">
        <v>62</v>
      </c>
    </row>
    <row r="5" spans="1:8">
      <c r="A5" s="33" t="s">
        <v>1349</v>
      </c>
      <c r="B5" s="33" t="s">
        <v>80</v>
      </c>
    </row>
    <row r="7" spans="1:8">
      <c r="A7" s="1984" t="s">
        <v>709</v>
      </c>
      <c r="B7" s="1984" t="s">
        <v>1511</v>
      </c>
      <c r="C7" s="1985"/>
      <c r="D7" s="1985"/>
      <c r="E7" s="1933"/>
    </row>
    <row r="8" spans="1:8">
      <c r="A8" s="242"/>
      <c r="B8" s="1986" t="s">
        <v>1230</v>
      </c>
      <c r="C8" s="1932" t="s">
        <v>1228</v>
      </c>
      <c r="D8" s="1987" t="s">
        <v>1229</v>
      </c>
      <c r="E8" s="1932" t="s">
        <v>995</v>
      </c>
    </row>
    <row r="9" spans="1:8">
      <c r="A9" s="262">
        <v>60</v>
      </c>
      <c r="B9" s="261" t="s">
        <v>1510</v>
      </c>
      <c r="C9" s="267">
        <f>C10+C17+C39+C47+C48+C49</f>
        <v>0</v>
      </c>
      <c r="D9" s="267">
        <f>D10+D17+D39+D47+D48+D49</f>
        <v>0</v>
      </c>
      <c r="E9" s="266">
        <f t="shared" ref="E9:E72" si="0">C9+D9</f>
        <v>0</v>
      </c>
      <c r="H9" s="232"/>
    </row>
    <row r="10" spans="1:8">
      <c r="A10" s="269">
        <v>601</v>
      </c>
      <c r="B10" s="268" t="s">
        <v>1509</v>
      </c>
      <c r="C10" s="267">
        <f>SUM(C11:C16)</f>
        <v>0</v>
      </c>
      <c r="D10" s="267">
        <f>SUM(D11:D16)</f>
        <v>0</v>
      </c>
      <c r="E10" s="266">
        <f t="shared" si="0"/>
        <v>0</v>
      </c>
      <c r="H10" s="232"/>
    </row>
    <row r="11" spans="1:8">
      <c r="A11" s="265">
        <v>6011</v>
      </c>
      <c r="B11" s="264" t="s">
        <v>1457</v>
      </c>
      <c r="C11" s="263"/>
      <c r="D11" s="263"/>
      <c r="E11" s="259">
        <f t="shared" si="0"/>
        <v>0</v>
      </c>
      <c r="H11" s="232"/>
    </row>
    <row r="12" spans="1:8">
      <c r="A12" s="265">
        <v>6012</v>
      </c>
      <c r="B12" s="264" t="s">
        <v>1508</v>
      </c>
      <c r="C12" s="263"/>
      <c r="D12" s="263"/>
      <c r="E12" s="259">
        <f t="shared" si="0"/>
        <v>0</v>
      </c>
      <c r="H12" s="232"/>
    </row>
    <row r="13" spans="1:8">
      <c r="A13" s="265">
        <v>6013</v>
      </c>
      <c r="B13" s="264" t="s">
        <v>1490</v>
      </c>
      <c r="C13" s="263"/>
      <c r="D13" s="263"/>
      <c r="E13" s="259">
        <f t="shared" si="0"/>
        <v>0</v>
      </c>
      <c r="H13" s="232"/>
    </row>
    <row r="14" spans="1:8">
      <c r="A14" s="265">
        <v>6014</v>
      </c>
      <c r="B14" s="264" t="s">
        <v>1489</v>
      </c>
      <c r="C14" s="263"/>
      <c r="D14" s="263"/>
      <c r="E14" s="259">
        <f t="shared" si="0"/>
        <v>0</v>
      </c>
      <c r="H14" s="232"/>
    </row>
    <row r="15" spans="1:8">
      <c r="A15" s="265">
        <v>6015</v>
      </c>
      <c r="B15" s="264" t="s">
        <v>1488</v>
      </c>
      <c r="C15" s="263"/>
      <c r="D15" s="263"/>
      <c r="E15" s="259">
        <f t="shared" si="0"/>
        <v>0</v>
      </c>
      <c r="H15" s="232"/>
    </row>
    <row r="16" spans="1:8">
      <c r="A16" s="265">
        <v>6017</v>
      </c>
      <c r="B16" s="264" t="s">
        <v>1432</v>
      </c>
      <c r="C16" s="263"/>
      <c r="D16" s="263"/>
      <c r="E16" s="259">
        <f t="shared" si="0"/>
        <v>0</v>
      </c>
      <c r="H16" s="232"/>
    </row>
    <row r="17" spans="1:8">
      <c r="A17" s="269">
        <v>602</v>
      </c>
      <c r="B17" s="268" t="s">
        <v>1507</v>
      </c>
      <c r="C17" s="267">
        <f>C18+C28+C38</f>
        <v>0</v>
      </c>
      <c r="D17" s="267">
        <f>D18+D28+D38</f>
        <v>0</v>
      </c>
      <c r="E17" s="266">
        <f t="shared" si="0"/>
        <v>0</v>
      </c>
      <c r="H17" s="232"/>
    </row>
    <row r="18" spans="1:8">
      <c r="A18" s="265">
        <v>6021</v>
      </c>
      <c r="B18" s="264" t="s">
        <v>1506</v>
      </c>
      <c r="C18" s="267">
        <f>C19+C20+C24</f>
        <v>0</v>
      </c>
      <c r="D18" s="267">
        <f>D19+D20+D24</f>
        <v>0</v>
      </c>
      <c r="E18" s="266">
        <f t="shared" si="0"/>
        <v>0</v>
      </c>
      <c r="H18" s="232"/>
    </row>
    <row r="19" spans="1:8">
      <c r="A19" s="265">
        <v>60211</v>
      </c>
      <c r="B19" s="264" t="s">
        <v>1502</v>
      </c>
      <c r="C19" s="263"/>
      <c r="D19" s="263"/>
      <c r="E19" s="259">
        <f t="shared" si="0"/>
        <v>0</v>
      </c>
      <c r="H19" s="232"/>
    </row>
    <row r="20" spans="1:8">
      <c r="A20" s="265">
        <v>60212</v>
      </c>
      <c r="B20" s="264" t="s">
        <v>1501</v>
      </c>
      <c r="C20" s="267">
        <f>SUM(C21:C23)</f>
        <v>0</v>
      </c>
      <c r="D20" s="267">
        <f>SUM(D21:D23)</f>
        <v>0</v>
      </c>
      <c r="E20" s="266">
        <f t="shared" si="0"/>
        <v>0</v>
      </c>
      <c r="H20" s="232"/>
    </row>
    <row r="21" spans="1:8">
      <c r="A21" s="265">
        <v>602121</v>
      </c>
      <c r="B21" s="264" t="s">
        <v>1505</v>
      </c>
      <c r="C21" s="263"/>
      <c r="D21" s="263"/>
      <c r="E21" s="259">
        <f t="shared" si="0"/>
        <v>0</v>
      </c>
      <c r="H21" s="232"/>
    </row>
    <row r="22" spans="1:8">
      <c r="A22" s="265">
        <v>602122</v>
      </c>
      <c r="B22" s="264" t="s">
        <v>1499</v>
      </c>
      <c r="C22" s="263"/>
      <c r="D22" s="263"/>
      <c r="E22" s="259">
        <f t="shared" si="0"/>
        <v>0</v>
      </c>
      <c r="H22" s="232"/>
    </row>
    <row r="23" spans="1:8">
      <c r="A23" s="265">
        <v>602123</v>
      </c>
      <c r="B23" s="264" t="s">
        <v>1498</v>
      </c>
      <c r="C23" s="263"/>
      <c r="D23" s="263"/>
      <c r="E23" s="259">
        <f t="shared" si="0"/>
        <v>0</v>
      </c>
      <c r="H23" s="232"/>
    </row>
    <row r="24" spans="1:8">
      <c r="A24" s="265">
        <v>60213</v>
      </c>
      <c r="B24" s="264" t="s">
        <v>1504</v>
      </c>
      <c r="C24" s="267">
        <f>SUM(C25:C27)</f>
        <v>0</v>
      </c>
      <c r="D24" s="267">
        <f>SUM(D25:D27)</f>
        <v>0</v>
      </c>
      <c r="E24" s="266">
        <f t="shared" si="0"/>
        <v>0</v>
      </c>
      <c r="H24" s="232"/>
    </row>
    <row r="25" spans="1:8">
      <c r="A25" s="265">
        <v>602131</v>
      </c>
      <c r="B25" s="264" t="s">
        <v>1496</v>
      </c>
      <c r="C25" s="263"/>
      <c r="D25" s="263"/>
      <c r="E25" s="259">
        <f t="shared" si="0"/>
        <v>0</v>
      </c>
      <c r="H25" s="232"/>
    </row>
    <row r="26" spans="1:8">
      <c r="A26" s="265">
        <v>602132</v>
      </c>
      <c r="B26" s="264" t="s">
        <v>1495</v>
      </c>
      <c r="C26" s="263"/>
      <c r="D26" s="263"/>
      <c r="E26" s="259">
        <f t="shared" si="0"/>
        <v>0</v>
      </c>
      <c r="H26" s="232"/>
    </row>
    <row r="27" spans="1:8">
      <c r="A27" s="265">
        <v>602133</v>
      </c>
      <c r="B27" s="264" t="s">
        <v>1494</v>
      </c>
      <c r="C27" s="263"/>
      <c r="D27" s="263"/>
      <c r="E27" s="259">
        <f t="shared" si="0"/>
        <v>0</v>
      </c>
      <c r="H27" s="232"/>
    </row>
    <row r="28" spans="1:8">
      <c r="A28" s="265">
        <v>6022</v>
      </c>
      <c r="B28" s="264" t="s">
        <v>1503</v>
      </c>
      <c r="C28" s="267">
        <f>C29+C30+C34</f>
        <v>0</v>
      </c>
      <c r="D28" s="267">
        <f>D29+D30+D34</f>
        <v>0</v>
      </c>
      <c r="E28" s="266">
        <f t="shared" si="0"/>
        <v>0</v>
      </c>
      <c r="H28" s="232"/>
    </row>
    <row r="29" spans="1:8">
      <c r="A29" s="265">
        <v>60221</v>
      </c>
      <c r="B29" s="264" t="s">
        <v>1502</v>
      </c>
      <c r="C29" s="263"/>
      <c r="D29" s="263"/>
      <c r="E29" s="259">
        <f t="shared" si="0"/>
        <v>0</v>
      </c>
      <c r="H29" s="232"/>
    </row>
    <row r="30" spans="1:8">
      <c r="A30" s="265">
        <v>60222</v>
      </c>
      <c r="B30" s="264" t="s">
        <v>1501</v>
      </c>
      <c r="C30" s="267">
        <f>SUM(C31:C33)</f>
        <v>0</v>
      </c>
      <c r="D30" s="267">
        <f>SUM(D31:D33)</f>
        <v>0</v>
      </c>
      <c r="E30" s="266">
        <f t="shared" si="0"/>
        <v>0</v>
      </c>
      <c r="H30" s="232"/>
    </row>
    <row r="31" spans="1:8">
      <c r="A31" s="265">
        <v>602221</v>
      </c>
      <c r="B31" s="264" t="s">
        <v>1500</v>
      </c>
      <c r="C31" s="263"/>
      <c r="D31" s="263"/>
      <c r="E31" s="259">
        <f t="shared" si="0"/>
        <v>0</v>
      </c>
      <c r="H31" s="232"/>
    </row>
    <row r="32" spans="1:8">
      <c r="A32" s="265">
        <v>602222</v>
      </c>
      <c r="B32" s="264" t="s">
        <v>1499</v>
      </c>
      <c r="C32" s="263"/>
      <c r="D32" s="263"/>
      <c r="E32" s="259">
        <f t="shared" si="0"/>
        <v>0</v>
      </c>
      <c r="H32" s="232"/>
    </row>
    <row r="33" spans="1:8">
      <c r="A33" s="265">
        <v>602223</v>
      </c>
      <c r="B33" s="264" t="s">
        <v>1498</v>
      </c>
      <c r="C33" s="263"/>
      <c r="D33" s="263"/>
      <c r="E33" s="259">
        <f t="shared" si="0"/>
        <v>0</v>
      </c>
      <c r="H33" s="232"/>
    </row>
    <row r="34" spans="1:8">
      <c r="A34" s="265">
        <v>60223</v>
      </c>
      <c r="B34" s="264" t="s">
        <v>1497</v>
      </c>
      <c r="C34" s="267">
        <f>SUM(C35:C37)</f>
        <v>0</v>
      </c>
      <c r="D34" s="267">
        <f>SUM(D35:D37)</f>
        <v>0</v>
      </c>
      <c r="E34" s="266">
        <f t="shared" si="0"/>
        <v>0</v>
      </c>
      <c r="H34" s="232"/>
    </row>
    <row r="35" spans="1:8">
      <c r="A35" s="265">
        <v>602231</v>
      </c>
      <c r="B35" s="264" t="s">
        <v>1496</v>
      </c>
      <c r="C35" s="263"/>
      <c r="D35" s="263"/>
      <c r="E35" s="259">
        <f t="shared" si="0"/>
        <v>0</v>
      </c>
      <c r="H35" s="232"/>
    </row>
    <row r="36" spans="1:8">
      <c r="A36" s="265">
        <v>602232</v>
      </c>
      <c r="B36" s="264" t="s">
        <v>1495</v>
      </c>
      <c r="C36" s="263"/>
      <c r="D36" s="263"/>
      <c r="E36" s="259">
        <f t="shared" si="0"/>
        <v>0</v>
      </c>
      <c r="H36" s="232"/>
    </row>
    <row r="37" spans="1:8">
      <c r="A37" s="265">
        <v>602233</v>
      </c>
      <c r="B37" s="264" t="s">
        <v>1494</v>
      </c>
      <c r="C37" s="263"/>
      <c r="D37" s="263"/>
      <c r="E37" s="259">
        <f t="shared" si="0"/>
        <v>0</v>
      </c>
      <c r="F37" s="20"/>
      <c r="H37" s="232"/>
    </row>
    <row r="38" spans="1:8">
      <c r="A38" s="265">
        <v>6027</v>
      </c>
      <c r="B38" s="264" t="s">
        <v>1493</v>
      </c>
      <c r="C38" s="263"/>
      <c r="D38" s="263"/>
      <c r="E38" s="259">
        <f t="shared" si="0"/>
        <v>0</v>
      </c>
      <c r="H38" s="232"/>
    </row>
    <row r="39" spans="1:8">
      <c r="A39" s="265">
        <v>603</v>
      </c>
      <c r="B39" s="268" t="s">
        <v>1492</v>
      </c>
      <c r="C39" s="267">
        <f>SUM(C40:C46)</f>
        <v>0</v>
      </c>
      <c r="D39" s="267">
        <f>SUM(D40:D46)</f>
        <v>0</v>
      </c>
      <c r="E39" s="266">
        <f t="shared" si="0"/>
        <v>0</v>
      </c>
      <c r="H39" s="232"/>
    </row>
    <row r="40" spans="1:8">
      <c r="A40" s="265">
        <v>6031</v>
      </c>
      <c r="B40" s="264" t="s">
        <v>1457</v>
      </c>
      <c r="C40" s="263"/>
      <c r="D40" s="263"/>
      <c r="E40" s="259">
        <f t="shared" si="0"/>
        <v>0</v>
      </c>
      <c r="H40" s="232"/>
    </row>
    <row r="41" spans="1:8">
      <c r="A41" s="265">
        <v>6032</v>
      </c>
      <c r="B41" s="264" t="s">
        <v>1491</v>
      </c>
      <c r="C41" s="263"/>
      <c r="D41" s="263"/>
      <c r="E41" s="259">
        <f t="shared" si="0"/>
        <v>0</v>
      </c>
      <c r="H41" s="232"/>
    </row>
    <row r="42" spans="1:8">
      <c r="A42" s="265">
        <v>6033</v>
      </c>
      <c r="B42" s="264" t="s">
        <v>1490</v>
      </c>
      <c r="C42" s="263"/>
      <c r="D42" s="263"/>
      <c r="E42" s="259">
        <f t="shared" si="0"/>
        <v>0</v>
      </c>
      <c r="H42" s="232"/>
    </row>
    <row r="43" spans="1:8">
      <c r="A43" s="265">
        <v>6034</v>
      </c>
      <c r="B43" s="264" t="s">
        <v>1489</v>
      </c>
      <c r="C43" s="263"/>
      <c r="D43" s="263"/>
      <c r="E43" s="259">
        <f t="shared" si="0"/>
        <v>0</v>
      </c>
      <c r="H43" s="232"/>
    </row>
    <row r="44" spans="1:8">
      <c r="A44" s="265">
        <v>6035</v>
      </c>
      <c r="B44" s="264" t="s">
        <v>1488</v>
      </c>
      <c r="C44" s="263"/>
      <c r="D44" s="263"/>
      <c r="E44" s="259">
        <f t="shared" si="0"/>
        <v>0</v>
      </c>
      <c r="H44" s="232"/>
    </row>
    <row r="45" spans="1:8">
      <c r="A45" s="265">
        <v>6036</v>
      </c>
      <c r="B45" s="264" t="s">
        <v>1487</v>
      </c>
      <c r="C45" s="263"/>
      <c r="D45" s="263"/>
      <c r="E45" s="259">
        <f t="shared" si="0"/>
        <v>0</v>
      </c>
      <c r="H45" s="232"/>
    </row>
    <row r="46" spans="1:8">
      <c r="A46" s="265">
        <v>6037</v>
      </c>
      <c r="B46" s="264" t="s">
        <v>1486</v>
      </c>
      <c r="C46" s="263"/>
      <c r="D46" s="263"/>
      <c r="E46" s="259">
        <f t="shared" si="0"/>
        <v>0</v>
      </c>
      <c r="H46" s="232"/>
    </row>
    <row r="47" spans="1:8">
      <c r="A47" s="265">
        <v>604</v>
      </c>
      <c r="B47" s="268" t="s">
        <v>1485</v>
      </c>
      <c r="C47" s="263"/>
      <c r="D47" s="263"/>
      <c r="E47" s="259">
        <f t="shared" si="0"/>
        <v>0</v>
      </c>
      <c r="H47" s="232"/>
    </row>
    <row r="48" spans="1:8">
      <c r="A48" s="265">
        <v>605</v>
      </c>
      <c r="B48" s="268" t="s">
        <v>1484</v>
      </c>
      <c r="C48" s="263"/>
      <c r="D48" s="263"/>
      <c r="E48" s="259">
        <f t="shared" si="0"/>
        <v>0</v>
      </c>
      <c r="H48" s="232"/>
    </row>
    <row r="49" spans="1:8">
      <c r="A49" s="265">
        <v>606</v>
      </c>
      <c r="B49" s="268" t="s">
        <v>1483</v>
      </c>
      <c r="C49" s="263"/>
      <c r="D49" s="263"/>
      <c r="E49" s="259">
        <f t="shared" si="0"/>
        <v>0</v>
      </c>
      <c r="H49" s="232"/>
    </row>
    <row r="50" spans="1:8">
      <c r="A50" s="262">
        <v>61</v>
      </c>
      <c r="B50" s="261" t="s">
        <v>1482</v>
      </c>
      <c r="C50" s="263"/>
      <c r="D50" s="263"/>
      <c r="E50" s="259">
        <f t="shared" si="0"/>
        <v>0</v>
      </c>
      <c r="H50" s="232"/>
    </row>
    <row r="51" spans="1:8">
      <c r="A51" s="262">
        <v>62</v>
      </c>
      <c r="B51" s="261" t="s">
        <v>1481</v>
      </c>
      <c r="C51" s="263"/>
      <c r="D51" s="263"/>
      <c r="E51" s="259">
        <f t="shared" si="0"/>
        <v>0</v>
      </c>
      <c r="H51" s="232"/>
    </row>
    <row r="52" spans="1:8">
      <c r="A52" s="262">
        <v>63</v>
      </c>
      <c r="B52" s="261" t="s">
        <v>1480</v>
      </c>
      <c r="C52" s="263"/>
      <c r="D52" s="263"/>
      <c r="E52" s="259">
        <f t="shared" si="0"/>
        <v>0</v>
      </c>
      <c r="H52" s="232"/>
    </row>
    <row r="53" spans="1:8">
      <c r="A53" s="262">
        <v>64</v>
      </c>
      <c r="B53" s="261" t="s">
        <v>1479</v>
      </c>
      <c r="C53" s="267">
        <f>SUM(C54:C55)</f>
        <v>0</v>
      </c>
      <c r="D53" s="267">
        <f>SUM(D54:D55)</f>
        <v>0</v>
      </c>
      <c r="E53" s="266">
        <f t="shared" si="0"/>
        <v>0</v>
      </c>
      <c r="H53" s="232"/>
    </row>
    <row r="54" spans="1:8">
      <c r="A54" s="265">
        <v>641</v>
      </c>
      <c r="B54" s="264" t="s">
        <v>1478</v>
      </c>
      <c r="C54" s="263"/>
      <c r="D54" s="263"/>
      <c r="E54" s="259">
        <f t="shared" si="0"/>
        <v>0</v>
      </c>
      <c r="H54" s="232"/>
    </row>
    <row r="55" spans="1:8">
      <c r="A55" s="265">
        <v>648</v>
      </c>
      <c r="B55" s="264" t="s">
        <v>1477</v>
      </c>
      <c r="C55" s="263"/>
      <c r="D55" s="263"/>
      <c r="E55" s="259">
        <f t="shared" si="0"/>
        <v>0</v>
      </c>
      <c r="H55" s="232"/>
    </row>
    <row r="56" spans="1:8">
      <c r="A56" s="262">
        <v>65</v>
      </c>
      <c r="B56" s="261" t="s">
        <v>1476</v>
      </c>
      <c r="C56" s="267">
        <f>C57+C60+C64+C65+C66+C67+C68</f>
        <v>0</v>
      </c>
      <c r="D56" s="267">
        <f>D57+D60+D64+D65+D66+D67+D68</f>
        <v>0</v>
      </c>
      <c r="E56" s="266">
        <f t="shared" si="0"/>
        <v>0</v>
      </c>
      <c r="H56" s="232"/>
    </row>
    <row r="57" spans="1:8">
      <c r="A57" s="265">
        <v>651</v>
      </c>
      <c r="B57" s="268" t="s">
        <v>1475</v>
      </c>
      <c r="C57" s="267">
        <f>SUM(C58:C59)</f>
        <v>0</v>
      </c>
      <c r="D57" s="267">
        <f>SUM(D58:D59)</f>
        <v>0</v>
      </c>
      <c r="E57" s="266">
        <f t="shared" si="0"/>
        <v>0</v>
      </c>
      <c r="H57" s="232"/>
    </row>
    <row r="58" spans="1:8">
      <c r="A58" s="265">
        <v>6511</v>
      </c>
      <c r="B58" s="264" t="s">
        <v>1474</v>
      </c>
      <c r="C58" s="263"/>
      <c r="D58" s="263"/>
      <c r="E58" s="259">
        <f t="shared" si="0"/>
        <v>0</v>
      </c>
      <c r="H58" s="232"/>
    </row>
    <row r="59" spans="1:8">
      <c r="A59" s="265">
        <v>6512</v>
      </c>
      <c r="B59" s="264" t="s">
        <v>1473</v>
      </c>
      <c r="C59" s="263"/>
      <c r="D59" s="263"/>
      <c r="E59" s="259">
        <f t="shared" si="0"/>
        <v>0</v>
      </c>
      <c r="H59" s="232"/>
    </row>
    <row r="60" spans="1:8">
      <c r="A60" s="265">
        <v>652</v>
      </c>
      <c r="B60" s="268" t="s">
        <v>1472</v>
      </c>
      <c r="C60" s="267">
        <f>SUM(C61:C63)</f>
        <v>0</v>
      </c>
      <c r="D60" s="267">
        <f>SUM(D61:D63)</f>
        <v>0</v>
      </c>
      <c r="E60" s="266">
        <f t="shared" si="0"/>
        <v>0</v>
      </c>
      <c r="H60" s="232"/>
    </row>
    <row r="61" spans="1:8">
      <c r="A61" s="265">
        <v>6523</v>
      </c>
      <c r="B61" s="264" t="s">
        <v>1471</v>
      </c>
      <c r="C61" s="263"/>
      <c r="D61" s="263"/>
      <c r="E61" s="259">
        <f t="shared" si="0"/>
        <v>0</v>
      </c>
      <c r="H61" s="232"/>
    </row>
    <row r="62" spans="1:8">
      <c r="A62" s="265">
        <v>6524</v>
      </c>
      <c r="B62" s="264" t="s">
        <v>1470</v>
      </c>
      <c r="C62" s="263"/>
      <c r="D62" s="263"/>
      <c r="E62" s="259">
        <f t="shared" si="0"/>
        <v>0</v>
      </c>
      <c r="H62" s="232"/>
    </row>
    <row r="63" spans="1:8">
      <c r="A63" s="265">
        <v>6525</v>
      </c>
      <c r="B63" s="264" t="s">
        <v>1469</v>
      </c>
      <c r="C63" s="263"/>
      <c r="D63" s="263"/>
      <c r="E63" s="259">
        <f t="shared" si="0"/>
        <v>0</v>
      </c>
      <c r="H63" s="232"/>
    </row>
    <row r="64" spans="1:8">
      <c r="A64" s="265">
        <v>653</v>
      </c>
      <c r="B64" s="268" t="s">
        <v>1468</v>
      </c>
      <c r="C64" s="263"/>
      <c r="D64" s="263"/>
      <c r="E64" s="259">
        <f t="shared" si="0"/>
        <v>0</v>
      </c>
      <c r="H64" s="232"/>
    </row>
    <row r="65" spans="1:8">
      <c r="A65" s="265">
        <v>654</v>
      </c>
      <c r="B65" s="268" t="s">
        <v>1467</v>
      </c>
      <c r="C65" s="263"/>
      <c r="D65" s="263"/>
      <c r="E65" s="259">
        <f t="shared" si="0"/>
        <v>0</v>
      </c>
      <c r="H65" s="232"/>
    </row>
    <row r="66" spans="1:8">
      <c r="A66" s="265">
        <v>655</v>
      </c>
      <c r="B66" s="268" t="s">
        <v>1466</v>
      </c>
      <c r="C66" s="263"/>
      <c r="D66" s="263"/>
      <c r="E66" s="259">
        <f t="shared" si="0"/>
        <v>0</v>
      </c>
      <c r="H66" s="232"/>
    </row>
    <row r="67" spans="1:8">
      <c r="A67" s="265">
        <v>656</v>
      </c>
      <c r="B67" s="268" t="s">
        <v>1465</v>
      </c>
      <c r="C67" s="263"/>
      <c r="D67" s="263"/>
      <c r="E67" s="259">
        <f t="shared" si="0"/>
        <v>0</v>
      </c>
      <c r="H67" s="232"/>
    </row>
    <row r="68" spans="1:8">
      <c r="A68" s="265">
        <v>657</v>
      </c>
      <c r="B68" s="268" t="s">
        <v>1464</v>
      </c>
      <c r="C68" s="263"/>
      <c r="D68" s="263"/>
      <c r="E68" s="259">
        <f t="shared" si="0"/>
        <v>0</v>
      </c>
      <c r="H68" s="232"/>
    </row>
    <row r="69" spans="1:8">
      <c r="A69" s="262">
        <v>66</v>
      </c>
      <c r="B69" s="261" t="s">
        <v>1463</v>
      </c>
      <c r="C69" s="263"/>
      <c r="D69" s="263"/>
      <c r="E69" s="259">
        <f t="shared" si="0"/>
        <v>0</v>
      </c>
      <c r="H69" s="232"/>
    </row>
    <row r="70" spans="1:8">
      <c r="A70" s="262">
        <v>67</v>
      </c>
      <c r="B70" s="261" t="s">
        <v>1462</v>
      </c>
      <c r="C70" s="263"/>
      <c r="D70" s="263"/>
      <c r="E70" s="259">
        <f t="shared" si="0"/>
        <v>0</v>
      </c>
      <c r="H70" s="232"/>
    </row>
    <row r="71" spans="1:8">
      <c r="A71" s="262">
        <v>69</v>
      </c>
      <c r="B71" s="272" t="s">
        <v>1461</v>
      </c>
      <c r="C71" s="263"/>
      <c r="D71" s="263"/>
      <c r="E71" s="259">
        <f t="shared" si="0"/>
        <v>0</v>
      </c>
      <c r="G71" s="233"/>
      <c r="H71" s="232"/>
    </row>
    <row r="72" spans="1:8">
      <c r="A72" s="1975"/>
      <c r="B72" s="1988" t="s">
        <v>1460</v>
      </c>
      <c r="C72" s="1989">
        <f>C9+C50+C51+C52+C53+C56+C69+C70+C71</f>
        <v>0</v>
      </c>
      <c r="D72" s="1989">
        <f>D9+D50+D51+D52+D53+D56+D69+D70+D71</f>
        <v>0</v>
      </c>
      <c r="E72" s="1990">
        <f t="shared" si="0"/>
        <v>0</v>
      </c>
      <c r="G72" s="56"/>
      <c r="H72" s="232"/>
    </row>
    <row r="73" spans="1:8">
      <c r="A73" s="265"/>
      <c r="B73" s="1991"/>
      <c r="C73" s="271"/>
      <c r="D73" s="271"/>
      <c r="E73" s="270"/>
      <c r="H73" s="232"/>
    </row>
    <row r="74" spans="1:8">
      <c r="A74" s="262">
        <v>70</v>
      </c>
      <c r="B74" s="261" t="s">
        <v>1459</v>
      </c>
      <c r="C74" s="267">
        <f>C75+C80+C105+C113+C114+C115</f>
        <v>0</v>
      </c>
      <c r="D74" s="267">
        <f>D75+D80+D105+D113+D114+D115</f>
        <v>0</v>
      </c>
      <c r="E74" s="266">
        <f t="shared" ref="E74:E79" si="1">C74+D74</f>
        <v>0</v>
      </c>
      <c r="G74" s="233"/>
      <c r="H74" s="232"/>
    </row>
    <row r="75" spans="1:8">
      <c r="A75" s="269">
        <v>701</v>
      </c>
      <c r="B75" s="268" t="s">
        <v>1458</v>
      </c>
      <c r="C75" s="267">
        <f>SUM(C76:C79)</f>
        <v>0</v>
      </c>
      <c r="D75" s="267">
        <f>SUM(D76:D79)</f>
        <v>0</v>
      </c>
      <c r="E75" s="266">
        <f t="shared" si="1"/>
        <v>0</v>
      </c>
      <c r="H75" s="232"/>
    </row>
    <row r="76" spans="1:8">
      <c r="A76" s="265">
        <v>7011</v>
      </c>
      <c r="B76" s="264" t="s">
        <v>1457</v>
      </c>
      <c r="C76" s="263"/>
      <c r="D76" s="263"/>
      <c r="E76" s="259">
        <f t="shared" si="1"/>
        <v>0</v>
      </c>
      <c r="H76" s="232"/>
    </row>
    <row r="77" spans="1:8">
      <c r="A77" s="265">
        <v>7012</v>
      </c>
      <c r="B77" s="264" t="s">
        <v>1456</v>
      </c>
      <c r="C77" s="263"/>
      <c r="D77" s="263"/>
      <c r="E77" s="259">
        <f t="shared" si="1"/>
        <v>0</v>
      </c>
      <c r="H77" s="232"/>
    </row>
    <row r="78" spans="1:8">
      <c r="A78" s="265">
        <v>7015</v>
      </c>
      <c r="B78" s="264" t="s">
        <v>1455</v>
      </c>
      <c r="C78" s="263"/>
      <c r="D78" s="263"/>
      <c r="E78" s="259">
        <f t="shared" si="1"/>
        <v>0</v>
      </c>
      <c r="H78" s="232"/>
    </row>
    <row r="79" spans="1:8">
      <c r="A79" s="265">
        <v>7017</v>
      </c>
      <c r="B79" s="264" t="s">
        <v>1432</v>
      </c>
      <c r="C79" s="263"/>
      <c r="D79" s="263"/>
      <c r="E79" s="259">
        <f t="shared" si="1"/>
        <v>0</v>
      </c>
      <c r="H79" s="232"/>
    </row>
    <row r="80" spans="1:8">
      <c r="A80" s="269">
        <v>702</v>
      </c>
      <c r="B80" s="268" t="s">
        <v>1454</v>
      </c>
      <c r="C80" s="267">
        <f>C81+C91+C103+C104</f>
        <v>0</v>
      </c>
      <c r="D80" s="267">
        <f>D81+D91+D103+D104</f>
        <v>0</v>
      </c>
      <c r="E80" s="266">
        <f>E81+E91+E103+E104</f>
        <v>0</v>
      </c>
      <c r="H80" s="232"/>
    </row>
    <row r="81" spans="1:8">
      <c r="A81" s="265">
        <v>7021</v>
      </c>
      <c r="B81" s="264" t="s">
        <v>1453</v>
      </c>
      <c r="C81" s="267">
        <f>+C82+C83+C87</f>
        <v>0</v>
      </c>
      <c r="D81" s="267">
        <f>+D82+D83+D87</f>
        <v>0</v>
      </c>
      <c r="E81" s="266">
        <f>+E82+E83+E87</f>
        <v>0</v>
      </c>
      <c r="H81" s="232"/>
    </row>
    <row r="82" spans="1:8">
      <c r="A82" s="265">
        <v>70211</v>
      </c>
      <c r="B82" s="264" t="s">
        <v>1452</v>
      </c>
      <c r="C82" s="263"/>
      <c r="D82" s="263"/>
      <c r="E82" s="259">
        <f t="shared" ref="E82:E90" si="2">C82+D82</f>
        <v>0</v>
      </c>
      <c r="H82" s="232"/>
    </row>
    <row r="83" spans="1:8">
      <c r="A83" s="265">
        <v>70212</v>
      </c>
      <c r="B83" s="264" t="s">
        <v>1451</v>
      </c>
      <c r="C83" s="267">
        <f>SUM(C84:C86)</f>
        <v>0</v>
      </c>
      <c r="D83" s="267">
        <f>SUM(D84:D86)</f>
        <v>0</v>
      </c>
      <c r="E83" s="266">
        <f t="shared" si="2"/>
        <v>0</v>
      </c>
      <c r="H83" s="232"/>
    </row>
    <row r="84" spans="1:8">
      <c r="A84" s="265">
        <v>702121</v>
      </c>
      <c r="B84" s="264" t="s">
        <v>1450</v>
      </c>
      <c r="C84" s="263"/>
      <c r="D84" s="263"/>
      <c r="E84" s="259">
        <f t="shared" si="2"/>
        <v>0</v>
      </c>
      <c r="H84" s="232"/>
    </row>
    <row r="85" spans="1:8">
      <c r="A85" s="265">
        <v>702122</v>
      </c>
      <c r="B85" s="264" t="s">
        <v>1449</v>
      </c>
      <c r="C85" s="263"/>
      <c r="D85" s="263"/>
      <c r="E85" s="259">
        <f t="shared" si="2"/>
        <v>0</v>
      </c>
      <c r="H85" s="232"/>
    </row>
    <row r="86" spans="1:8">
      <c r="A86" s="265">
        <v>702123</v>
      </c>
      <c r="B86" s="264" t="s">
        <v>1448</v>
      </c>
      <c r="C86" s="263"/>
      <c r="D86" s="263"/>
      <c r="E86" s="259">
        <f t="shared" si="2"/>
        <v>0</v>
      </c>
      <c r="H86" s="232"/>
    </row>
    <row r="87" spans="1:8">
      <c r="A87" s="265">
        <v>70213</v>
      </c>
      <c r="B87" s="264" t="s">
        <v>1447</v>
      </c>
      <c r="C87" s="267">
        <f>SUM(C88:C90)</f>
        <v>0</v>
      </c>
      <c r="D87" s="267">
        <f>SUM(D88:D90)</f>
        <v>0</v>
      </c>
      <c r="E87" s="266">
        <f t="shared" si="2"/>
        <v>0</v>
      </c>
      <c r="H87" s="232"/>
    </row>
    <row r="88" spans="1:8">
      <c r="A88" s="265">
        <v>702131</v>
      </c>
      <c r="B88" s="264" t="s">
        <v>1446</v>
      </c>
      <c r="C88" s="263"/>
      <c r="D88" s="263"/>
      <c r="E88" s="259">
        <f t="shared" si="2"/>
        <v>0</v>
      </c>
      <c r="H88" s="232"/>
    </row>
    <row r="89" spans="1:8">
      <c r="A89" s="265">
        <v>702132</v>
      </c>
      <c r="B89" s="264" t="s">
        <v>1445</v>
      </c>
      <c r="C89" s="263"/>
      <c r="D89" s="263"/>
      <c r="E89" s="259">
        <f t="shared" si="2"/>
        <v>0</v>
      </c>
      <c r="H89" s="232"/>
    </row>
    <row r="90" spans="1:8">
      <c r="A90" s="265">
        <v>702133</v>
      </c>
      <c r="B90" s="264" t="s">
        <v>1444</v>
      </c>
      <c r="C90" s="263"/>
      <c r="D90" s="263"/>
      <c r="E90" s="259">
        <f t="shared" si="2"/>
        <v>0</v>
      </c>
      <c r="H90" s="232"/>
    </row>
    <row r="91" spans="1:8">
      <c r="A91" s="265">
        <v>7022</v>
      </c>
      <c r="B91" s="264" t="s">
        <v>1443</v>
      </c>
      <c r="C91" s="267">
        <f>+C92+C93+C98</f>
        <v>0</v>
      </c>
      <c r="D91" s="267">
        <f>+D92+D93+D98</f>
        <v>0</v>
      </c>
      <c r="E91" s="266">
        <f>+E92+E93+E98</f>
        <v>0</v>
      </c>
      <c r="H91" s="232"/>
    </row>
    <row r="92" spans="1:8">
      <c r="A92" s="265">
        <v>70221</v>
      </c>
      <c r="B92" s="264" t="s">
        <v>1442</v>
      </c>
      <c r="C92" s="263"/>
      <c r="D92" s="263"/>
      <c r="E92" s="259">
        <f t="shared" ref="E92:E134" si="3">C92+D92</f>
        <v>0</v>
      </c>
      <c r="H92" s="232"/>
    </row>
    <row r="93" spans="1:8">
      <c r="A93" s="265">
        <v>70222</v>
      </c>
      <c r="B93" s="264" t="s">
        <v>1441</v>
      </c>
      <c r="C93" s="267">
        <f>SUM(C94:C97)</f>
        <v>0</v>
      </c>
      <c r="D93" s="267">
        <f>SUM(D94:D97)</f>
        <v>0</v>
      </c>
      <c r="E93" s="266">
        <f t="shared" si="3"/>
        <v>0</v>
      </c>
      <c r="H93" s="232"/>
    </row>
    <row r="94" spans="1:8">
      <c r="A94" s="265">
        <v>702221</v>
      </c>
      <c r="B94" s="264" t="s">
        <v>1440</v>
      </c>
      <c r="C94" s="263"/>
      <c r="D94" s="263"/>
      <c r="E94" s="259">
        <f t="shared" si="3"/>
        <v>0</v>
      </c>
      <c r="H94" s="232"/>
    </row>
    <row r="95" spans="1:8">
      <c r="A95" s="265">
        <v>702222</v>
      </c>
      <c r="B95" s="264" t="s">
        <v>1436</v>
      </c>
      <c r="C95" s="263"/>
      <c r="D95" s="263"/>
      <c r="E95" s="259">
        <f t="shared" si="3"/>
        <v>0</v>
      </c>
      <c r="H95" s="232"/>
    </row>
    <row r="96" spans="1:8">
      <c r="A96" s="265">
        <v>702223</v>
      </c>
      <c r="B96" s="264" t="s">
        <v>1435</v>
      </c>
      <c r="C96" s="263"/>
      <c r="D96" s="263"/>
      <c r="E96" s="259">
        <f t="shared" si="3"/>
        <v>0</v>
      </c>
      <c r="H96" s="232"/>
    </row>
    <row r="97" spans="1:8">
      <c r="A97" s="265">
        <v>702224</v>
      </c>
      <c r="B97" s="264" t="s">
        <v>1439</v>
      </c>
      <c r="C97" s="263"/>
      <c r="D97" s="263"/>
      <c r="E97" s="259">
        <f t="shared" si="3"/>
        <v>0</v>
      </c>
      <c r="H97" s="232"/>
    </row>
    <row r="98" spans="1:8">
      <c r="A98" s="265">
        <v>70223</v>
      </c>
      <c r="B98" s="264" t="s">
        <v>1438</v>
      </c>
      <c r="C98" s="267">
        <f>SUM(C99:C102)</f>
        <v>0</v>
      </c>
      <c r="D98" s="267">
        <f>SUM(D99:D102)</f>
        <v>0</v>
      </c>
      <c r="E98" s="266">
        <f t="shared" si="3"/>
        <v>0</v>
      </c>
      <c r="H98" s="232"/>
    </row>
    <row r="99" spans="1:8">
      <c r="A99" s="265">
        <v>702231</v>
      </c>
      <c r="B99" s="264" t="s">
        <v>1437</v>
      </c>
      <c r="C99" s="263"/>
      <c r="D99" s="263"/>
      <c r="E99" s="259">
        <f t="shared" si="3"/>
        <v>0</v>
      </c>
      <c r="H99" s="232"/>
    </row>
    <row r="100" spans="1:8">
      <c r="A100" s="265">
        <v>702232</v>
      </c>
      <c r="B100" s="264" t="s">
        <v>1436</v>
      </c>
      <c r="C100" s="263"/>
      <c r="D100" s="263"/>
      <c r="E100" s="259">
        <f t="shared" si="3"/>
        <v>0</v>
      </c>
      <c r="H100" s="232"/>
    </row>
    <row r="101" spans="1:8">
      <c r="A101" s="265">
        <v>702233</v>
      </c>
      <c r="B101" s="264" t="s">
        <v>1435</v>
      </c>
      <c r="C101" s="263"/>
      <c r="D101" s="263"/>
      <c r="E101" s="259">
        <f t="shared" si="3"/>
        <v>0</v>
      </c>
      <c r="H101" s="232"/>
    </row>
    <row r="102" spans="1:8">
      <c r="A102" s="265">
        <v>702234</v>
      </c>
      <c r="B102" s="264" t="s">
        <v>1434</v>
      </c>
      <c r="C102" s="263"/>
      <c r="D102" s="263"/>
      <c r="E102" s="259">
        <f t="shared" si="3"/>
        <v>0</v>
      </c>
      <c r="H102" s="232"/>
    </row>
    <row r="103" spans="1:8">
      <c r="A103" s="265">
        <v>7023</v>
      </c>
      <c r="B103" s="264" t="s">
        <v>1433</v>
      </c>
      <c r="C103" s="263"/>
      <c r="D103" s="263"/>
      <c r="E103" s="259">
        <f t="shared" si="3"/>
        <v>0</v>
      </c>
      <c r="H103" s="232"/>
    </row>
    <row r="104" spans="1:8">
      <c r="A104" s="265">
        <v>7027</v>
      </c>
      <c r="B104" s="264" t="s">
        <v>1432</v>
      </c>
      <c r="C104" s="263"/>
      <c r="D104" s="263"/>
      <c r="E104" s="259">
        <f t="shared" si="3"/>
        <v>0</v>
      </c>
      <c r="H104" s="232"/>
    </row>
    <row r="105" spans="1:8">
      <c r="A105" s="269">
        <v>703</v>
      </c>
      <c r="B105" s="268" t="s">
        <v>1431</v>
      </c>
      <c r="C105" s="267">
        <f>SUM(C106:C112)</f>
        <v>0</v>
      </c>
      <c r="D105" s="267">
        <f>SUM(D106:D112)</f>
        <v>0</v>
      </c>
      <c r="E105" s="266">
        <f t="shared" si="3"/>
        <v>0</v>
      </c>
      <c r="H105" s="232"/>
    </row>
    <row r="106" spans="1:8">
      <c r="A106" s="265">
        <v>7031</v>
      </c>
      <c r="B106" s="264" t="s">
        <v>1430</v>
      </c>
      <c r="C106" s="263"/>
      <c r="D106" s="263"/>
      <c r="E106" s="259">
        <f t="shared" si="3"/>
        <v>0</v>
      </c>
      <c r="H106" s="232"/>
    </row>
    <row r="107" spans="1:8">
      <c r="A107" s="265">
        <v>7032</v>
      </c>
      <c r="B107" s="264" t="s">
        <v>1429</v>
      </c>
      <c r="C107" s="263"/>
      <c r="D107" s="263"/>
      <c r="E107" s="259">
        <f t="shared" si="3"/>
        <v>0</v>
      </c>
      <c r="H107" s="232"/>
    </row>
    <row r="108" spans="1:8">
      <c r="A108" s="265">
        <v>7033</v>
      </c>
      <c r="B108" s="264" t="s">
        <v>1428</v>
      </c>
      <c r="C108" s="263"/>
      <c r="D108" s="263"/>
      <c r="E108" s="259">
        <f t="shared" si="3"/>
        <v>0</v>
      </c>
      <c r="H108" s="232"/>
    </row>
    <row r="109" spans="1:8">
      <c r="A109" s="265">
        <v>7034</v>
      </c>
      <c r="B109" s="264" t="s">
        <v>1427</v>
      </c>
      <c r="C109" s="263"/>
      <c r="D109" s="263"/>
      <c r="E109" s="259">
        <f t="shared" si="3"/>
        <v>0</v>
      </c>
      <c r="H109" s="232"/>
    </row>
    <row r="110" spans="1:8">
      <c r="A110" s="265">
        <v>7035</v>
      </c>
      <c r="B110" s="264" t="s">
        <v>1426</v>
      </c>
      <c r="C110" s="263"/>
      <c r="D110" s="263"/>
      <c r="E110" s="259">
        <f t="shared" si="3"/>
        <v>0</v>
      </c>
      <c r="H110" s="232"/>
    </row>
    <row r="111" spans="1:8">
      <c r="A111" s="265">
        <v>7036</v>
      </c>
      <c r="B111" s="264" t="s">
        <v>1425</v>
      </c>
      <c r="C111" s="263"/>
      <c r="D111" s="263"/>
      <c r="E111" s="259">
        <f t="shared" si="3"/>
        <v>0</v>
      </c>
      <c r="H111" s="232"/>
    </row>
    <row r="112" spans="1:8">
      <c r="A112" s="265">
        <v>7037</v>
      </c>
      <c r="B112" s="264" t="s">
        <v>1424</v>
      </c>
      <c r="C112" s="263"/>
      <c r="D112" s="263"/>
      <c r="E112" s="259">
        <f t="shared" si="3"/>
        <v>0</v>
      </c>
      <c r="H112" s="232"/>
    </row>
    <row r="113" spans="1:8">
      <c r="A113" s="269">
        <v>704</v>
      </c>
      <c r="B113" s="268" t="s">
        <v>1423</v>
      </c>
      <c r="C113" s="263"/>
      <c r="D113" s="263"/>
      <c r="E113" s="259">
        <f t="shared" si="3"/>
        <v>0</v>
      </c>
      <c r="H113" s="232"/>
    </row>
    <row r="114" spans="1:8">
      <c r="A114" s="269">
        <v>705</v>
      </c>
      <c r="B114" s="268" t="s">
        <v>1422</v>
      </c>
      <c r="C114" s="263"/>
      <c r="D114" s="263"/>
      <c r="E114" s="259">
        <f t="shared" si="3"/>
        <v>0</v>
      </c>
      <c r="H114" s="232"/>
    </row>
    <row r="115" spans="1:8">
      <c r="A115" s="269">
        <v>706</v>
      </c>
      <c r="B115" s="268" t="s">
        <v>1421</v>
      </c>
      <c r="C115" s="263"/>
      <c r="D115" s="263"/>
      <c r="E115" s="259">
        <f t="shared" si="3"/>
        <v>0</v>
      </c>
      <c r="H115" s="232"/>
    </row>
    <row r="116" spans="1:8">
      <c r="A116" s="262">
        <v>74</v>
      </c>
      <c r="B116" s="261" t="s">
        <v>1420</v>
      </c>
      <c r="C116" s="263"/>
      <c r="D116" s="263"/>
      <c r="E116" s="259">
        <f t="shared" si="3"/>
        <v>0</v>
      </c>
      <c r="H116" s="232"/>
    </row>
    <row r="117" spans="1:8">
      <c r="A117" s="262">
        <v>75</v>
      </c>
      <c r="B117" s="261" t="s">
        <v>1419</v>
      </c>
      <c r="C117" s="267">
        <f>C118+C121+C125+C126+C127+C128</f>
        <v>0</v>
      </c>
      <c r="D117" s="267">
        <f>D118+D121+D125+D126+D127+D128</f>
        <v>0</v>
      </c>
      <c r="E117" s="266">
        <f t="shared" si="3"/>
        <v>0</v>
      </c>
      <c r="H117" s="232"/>
    </row>
    <row r="118" spans="1:8">
      <c r="A118" s="265">
        <v>751</v>
      </c>
      <c r="B118" s="264" t="s">
        <v>1418</v>
      </c>
      <c r="C118" s="267">
        <f>SUM(C119:C120)</f>
        <v>0</v>
      </c>
      <c r="D118" s="267">
        <f>SUM(D119:D120)</f>
        <v>0</v>
      </c>
      <c r="E118" s="266">
        <f t="shared" si="3"/>
        <v>0</v>
      </c>
      <c r="H118" s="232"/>
    </row>
    <row r="119" spans="1:8">
      <c r="A119" s="269">
        <v>7511</v>
      </c>
      <c r="B119" s="268" t="s">
        <v>1417</v>
      </c>
      <c r="C119" s="263"/>
      <c r="D119" s="263"/>
      <c r="E119" s="259">
        <f t="shared" si="3"/>
        <v>0</v>
      </c>
      <c r="H119" s="232"/>
    </row>
    <row r="120" spans="1:8">
      <c r="A120" s="265">
        <v>7512</v>
      </c>
      <c r="B120" s="264" t="s">
        <v>1416</v>
      </c>
      <c r="C120" s="263"/>
      <c r="D120" s="263"/>
      <c r="E120" s="259">
        <f t="shared" si="3"/>
        <v>0</v>
      </c>
      <c r="H120" s="232"/>
    </row>
    <row r="121" spans="1:8">
      <c r="A121" s="265">
        <v>752</v>
      </c>
      <c r="B121" s="264" t="s">
        <v>1415</v>
      </c>
      <c r="C121" s="267">
        <f>SUM(C122:C124)</f>
        <v>0</v>
      </c>
      <c r="D121" s="267">
        <f>SUM(D122:D124)</f>
        <v>0</v>
      </c>
      <c r="E121" s="266">
        <f t="shared" si="3"/>
        <v>0</v>
      </c>
      <c r="H121" s="232"/>
    </row>
    <row r="122" spans="1:8">
      <c r="A122" s="269">
        <v>7523</v>
      </c>
      <c r="B122" s="268" t="s">
        <v>1414</v>
      </c>
      <c r="C122" s="263"/>
      <c r="D122" s="263"/>
      <c r="E122" s="259">
        <f t="shared" si="3"/>
        <v>0</v>
      </c>
      <c r="H122" s="232"/>
    </row>
    <row r="123" spans="1:8">
      <c r="A123" s="265">
        <v>7524</v>
      </c>
      <c r="B123" s="264" t="s">
        <v>1413</v>
      </c>
      <c r="C123" s="263"/>
      <c r="D123" s="263"/>
      <c r="E123" s="259">
        <f t="shared" si="3"/>
        <v>0</v>
      </c>
      <c r="H123" s="232"/>
    </row>
    <row r="124" spans="1:8">
      <c r="A124" s="265">
        <v>7525</v>
      </c>
      <c r="B124" s="264" t="s">
        <v>1412</v>
      </c>
      <c r="C124" s="263"/>
      <c r="D124" s="263"/>
      <c r="E124" s="259">
        <f t="shared" si="3"/>
        <v>0</v>
      </c>
      <c r="H124" s="232"/>
    </row>
    <row r="125" spans="1:8">
      <c r="A125" s="265">
        <v>753</v>
      </c>
      <c r="B125" s="264" t="s">
        <v>1411</v>
      </c>
      <c r="C125" s="263"/>
      <c r="D125" s="263"/>
      <c r="E125" s="259">
        <f t="shared" si="3"/>
        <v>0</v>
      </c>
      <c r="H125" s="232"/>
    </row>
    <row r="126" spans="1:8">
      <c r="A126" s="265">
        <v>754</v>
      </c>
      <c r="B126" s="264" t="s">
        <v>1410</v>
      </c>
      <c r="C126" s="263"/>
      <c r="D126" s="263"/>
      <c r="E126" s="259">
        <f t="shared" si="3"/>
        <v>0</v>
      </c>
      <c r="H126" s="232"/>
    </row>
    <row r="127" spans="1:8">
      <c r="A127" s="265">
        <v>755</v>
      </c>
      <c r="B127" s="264" t="s">
        <v>1409</v>
      </c>
      <c r="C127" s="263"/>
      <c r="D127" s="263"/>
      <c r="E127" s="259">
        <f t="shared" si="3"/>
        <v>0</v>
      </c>
      <c r="H127" s="232"/>
    </row>
    <row r="128" spans="1:8">
      <c r="A128" s="265">
        <v>757</v>
      </c>
      <c r="B128" s="264" t="s">
        <v>1408</v>
      </c>
      <c r="C128" s="263"/>
      <c r="D128" s="263"/>
      <c r="E128" s="259">
        <f t="shared" si="3"/>
        <v>0</v>
      </c>
      <c r="H128" s="232"/>
    </row>
    <row r="129" spans="1:8">
      <c r="A129" s="262">
        <v>76</v>
      </c>
      <c r="B129" s="261" t="s">
        <v>1407</v>
      </c>
      <c r="C129" s="267">
        <f>SUM(C130:C132)</f>
        <v>0</v>
      </c>
      <c r="D129" s="267">
        <f>SUM(D130:D132)</f>
        <v>0</v>
      </c>
      <c r="E129" s="266">
        <f t="shared" si="3"/>
        <v>0</v>
      </c>
      <c r="H129" s="232"/>
    </row>
    <row r="130" spans="1:8">
      <c r="A130" s="265">
        <v>761</v>
      </c>
      <c r="B130" s="264" t="s">
        <v>1406</v>
      </c>
      <c r="C130" s="263"/>
      <c r="D130" s="263"/>
      <c r="E130" s="259">
        <f t="shared" si="3"/>
        <v>0</v>
      </c>
      <c r="H130" s="232"/>
    </row>
    <row r="131" spans="1:8">
      <c r="A131" s="265">
        <v>762</v>
      </c>
      <c r="B131" s="264" t="s">
        <v>1405</v>
      </c>
      <c r="C131" s="263"/>
      <c r="D131" s="263"/>
      <c r="E131" s="259">
        <f t="shared" si="3"/>
        <v>0</v>
      </c>
      <c r="H131" s="232"/>
    </row>
    <row r="132" spans="1:8">
      <c r="A132" s="265">
        <v>763</v>
      </c>
      <c r="B132" s="264" t="s">
        <v>1404</v>
      </c>
      <c r="C132" s="263"/>
      <c r="D132" s="263"/>
      <c r="E132" s="259">
        <f t="shared" si="3"/>
        <v>0</v>
      </c>
      <c r="H132" s="232"/>
    </row>
    <row r="133" spans="1:8">
      <c r="A133" s="262">
        <v>79</v>
      </c>
      <c r="B133" s="261" t="s">
        <v>1403</v>
      </c>
      <c r="C133" s="260"/>
      <c r="D133" s="260"/>
      <c r="E133" s="259">
        <f t="shared" si="3"/>
        <v>0</v>
      </c>
      <c r="F133" s="231"/>
      <c r="H133" s="232"/>
    </row>
    <row r="134" spans="1:8">
      <c r="A134" s="1975"/>
      <c r="B134" s="1988" t="s">
        <v>1402</v>
      </c>
      <c r="C134" s="1989">
        <f>C74+C116+C117+C129+C133</f>
        <v>0</v>
      </c>
      <c r="D134" s="1989">
        <f>D74+D116+D117+D129+D133</f>
        <v>0</v>
      </c>
      <c r="E134" s="1990">
        <f t="shared" si="3"/>
        <v>0</v>
      </c>
      <c r="H134" s="232"/>
    </row>
    <row r="135" spans="1:8">
      <c r="A135" s="258"/>
      <c r="B135" s="258"/>
      <c r="C135" s="257"/>
      <c r="D135" s="257"/>
      <c r="E135" s="257"/>
    </row>
  </sheetData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workbookViewId="0">
      <selection activeCell="B793" sqref="B793"/>
    </sheetView>
  </sheetViews>
  <sheetFormatPr defaultColWidth="25.85546875" defaultRowHeight="15"/>
  <cols>
    <col min="1" max="1" width="23.5703125" style="20" customWidth="1"/>
    <col min="2" max="2" width="57" style="20" bestFit="1" customWidth="1"/>
    <col min="3" max="3" width="11" style="232" customWidth="1"/>
    <col min="4" max="4" width="12.140625" style="232" bestFit="1" customWidth="1"/>
    <col min="5" max="5" width="11" style="232" customWidth="1"/>
    <col min="6" max="6" width="12.140625" style="232" bestFit="1" customWidth="1"/>
    <col min="7" max="7" width="11" style="232" customWidth="1"/>
    <col min="8" max="8" width="12.140625" style="232" bestFit="1" customWidth="1"/>
    <col min="9" max="16384" width="25.85546875" style="33"/>
  </cols>
  <sheetData>
    <row r="1" spans="1:10">
      <c r="A1" s="20" t="s">
        <v>57</v>
      </c>
      <c r="B1" s="87" t="s">
        <v>1378</v>
      </c>
    </row>
    <row r="2" spans="1:10">
      <c r="A2" s="20" t="s">
        <v>58</v>
      </c>
      <c r="B2" s="20" t="s">
        <v>1379</v>
      </c>
    </row>
    <row r="3" spans="1:10">
      <c r="A3" s="20" t="s">
        <v>56</v>
      </c>
      <c r="B3" s="20" t="s">
        <v>61</v>
      </c>
    </row>
    <row r="4" spans="1:10">
      <c r="A4" s="20" t="s">
        <v>59</v>
      </c>
      <c r="B4" s="20" t="s">
        <v>62</v>
      </c>
    </row>
    <row r="5" spans="1:10">
      <c r="A5" s="33" t="s">
        <v>1349</v>
      </c>
      <c r="B5" s="33" t="s">
        <v>80</v>
      </c>
    </row>
    <row r="7" spans="1:10">
      <c r="A7" s="1992"/>
      <c r="B7" s="1993" t="s">
        <v>1511</v>
      </c>
      <c r="C7" s="1994"/>
      <c r="D7" s="1995"/>
      <c r="E7" s="1985"/>
      <c r="F7" s="1985" t="s">
        <v>1229</v>
      </c>
      <c r="G7" s="1996"/>
      <c r="H7" s="1932" t="s">
        <v>995</v>
      </c>
    </row>
    <row r="8" spans="1:10">
      <c r="A8" s="293" t="s">
        <v>709</v>
      </c>
      <c r="B8" s="292"/>
      <c r="C8" s="255"/>
      <c r="D8" s="1997" t="s">
        <v>1519</v>
      </c>
      <c r="E8" s="1985"/>
      <c r="F8" s="1985" t="s">
        <v>1518</v>
      </c>
      <c r="G8" s="1998"/>
      <c r="H8" s="255"/>
    </row>
    <row r="9" spans="1:10">
      <c r="A9" s="291"/>
      <c r="B9" s="1986" t="s">
        <v>1230</v>
      </c>
      <c r="C9" s="290" t="s">
        <v>1228</v>
      </c>
      <c r="D9" s="1999"/>
      <c r="E9" s="1995" t="s">
        <v>64</v>
      </c>
      <c r="F9" s="1985" t="s">
        <v>65</v>
      </c>
      <c r="G9" s="1998" t="s">
        <v>1517</v>
      </c>
      <c r="H9" s="290"/>
    </row>
    <row r="10" spans="1:10">
      <c r="A10" s="2000"/>
      <c r="B10" s="1991"/>
      <c r="C10" s="289"/>
      <c r="D10" s="2001"/>
      <c r="E10" s="2002"/>
      <c r="F10" s="2002"/>
      <c r="G10" s="2002"/>
      <c r="H10" s="2001"/>
    </row>
    <row r="11" spans="1:10">
      <c r="A11" s="288"/>
      <c r="B11" s="284" t="s">
        <v>1516</v>
      </c>
      <c r="C11" s="287">
        <f>SUM(C12:C17)</f>
        <v>0</v>
      </c>
      <c r="D11" s="287">
        <f>SUM(E11:G11)</f>
        <v>0</v>
      </c>
      <c r="E11" s="286">
        <f t="shared" ref="E11:G11" si="0">SUM(E12:E17)</f>
        <v>0</v>
      </c>
      <c r="F11" s="286">
        <f t="shared" si="0"/>
        <v>0</v>
      </c>
      <c r="G11" s="281">
        <f t="shared" si="0"/>
        <v>0</v>
      </c>
      <c r="H11" s="281">
        <f>C11+D11</f>
        <v>0</v>
      </c>
      <c r="J11" s="232"/>
    </row>
    <row r="12" spans="1:10">
      <c r="A12" s="117">
        <v>6011</v>
      </c>
      <c r="B12" s="264" t="s">
        <v>1457</v>
      </c>
      <c r="C12" s="280"/>
      <c r="D12" s="274">
        <f>SUM(E12:G12)</f>
        <v>0</v>
      </c>
      <c r="E12" s="279"/>
      <c r="F12" s="279"/>
      <c r="G12" s="278"/>
      <c r="H12" s="277">
        <f t="shared" ref="H12:H29" si="1">C12+D12</f>
        <v>0</v>
      </c>
      <c r="J12" s="232"/>
    </row>
    <row r="13" spans="1:10">
      <c r="A13" s="117">
        <v>6012</v>
      </c>
      <c r="B13" s="264" t="s">
        <v>1508</v>
      </c>
      <c r="C13" s="280"/>
      <c r="D13" s="274">
        <f t="shared" ref="D13:D17" si="2">SUM(E13:G13)</f>
        <v>0</v>
      </c>
      <c r="E13" s="279"/>
      <c r="F13" s="279"/>
      <c r="G13" s="278"/>
      <c r="H13" s="277">
        <f t="shared" si="1"/>
        <v>0</v>
      </c>
      <c r="J13" s="232"/>
    </row>
    <row r="14" spans="1:10">
      <c r="A14" s="117">
        <v>6013</v>
      </c>
      <c r="B14" s="264" t="s">
        <v>1490</v>
      </c>
      <c r="C14" s="280"/>
      <c r="D14" s="274">
        <f t="shared" si="2"/>
        <v>0</v>
      </c>
      <c r="E14" s="279"/>
      <c r="F14" s="279"/>
      <c r="G14" s="278"/>
      <c r="H14" s="277">
        <f t="shared" si="1"/>
        <v>0</v>
      </c>
      <c r="J14" s="232"/>
    </row>
    <row r="15" spans="1:10" ht="15.75" customHeight="1">
      <c r="A15" s="117">
        <v>6014</v>
      </c>
      <c r="B15" s="264" t="s">
        <v>1489</v>
      </c>
      <c r="C15" s="280"/>
      <c r="D15" s="274">
        <f t="shared" si="2"/>
        <v>0</v>
      </c>
      <c r="E15" s="279"/>
      <c r="F15" s="279"/>
      <c r="G15" s="278"/>
      <c r="H15" s="277">
        <f t="shared" si="1"/>
        <v>0</v>
      </c>
      <c r="J15" s="232"/>
    </row>
    <row r="16" spans="1:10">
      <c r="A16" s="117">
        <v>6015</v>
      </c>
      <c r="B16" s="264" t="s">
        <v>1488</v>
      </c>
      <c r="C16" s="280"/>
      <c r="D16" s="274">
        <f t="shared" si="2"/>
        <v>0</v>
      </c>
      <c r="E16" s="279"/>
      <c r="F16" s="279"/>
      <c r="G16" s="278"/>
      <c r="H16" s="277">
        <f t="shared" si="1"/>
        <v>0</v>
      </c>
      <c r="J16" s="232"/>
    </row>
    <row r="17" spans="1:10">
      <c r="A17" s="117">
        <v>6017</v>
      </c>
      <c r="B17" s="264" t="s">
        <v>1432</v>
      </c>
      <c r="C17" s="280"/>
      <c r="D17" s="274">
        <f t="shared" si="2"/>
        <v>0</v>
      </c>
      <c r="E17" s="279"/>
      <c r="F17" s="279"/>
      <c r="G17" s="278"/>
      <c r="H17" s="277">
        <f t="shared" si="1"/>
        <v>0</v>
      </c>
      <c r="J17" s="232"/>
    </row>
    <row r="18" spans="1:10">
      <c r="A18" s="285"/>
      <c r="B18" s="284" t="s">
        <v>1515</v>
      </c>
      <c r="C18" s="277">
        <f>SUM(C19:C29)</f>
        <v>0</v>
      </c>
      <c r="D18" s="274">
        <f>SUM(D19:D29)</f>
        <v>0</v>
      </c>
      <c r="E18" s="283">
        <f t="shared" ref="E18:G18" si="3">SUM(E19:E29)</f>
        <v>0</v>
      </c>
      <c r="F18" s="283">
        <f t="shared" si="3"/>
        <v>0</v>
      </c>
      <c r="G18" s="282">
        <f t="shared" si="3"/>
        <v>0</v>
      </c>
      <c r="H18" s="281">
        <f>C18+D18</f>
        <v>0</v>
      </c>
      <c r="J18" s="232"/>
    </row>
    <row r="19" spans="1:10">
      <c r="A19" s="117">
        <v>7011</v>
      </c>
      <c r="B19" s="264" t="s">
        <v>1457</v>
      </c>
      <c r="C19" s="280"/>
      <c r="D19" s="274">
        <f t="shared" ref="D19:D29" si="4">SUM(E19:G19)</f>
        <v>0</v>
      </c>
      <c r="E19" s="279"/>
      <c r="F19" s="279"/>
      <c r="G19" s="278"/>
      <c r="H19" s="277">
        <f t="shared" si="1"/>
        <v>0</v>
      </c>
      <c r="J19" s="232"/>
    </row>
    <row r="20" spans="1:10">
      <c r="A20" s="117">
        <v>7012</v>
      </c>
      <c r="B20" s="264" t="s">
        <v>1456</v>
      </c>
      <c r="C20" s="280"/>
      <c r="D20" s="274">
        <f t="shared" si="4"/>
        <v>0</v>
      </c>
      <c r="E20" s="279"/>
      <c r="F20" s="279"/>
      <c r="G20" s="278"/>
      <c r="H20" s="277">
        <f t="shared" si="1"/>
        <v>0</v>
      </c>
      <c r="J20" s="232"/>
    </row>
    <row r="21" spans="1:10">
      <c r="A21" s="117">
        <v>7015</v>
      </c>
      <c r="B21" s="264" t="s">
        <v>1455</v>
      </c>
      <c r="C21" s="280"/>
      <c r="D21" s="274">
        <f t="shared" si="4"/>
        <v>0</v>
      </c>
      <c r="E21" s="279"/>
      <c r="F21" s="279"/>
      <c r="G21" s="278"/>
      <c r="H21" s="277">
        <f t="shared" si="1"/>
        <v>0</v>
      </c>
      <c r="J21" s="232"/>
    </row>
    <row r="22" spans="1:10">
      <c r="A22" s="117">
        <v>7017</v>
      </c>
      <c r="B22" s="264" t="s">
        <v>1432</v>
      </c>
      <c r="C22" s="280"/>
      <c r="D22" s="274">
        <f t="shared" si="4"/>
        <v>0</v>
      </c>
      <c r="E22" s="279"/>
      <c r="F22" s="279"/>
      <c r="G22" s="278"/>
      <c r="H22" s="277">
        <f t="shared" si="1"/>
        <v>0</v>
      </c>
      <c r="J22" s="232"/>
    </row>
    <row r="23" spans="1:10">
      <c r="A23" s="117">
        <v>70211</v>
      </c>
      <c r="B23" s="264" t="s">
        <v>1514</v>
      </c>
      <c r="C23" s="280"/>
      <c r="D23" s="274">
        <f t="shared" si="4"/>
        <v>0</v>
      </c>
      <c r="E23" s="279"/>
      <c r="F23" s="279"/>
      <c r="G23" s="278"/>
      <c r="H23" s="277">
        <f t="shared" si="1"/>
        <v>0</v>
      </c>
      <c r="J23" s="232"/>
    </row>
    <row r="24" spans="1:10">
      <c r="A24" s="117">
        <v>702122</v>
      </c>
      <c r="B24" s="264" t="s">
        <v>1513</v>
      </c>
      <c r="C24" s="280"/>
      <c r="D24" s="274">
        <f t="shared" si="4"/>
        <v>0</v>
      </c>
      <c r="E24" s="279"/>
      <c r="F24" s="279"/>
      <c r="G24" s="278"/>
      <c r="H24" s="277">
        <f t="shared" si="1"/>
        <v>0</v>
      </c>
      <c r="J24" s="232"/>
    </row>
    <row r="25" spans="1:10">
      <c r="A25" s="117">
        <v>702132</v>
      </c>
      <c r="B25" s="264" t="s">
        <v>1512</v>
      </c>
      <c r="C25" s="280"/>
      <c r="D25" s="274">
        <f t="shared" si="4"/>
        <v>0</v>
      </c>
      <c r="E25" s="279"/>
      <c r="F25" s="279"/>
      <c r="G25" s="278"/>
      <c r="H25" s="277">
        <f t="shared" si="1"/>
        <v>0</v>
      </c>
      <c r="J25" s="232"/>
    </row>
    <row r="26" spans="1:10">
      <c r="A26" s="117">
        <v>70221</v>
      </c>
      <c r="B26" s="264" t="s">
        <v>1514</v>
      </c>
      <c r="C26" s="280"/>
      <c r="D26" s="274">
        <f t="shared" si="4"/>
        <v>0</v>
      </c>
      <c r="E26" s="279"/>
      <c r="F26" s="279"/>
      <c r="G26" s="278"/>
      <c r="H26" s="277">
        <f t="shared" si="1"/>
        <v>0</v>
      </c>
      <c r="J26" s="232"/>
    </row>
    <row r="27" spans="1:10">
      <c r="A27" s="117">
        <v>702222</v>
      </c>
      <c r="B27" s="264" t="s">
        <v>1513</v>
      </c>
      <c r="C27" s="280"/>
      <c r="D27" s="274">
        <f t="shared" si="4"/>
        <v>0</v>
      </c>
      <c r="E27" s="279"/>
      <c r="F27" s="279"/>
      <c r="G27" s="278"/>
      <c r="H27" s="277">
        <f t="shared" si="1"/>
        <v>0</v>
      </c>
      <c r="J27" s="232"/>
    </row>
    <row r="28" spans="1:10">
      <c r="A28" s="117">
        <v>702232</v>
      </c>
      <c r="B28" s="264" t="s">
        <v>1512</v>
      </c>
      <c r="C28" s="280"/>
      <c r="D28" s="274">
        <f t="shared" si="4"/>
        <v>0</v>
      </c>
      <c r="E28" s="279"/>
      <c r="F28" s="279"/>
      <c r="G28" s="278"/>
      <c r="H28" s="277">
        <f t="shared" si="1"/>
        <v>0</v>
      </c>
      <c r="I28" s="233"/>
      <c r="J28" s="232"/>
    </row>
    <row r="29" spans="1:10">
      <c r="A29" s="118">
        <v>7023</v>
      </c>
      <c r="B29" s="276" t="s">
        <v>1433</v>
      </c>
      <c r="C29" s="275"/>
      <c r="D29" s="274">
        <f t="shared" si="4"/>
        <v>0</v>
      </c>
      <c r="E29" s="2003"/>
      <c r="F29" s="2003"/>
      <c r="G29" s="2004"/>
      <c r="H29" s="273">
        <f t="shared" si="1"/>
        <v>0</v>
      </c>
      <c r="J29" s="232"/>
    </row>
  </sheetData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"/>
  <sheetViews>
    <sheetView workbookViewId="0">
      <selection activeCell="B793" sqref="B793"/>
    </sheetView>
  </sheetViews>
  <sheetFormatPr defaultRowHeight="15"/>
  <cols>
    <col min="1" max="1" width="23.85546875" style="20" customWidth="1"/>
    <col min="2" max="2" width="67.5703125" style="20" customWidth="1"/>
    <col min="3" max="3" width="13.7109375" style="232" customWidth="1"/>
    <col min="4" max="4" width="10.140625" style="232" customWidth="1"/>
    <col min="5" max="5" width="14.140625" style="232" customWidth="1"/>
    <col min="6" max="6" width="9.140625" style="232"/>
    <col min="7" max="7" width="15.5703125" style="232" customWidth="1"/>
    <col min="8" max="16384" width="9.140625" style="33"/>
  </cols>
  <sheetData>
    <row r="1" spans="1:10">
      <c r="A1" s="20" t="s">
        <v>57</v>
      </c>
      <c r="B1" s="87">
        <v>23</v>
      </c>
    </row>
    <row r="2" spans="1:10">
      <c r="A2" s="20" t="s">
        <v>58</v>
      </c>
      <c r="B2" s="20" t="s">
        <v>1381</v>
      </c>
    </row>
    <row r="3" spans="1:10">
      <c r="A3" s="20" t="s">
        <v>56</v>
      </c>
      <c r="B3" s="20" t="s">
        <v>61</v>
      </c>
    </row>
    <row r="4" spans="1:10">
      <c r="A4" s="20" t="s">
        <v>59</v>
      </c>
      <c r="B4" s="20" t="s">
        <v>62</v>
      </c>
    </row>
    <row r="5" spans="1:10">
      <c r="A5" s="33" t="s">
        <v>1349</v>
      </c>
      <c r="B5" s="33" t="s">
        <v>80</v>
      </c>
    </row>
    <row r="7" spans="1:10">
      <c r="A7" s="1925"/>
      <c r="B7" s="2005" t="s">
        <v>1547</v>
      </c>
      <c r="C7" s="1995"/>
      <c r="D7" s="1985"/>
      <c r="E7" s="1985"/>
      <c r="F7" s="1985"/>
      <c r="G7" s="1933"/>
    </row>
    <row r="8" spans="1:10">
      <c r="A8" s="248" t="s">
        <v>709</v>
      </c>
      <c r="B8" s="302"/>
      <c r="C8" s="3047" t="s">
        <v>1228</v>
      </c>
      <c r="D8" s="3048"/>
      <c r="E8" s="3047" t="s">
        <v>1229</v>
      </c>
      <c r="F8" s="3048"/>
      <c r="G8" s="1994" t="s">
        <v>995</v>
      </c>
    </row>
    <row r="9" spans="1:10">
      <c r="A9" s="242"/>
      <c r="B9" s="1986" t="s">
        <v>1230</v>
      </c>
      <c r="C9" s="1639" t="s">
        <v>348</v>
      </c>
      <c r="D9" s="1999" t="s">
        <v>336</v>
      </c>
      <c r="E9" s="1639" t="s">
        <v>348</v>
      </c>
      <c r="F9" s="1999" t="s">
        <v>336</v>
      </c>
      <c r="G9" s="290"/>
    </row>
    <row r="10" spans="1:10">
      <c r="A10" s="262">
        <v>90</v>
      </c>
      <c r="B10" s="2000" t="s">
        <v>1546</v>
      </c>
      <c r="C10" s="2006">
        <f>C11+C14</f>
        <v>0</v>
      </c>
      <c r="D10" s="2007">
        <f>D11+D14</f>
        <v>0</v>
      </c>
      <c r="E10" s="2006">
        <f>E11+E14</f>
        <v>0</v>
      </c>
      <c r="F10" s="2007">
        <f>F11+F14</f>
        <v>0</v>
      </c>
      <c r="G10" s="2008">
        <f>SUM(C10:F10)</f>
        <v>0</v>
      </c>
      <c r="J10" s="232"/>
    </row>
    <row r="11" spans="1:10">
      <c r="A11" s="265">
        <v>901</v>
      </c>
      <c r="B11" s="117" t="s">
        <v>1545</v>
      </c>
      <c r="C11" s="300">
        <f>C12+C13</f>
        <v>0</v>
      </c>
      <c r="D11" s="299">
        <f>D12+D13</f>
        <v>0</v>
      </c>
      <c r="E11" s="300">
        <f>E12+E13</f>
        <v>0</v>
      </c>
      <c r="F11" s="299">
        <f>F12+F13</f>
        <v>0</v>
      </c>
      <c r="G11" s="281">
        <f t="shared" ref="G11:G43" si="0">SUM(C11:F11)</f>
        <v>0</v>
      </c>
      <c r="J11" s="232"/>
    </row>
    <row r="12" spans="1:10">
      <c r="A12" s="265">
        <v>9011</v>
      </c>
      <c r="B12" s="117" t="s">
        <v>1540</v>
      </c>
      <c r="C12" s="280"/>
      <c r="D12" s="301"/>
      <c r="E12" s="280"/>
      <c r="F12" s="296"/>
      <c r="G12" s="281">
        <f>SUM(C12:F12)</f>
        <v>0</v>
      </c>
      <c r="J12" s="232"/>
    </row>
    <row r="13" spans="1:10">
      <c r="A13" s="265">
        <v>9012</v>
      </c>
      <c r="B13" s="117" t="s">
        <v>1539</v>
      </c>
      <c r="C13" s="280"/>
      <c r="D13" s="301"/>
      <c r="E13" s="280"/>
      <c r="F13" s="296"/>
      <c r="G13" s="281">
        <f t="shared" si="0"/>
        <v>0</v>
      </c>
      <c r="J13" s="232"/>
    </row>
    <row r="14" spans="1:10">
      <c r="A14" s="265">
        <v>902</v>
      </c>
      <c r="B14" s="117" t="s">
        <v>1544</v>
      </c>
      <c r="C14" s="300">
        <f>C15+C16</f>
        <v>0</v>
      </c>
      <c r="D14" s="299">
        <f>D15+D16</f>
        <v>0</v>
      </c>
      <c r="E14" s="300">
        <f>E15+E16</f>
        <v>0</v>
      </c>
      <c r="F14" s="299">
        <f>F15+F16</f>
        <v>0</v>
      </c>
      <c r="G14" s="299">
        <f>SUM(C14:F14)</f>
        <v>0</v>
      </c>
      <c r="J14" s="232"/>
    </row>
    <row r="15" spans="1:10">
      <c r="A15" s="265">
        <v>9021</v>
      </c>
      <c r="B15" s="117" t="s">
        <v>1540</v>
      </c>
      <c r="C15" s="297"/>
      <c r="D15" s="296"/>
      <c r="E15" s="297"/>
      <c r="F15" s="296"/>
      <c r="G15" s="281">
        <f t="shared" si="0"/>
        <v>0</v>
      </c>
      <c r="J15" s="232"/>
    </row>
    <row r="16" spans="1:10">
      <c r="A16" s="265">
        <v>9022</v>
      </c>
      <c r="B16" s="117" t="s">
        <v>1539</v>
      </c>
      <c r="C16" s="297"/>
      <c r="D16" s="296"/>
      <c r="E16" s="297"/>
      <c r="F16" s="296"/>
      <c r="G16" s="281">
        <f>SUM(C16:F16)</f>
        <v>0</v>
      </c>
      <c r="J16" s="232"/>
    </row>
    <row r="17" spans="1:10">
      <c r="A17" s="262">
        <v>91</v>
      </c>
      <c r="B17" s="119" t="s">
        <v>1543</v>
      </c>
      <c r="C17" s="300">
        <f>C18+C21</f>
        <v>0</v>
      </c>
      <c r="D17" s="299">
        <f>D18+D21</f>
        <v>0</v>
      </c>
      <c r="E17" s="300">
        <f>E18+E21</f>
        <v>0</v>
      </c>
      <c r="F17" s="299">
        <f>F18+F21</f>
        <v>0</v>
      </c>
      <c r="G17" s="299">
        <f t="shared" si="0"/>
        <v>0</v>
      </c>
      <c r="J17" s="232"/>
    </row>
    <row r="18" spans="1:10">
      <c r="A18" s="265">
        <v>911</v>
      </c>
      <c r="B18" s="117" t="s">
        <v>1542</v>
      </c>
      <c r="C18" s="300">
        <f>C19+C20</f>
        <v>0</v>
      </c>
      <c r="D18" s="299">
        <f>D19+D20</f>
        <v>0</v>
      </c>
      <c r="E18" s="300">
        <f>E19+E20</f>
        <v>0</v>
      </c>
      <c r="F18" s="299">
        <f>F19+F20</f>
        <v>0</v>
      </c>
      <c r="G18" s="299">
        <f t="shared" si="0"/>
        <v>0</v>
      </c>
      <c r="J18" s="232"/>
    </row>
    <row r="19" spans="1:10">
      <c r="A19" s="265">
        <v>9111</v>
      </c>
      <c r="B19" s="117" t="s">
        <v>1540</v>
      </c>
      <c r="C19" s="297"/>
      <c r="D19" s="296"/>
      <c r="E19" s="297"/>
      <c r="F19" s="296"/>
      <c r="G19" s="281">
        <f t="shared" si="0"/>
        <v>0</v>
      </c>
      <c r="J19" s="232"/>
    </row>
    <row r="20" spans="1:10">
      <c r="A20" s="265">
        <v>9112</v>
      </c>
      <c r="B20" s="117" t="s">
        <v>1539</v>
      </c>
      <c r="C20" s="280"/>
      <c r="D20" s="301"/>
      <c r="E20" s="280"/>
      <c r="F20" s="296"/>
      <c r="G20" s="281">
        <f t="shared" si="0"/>
        <v>0</v>
      </c>
      <c r="J20" s="232"/>
    </row>
    <row r="21" spans="1:10">
      <c r="A21" s="265">
        <v>912</v>
      </c>
      <c r="B21" s="117" t="s">
        <v>1541</v>
      </c>
      <c r="C21" s="300">
        <f>C22+C23</f>
        <v>0</v>
      </c>
      <c r="D21" s="299">
        <f>D22+D23</f>
        <v>0</v>
      </c>
      <c r="E21" s="300">
        <f>E22+E23</f>
        <v>0</v>
      </c>
      <c r="F21" s="299">
        <f>F22+F23</f>
        <v>0</v>
      </c>
      <c r="G21" s="299">
        <f>SUM(C21:F21)</f>
        <v>0</v>
      </c>
      <c r="J21" s="232"/>
    </row>
    <row r="22" spans="1:10">
      <c r="A22" s="265">
        <v>9121</v>
      </c>
      <c r="B22" s="117" t="s">
        <v>1540</v>
      </c>
      <c r="C22" s="280"/>
      <c r="D22" s="301"/>
      <c r="E22" s="280"/>
      <c r="F22" s="296"/>
      <c r="G22" s="281">
        <f t="shared" si="0"/>
        <v>0</v>
      </c>
      <c r="J22" s="232"/>
    </row>
    <row r="23" spans="1:10">
      <c r="A23" s="265">
        <v>9122</v>
      </c>
      <c r="B23" s="117" t="s">
        <v>1539</v>
      </c>
      <c r="C23" s="280"/>
      <c r="D23" s="301"/>
      <c r="E23" s="280"/>
      <c r="F23" s="296"/>
      <c r="G23" s="281">
        <f t="shared" si="0"/>
        <v>0</v>
      </c>
      <c r="J23" s="232"/>
    </row>
    <row r="24" spans="1:10">
      <c r="A24" s="262">
        <v>92</v>
      </c>
      <c r="B24" s="119" t="s">
        <v>1538</v>
      </c>
      <c r="C24" s="300">
        <f>SUM(C25:C30)</f>
        <v>0</v>
      </c>
      <c r="D24" s="299">
        <f>SUM(D25:D30)</f>
        <v>0</v>
      </c>
      <c r="E24" s="300">
        <f>SUM(E25:E30)</f>
        <v>0</v>
      </c>
      <c r="F24" s="299">
        <f>SUM(F25:F30)</f>
        <v>0</v>
      </c>
      <c r="G24" s="299">
        <f t="shared" si="0"/>
        <v>0</v>
      </c>
      <c r="J24" s="232"/>
    </row>
    <row r="25" spans="1:10">
      <c r="A25" s="265">
        <v>921</v>
      </c>
      <c r="B25" s="117" t="s">
        <v>1537</v>
      </c>
      <c r="C25" s="297"/>
      <c r="D25" s="296"/>
      <c r="E25" s="297"/>
      <c r="F25" s="296"/>
      <c r="G25" s="281">
        <f t="shared" si="0"/>
        <v>0</v>
      </c>
      <c r="J25" s="232"/>
    </row>
    <row r="26" spans="1:10">
      <c r="A26" s="265">
        <v>922</v>
      </c>
      <c r="B26" s="117" t="s">
        <v>1536</v>
      </c>
      <c r="C26" s="297"/>
      <c r="D26" s="296"/>
      <c r="E26" s="297"/>
      <c r="F26" s="296"/>
      <c r="G26" s="281">
        <f t="shared" si="0"/>
        <v>0</v>
      </c>
      <c r="J26" s="232"/>
    </row>
    <row r="27" spans="1:10">
      <c r="A27" s="265">
        <v>923</v>
      </c>
      <c r="B27" s="117" t="s">
        <v>1535</v>
      </c>
      <c r="C27" s="297"/>
      <c r="D27" s="296"/>
      <c r="E27" s="297"/>
      <c r="F27" s="296"/>
      <c r="G27" s="281">
        <f t="shared" si="0"/>
        <v>0</v>
      </c>
      <c r="J27" s="232"/>
    </row>
    <row r="28" spans="1:10">
      <c r="A28" s="265">
        <v>924</v>
      </c>
      <c r="B28" s="117" t="s">
        <v>1534</v>
      </c>
      <c r="C28" s="297"/>
      <c r="D28" s="296"/>
      <c r="E28" s="297"/>
      <c r="F28" s="296"/>
      <c r="G28" s="281">
        <f t="shared" si="0"/>
        <v>0</v>
      </c>
      <c r="J28" s="232"/>
    </row>
    <row r="29" spans="1:10">
      <c r="A29" s="265">
        <v>925</v>
      </c>
      <c r="B29" s="117" t="s">
        <v>1533</v>
      </c>
      <c r="C29" s="297"/>
      <c r="D29" s="296"/>
      <c r="E29" s="297"/>
      <c r="F29" s="296"/>
      <c r="G29" s="281">
        <f t="shared" si="0"/>
        <v>0</v>
      </c>
      <c r="J29" s="232"/>
    </row>
    <row r="30" spans="1:10">
      <c r="A30" s="265">
        <v>926</v>
      </c>
      <c r="B30" s="117" t="s">
        <v>1532</v>
      </c>
      <c r="C30" s="297"/>
      <c r="D30" s="296"/>
      <c r="E30" s="297"/>
      <c r="F30" s="296"/>
      <c r="G30" s="281">
        <f t="shared" si="0"/>
        <v>0</v>
      </c>
      <c r="J30" s="232"/>
    </row>
    <row r="31" spans="1:10">
      <c r="A31" s="262">
        <v>93</v>
      </c>
      <c r="B31" s="119" t="s">
        <v>1531</v>
      </c>
      <c r="C31" s="300">
        <f>SUM(C32:C36)</f>
        <v>0</v>
      </c>
      <c r="D31" s="299">
        <f>SUM(D32:D36)</f>
        <v>0</v>
      </c>
      <c r="E31" s="300">
        <f>SUM(E32:E36)</f>
        <v>0</v>
      </c>
      <c r="F31" s="299">
        <f>SUM(F32:F36)</f>
        <v>0</v>
      </c>
      <c r="G31" s="299">
        <f t="shared" si="0"/>
        <v>0</v>
      </c>
      <c r="J31" s="232"/>
    </row>
    <row r="32" spans="1:10">
      <c r="A32" s="265">
        <v>931</v>
      </c>
      <c r="B32" s="117" t="s">
        <v>1530</v>
      </c>
      <c r="C32" s="297"/>
      <c r="D32" s="296"/>
      <c r="E32" s="297"/>
      <c r="F32" s="296"/>
      <c r="G32" s="281">
        <f t="shared" si="0"/>
        <v>0</v>
      </c>
      <c r="J32" s="232"/>
    </row>
    <row r="33" spans="1:10">
      <c r="A33" s="265">
        <v>932</v>
      </c>
      <c r="B33" s="117" t="s">
        <v>1529</v>
      </c>
      <c r="C33" s="297"/>
      <c r="D33" s="296"/>
      <c r="E33" s="297"/>
      <c r="F33" s="296"/>
      <c r="G33" s="281">
        <f t="shared" si="0"/>
        <v>0</v>
      </c>
      <c r="J33" s="232"/>
    </row>
    <row r="34" spans="1:10">
      <c r="A34" s="265">
        <v>933</v>
      </c>
      <c r="B34" s="117" t="s">
        <v>1528</v>
      </c>
      <c r="C34" s="297"/>
      <c r="D34" s="296"/>
      <c r="E34" s="297"/>
      <c r="F34" s="296"/>
      <c r="G34" s="281">
        <f t="shared" si="0"/>
        <v>0</v>
      </c>
      <c r="J34" s="232"/>
    </row>
    <row r="35" spans="1:10">
      <c r="A35" s="265">
        <v>934</v>
      </c>
      <c r="B35" s="117" t="s">
        <v>1527</v>
      </c>
      <c r="C35" s="297"/>
      <c r="D35" s="296"/>
      <c r="E35" s="297"/>
      <c r="F35" s="296"/>
      <c r="G35" s="281">
        <f t="shared" si="0"/>
        <v>0</v>
      </c>
      <c r="J35" s="232"/>
    </row>
    <row r="36" spans="1:10">
      <c r="A36" s="265">
        <v>935</v>
      </c>
      <c r="B36" s="117" t="s">
        <v>1526</v>
      </c>
      <c r="C36" s="297"/>
      <c r="D36" s="296"/>
      <c r="E36" s="297"/>
      <c r="F36" s="296"/>
      <c r="G36" s="281">
        <f t="shared" si="0"/>
        <v>0</v>
      </c>
      <c r="J36" s="232"/>
    </row>
    <row r="37" spans="1:10">
      <c r="A37" s="262">
        <v>94</v>
      </c>
      <c r="B37" s="119" t="s">
        <v>1525</v>
      </c>
      <c r="C37" s="300">
        <f>SUM(C38:C39)</f>
        <v>0</v>
      </c>
      <c r="D37" s="299">
        <f>SUM(D38:D39)</f>
        <v>0</v>
      </c>
      <c r="E37" s="300">
        <f>SUM(E38:E39)</f>
        <v>0</v>
      </c>
      <c r="F37" s="299">
        <f>SUM(F38:F39)</f>
        <v>0</v>
      </c>
      <c r="G37" s="299">
        <f t="shared" si="0"/>
        <v>0</v>
      </c>
      <c r="J37" s="232"/>
    </row>
    <row r="38" spans="1:10">
      <c r="A38" s="265">
        <v>941</v>
      </c>
      <c r="B38" s="117" t="s">
        <v>1524</v>
      </c>
      <c r="C38" s="280"/>
      <c r="D38" s="301"/>
      <c r="E38" s="280"/>
      <c r="F38" s="301"/>
      <c r="G38" s="281">
        <f t="shared" si="0"/>
        <v>0</v>
      </c>
      <c r="J38" s="232"/>
    </row>
    <row r="39" spans="1:10">
      <c r="A39" s="265">
        <v>942</v>
      </c>
      <c r="B39" s="117" t="s">
        <v>1523</v>
      </c>
      <c r="C39" s="280"/>
      <c r="D39" s="301"/>
      <c r="E39" s="280"/>
      <c r="F39" s="296"/>
      <c r="G39" s="281">
        <f t="shared" si="0"/>
        <v>0</v>
      </c>
      <c r="J39" s="232"/>
    </row>
    <row r="40" spans="1:10">
      <c r="A40" s="262">
        <v>95</v>
      </c>
      <c r="B40" s="119" t="s">
        <v>1522</v>
      </c>
      <c r="C40" s="300">
        <f>SUM(C41:C42)</f>
        <v>0</v>
      </c>
      <c r="D40" s="299">
        <f>SUM(D41:D42)</f>
        <v>0</v>
      </c>
      <c r="E40" s="300">
        <f>SUM(E41:E42)</f>
        <v>0</v>
      </c>
      <c r="F40" s="299">
        <f>SUM(F41:F42)</f>
        <v>0</v>
      </c>
      <c r="G40" s="299">
        <f t="shared" si="0"/>
        <v>0</v>
      </c>
      <c r="J40" s="232"/>
    </row>
    <row r="41" spans="1:10">
      <c r="A41" s="265">
        <v>951</v>
      </c>
      <c r="B41" s="117" t="s">
        <v>1521</v>
      </c>
      <c r="C41" s="297"/>
      <c r="D41" s="296"/>
      <c r="E41" s="297"/>
      <c r="F41" s="296"/>
      <c r="G41" s="281">
        <f t="shared" si="0"/>
        <v>0</v>
      </c>
      <c r="J41" s="232"/>
    </row>
    <row r="42" spans="1:10">
      <c r="A42" s="265">
        <v>952</v>
      </c>
      <c r="B42" s="117" t="s">
        <v>1520</v>
      </c>
      <c r="C42" s="298"/>
      <c r="D42" s="2009"/>
      <c r="E42" s="297"/>
      <c r="F42" s="296"/>
      <c r="G42" s="2010">
        <f t="shared" si="0"/>
        <v>0</v>
      </c>
      <c r="J42" s="232"/>
    </row>
    <row r="43" spans="1:10">
      <c r="A43" s="1975"/>
      <c r="B43" s="1973" t="s">
        <v>995</v>
      </c>
      <c r="C43" s="295">
        <f>C10+C17+C24+C31+C37+C40</f>
        <v>0</v>
      </c>
      <c r="D43" s="294">
        <f>D10+D17+D24+D31+D37+D40</f>
        <v>0</v>
      </c>
      <c r="E43" s="2011">
        <f>E10+E17+E24+E31+E37+E40</f>
        <v>0</v>
      </c>
      <c r="F43" s="2011">
        <f>F10+F17+F24+F31+F37+F40</f>
        <v>0</v>
      </c>
      <c r="G43" s="2012">
        <f t="shared" si="0"/>
        <v>0</v>
      </c>
      <c r="J43" s="232"/>
    </row>
  </sheetData>
  <mergeCells count="2">
    <mergeCell ref="C8:D8"/>
    <mergeCell ref="E8:F8"/>
  </mergeCells>
  <pageMargins left="0.75" right="0.75" top="1" bottom="1" header="0.5" footer="0.5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workbookViewId="0">
      <selection activeCell="B793" sqref="B793"/>
    </sheetView>
  </sheetViews>
  <sheetFormatPr defaultRowHeight="15"/>
  <cols>
    <col min="1" max="1" width="58.42578125" style="33" customWidth="1"/>
    <col min="2" max="2" width="14" style="33" customWidth="1"/>
    <col min="3" max="3" width="14.7109375" style="33" customWidth="1"/>
    <col min="4" max="4" width="11.28515625" style="33" bestFit="1" customWidth="1"/>
    <col min="5" max="6" width="13.5703125" style="33" bestFit="1" customWidth="1"/>
    <col min="7" max="16384" width="9.140625" style="33"/>
  </cols>
  <sheetData>
    <row r="1" spans="1:6">
      <c r="A1" s="33" t="s">
        <v>57</v>
      </c>
      <c r="B1" s="105">
        <v>26</v>
      </c>
    </row>
    <row r="2" spans="1:6">
      <c r="A2" s="33" t="s">
        <v>58</v>
      </c>
      <c r="B2" s="16" t="s">
        <v>1383</v>
      </c>
    </row>
    <row r="3" spans="1:6">
      <c r="A3" s="33" t="s">
        <v>56</v>
      </c>
      <c r="B3" s="33" t="s">
        <v>61</v>
      </c>
    </row>
    <row r="4" spans="1:6">
      <c r="A4" s="33" t="s">
        <v>59</v>
      </c>
      <c r="B4" s="33" t="s">
        <v>62</v>
      </c>
    </row>
    <row r="5" spans="1:6">
      <c r="A5" s="33" t="s">
        <v>1349</v>
      </c>
      <c r="B5" s="33" t="s">
        <v>80</v>
      </c>
    </row>
    <row r="7" spans="1:6">
      <c r="A7" s="2013" t="s">
        <v>1558</v>
      </c>
      <c r="B7" s="3049" t="s">
        <v>1557</v>
      </c>
      <c r="C7" s="3050"/>
      <c r="D7" s="3050"/>
      <c r="E7" s="3051"/>
      <c r="F7" s="2014"/>
    </row>
    <row r="8" spans="1:6">
      <c r="A8" s="2015" t="s">
        <v>1230</v>
      </c>
      <c r="B8" s="309" t="s">
        <v>1556</v>
      </c>
      <c r="C8" s="308" t="s">
        <v>1555</v>
      </c>
      <c r="D8" s="2016" t="s">
        <v>1554</v>
      </c>
      <c r="E8" s="309" t="s">
        <v>1553</v>
      </c>
      <c r="F8" s="308" t="s">
        <v>995</v>
      </c>
    </row>
    <row r="9" spans="1:6">
      <c r="A9" s="304" t="s">
        <v>1552</v>
      </c>
      <c r="B9" s="307"/>
      <c r="C9" s="307"/>
      <c r="D9" s="307"/>
      <c r="E9" s="301"/>
      <c r="F9" s="303">
        <f t="shared" ref="F9:F14" si="0">SUM(B9:E9)</f>
        <v>0</v>
      </c>
    </row>
    <row r="10" spans="1:6">
      <c r="A10" s="304" t="s">
        <v>870</v>
      </c>
      <c r="B10" s="307"/>
      <c r="C10" s="307"/>
      <c r="D10" s="307"/>
      <c r="E10" s="301"/>
      <c r="F10" s="303">
        <f t="shared" si="0"/>
        <v>0</v>
      </c>
    </row>
    <row r="11" spans="1:6">
      <c r="A11" s="304" t="s">
        <v>1551</v>
      </c>
      <c r="B11" s="307"/>
      <c r="C11" s="307"/>
      <c r="D11" s="307"/>
      <c r="E11" s="301"/>
      <c r="F11" s="303">
        <f t="shared" si="0"/>
        <v>0</v>
      </c>
    </row>
    <row r="12" spans="1:6">
      <c r="A12" s="304" t="s">
        <v>1550</v>
      </c>
      <c r="B12" s="307"/>
      <c r="C12" s="307"/>
      <c r="D12" s="307"/>
      <c r="E12" s="301"/>
      <c r="F12" s="303">
        <f t="shared" si="0"/>
        <v>0</v>
      </c>
    </row>
    <row r="13" spans="1:6">
      <c r="A13" s="304" t="s">
        <v>1549</v>
      </c>
      <c r="B13" s="306"/>
      <c r="C13" s="306"/>
      <c r="D13" s="306"/>
      <c r="E13" s="305"/>
      <c r="F13" s="303">
        <f t="shared" si="0"/>
        <v>0</v>
      </c>
    </row>
    <row r="14" spans="1:6">
      <c r="A14" s="304" t="s">
        <v>1548</v>
      </c>
      <c r="B14" s="279"/>
      <c r="C14" s="279"/>
      <c r="D14" s="279"/>
      <c r="E14" s="301"/>
      <c r="F14" s="303">
        <f t="shared" si="0"/>
        <v>0</v>
      </c>
    </row>
    <row r="15" spans="1:6">
      <c r="A15" s="1973" t="s">
        <v>995</v>
      </c>
      <c r="B15" s="2017">
        <f>SUM(B9:B14)</f>
        <v>0</v>
      </c>
      <c r="C15" s="2017">
        <f t="shared" ref="C15:E15" si="1">SUM(C9:C14)</f>
        <v>0</v>
      </c>
      <c r="D15" s="2017">
        <f t="shared" si="1"/>
        <v>0</v>
      </c>
      <c r="E15" s="2017">
        <f t="shared" si="1"/>
        <v>0</v>
      </c>
      <c r="F15" s="2017">
        <f>SUM(F9:F14)</f>
        <v>0</v>
      </c>
    </row>
    <row r="19" spans="2:6">
      <c r="B19" s="232"/>
      <c r="C19" s="232"/>
      <c r="D19" s="232"/>
      <c r="E19" s="232"/>
      <c r="F19" s="232"/>
    </row>
  </sheetData>
  <mergeCells count="1">
    <mergeCell ref="B7:E7"/>
  </mergeCells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"/>
  <sheetViews>
    <sheetView workbookViewId="0">
      <selection activeCell="B793" sqref="B793"/>
    </sheetView>
  </sheetViews>
  <sheetFormatPr defaultRowHeight="15"/>
  <cols>
    <col min="1" max="1" width="24.85546875" style="33" customWidth="1"/>
    <col min="2" max="2" width="26.7109375" style="33" bestFit="1" customWidth="1"/>
    <col min="3" max="3" width="12.42578125" style="33" customWidth="1"/>
    <col min="4" max="4" width="11.7109375" style="33" bestFit="1" customWidth="1"/>
    <col min="5" max="5" width="10.85546875" style="33" bestFit="1" customWidth="1"/>
    <col min="6" max="6" width="9.28515625" style="33" bestFit="1" customWidth="1"/>
    <col min="7" max="7" width="10.85546875" style="33" bestFit="1" customWidth="1"/>
    <col min="8" max="8" width="11.7109375" style="33" bestFit="1" customWidth="1"/>
    <col min="9" max="10" width="9.28515625" style="33" bestFit="1" customWidth="1"/>
    <col min="11" max="11" width="10.85546875" style="33" bestFit="1" customWidth="1"/>
    <col min="12" max="12" width="11.7109375" style="33" bestFit="1" customWidth="1"/>
    <col min="13" max="13" width="10.85546875" style="33" bestFit="1" customWidth="1"/>
    <col min="14" max="14" width="9" style="33" bestFit="1" customWidth="1"/>
    <col min="15" max="17" width="11.7109375" style="33" bestFit="1" customWidth="1"/>
    <col min="18" max="18" width="9" style="33" bestFit="1" customWidth="1"/>
    <col min="19" max="21" width="11.7109375" style="33" bestFit="1" customWidth="1"/>
    <col min="22" max="22" width="9" style="33" bestFit="1" customWidth="1"/>
    <col min="23" max="23" width="11.7109375" style="33" bestFit="1" customWidth="1"/>
    <col min="24" max="24" width="6.85546875" style="33" customWidth="1"/>
    <col min="25" max="25" width="9.5703125" style="33" customWidth="1"/>
    <col min="26" max="26" width="9" style="33" bestFit="1" customWidth="1"/>
    <col min="27" max="28" width="13.140625" style="33" bestFit="1" customWidth="1"/>
    <col min="29" max="29" width="11.7109375" style="33" bestFit="1" customWidth="1"/>
    <col min="30" max="30" width="9" style="33" bestFit="1" customWidth="1"/>
    <col min="31" max="16384" width="9.140625" style="33"/>
  </cols>
  <sheetData>
    <row r="1" spans="1:32">
      <c r="A1" s="33" t="s">
        <v>57</v>
      </c>
      <c r="B1" s="105">
        <v>27</v>
      </c>
    </row>
    <row r="2" spans="1:32">
      <c r="A2" s="33" t="s">
        <v>58</v>
      </c>
      <c r="B2" s="16" t="s">
        <v>1385</v>
      </c>
    </row>
    <row r="3" spans="1:32">
      <c r="A3" s="33" t="s">
        <v>56</v>
      </c>
      <c r="B3" s="33" t="s">
        <v>61</v>
      </c>
    </row>
    <row r="4" spans="1:32">
      <c r="A4" s="33" t="s">
        <v>59</v>
      </c>
      <c r="B4" s="33" t="s">
        <v>62</v>
      </c>
    </row>
    <row r="5" spans="1:32">
      <c r="A5" s="33" t="s">
        <v>1349</v>
      </c>
      <c r="B5" s="33" t="s">
        <v>80</v>
      </c>
    </row>
    <row r="7" spans="1:32">
      <c r="A7" s="2018"/>
      <c r="B7" s="2019" t="s">
        <v>1571</v>
      </c>
      <c r="C7" s="2020" t="s">
        <v>1570</v>
      </c>
      <c r="D7" s="2021"/>
      <c r="E7" s="2021"/>
      <c r="F7" s="2022"/>
      <c r="G7" s="2020" t="s">
        <v>1569</v>
      </c>
      <c r="H7" s="2022"/>
      <c r="I7" s="2022"/>
      <c r="J7" s="2022"/>
      <c r="K7" s="2022"/>
      <c r="L7" s="2022"/>
      <c r="M7" s="2022"/>
      <c r="N7" s="2022"/>
      <c r="O7" s="2022"/>
      <c r="P7" s="2022"/>
      <c r="Q7" s="2022"/>
      <c r="R7" s="2022"/>
      <c r="S7" s="2022"/>
      <c r="T7" s="2022"/>
      <c r="U7" s="2022"/>
      <c r="V7" s="2022"/>
      <c r="W7" s="2020" t="s">
        <v>1568</v>
      </c>
      <c r="X7" s="2022"/>
      <c r="Y7" s="2022"/>
      <c r="Z7" s="2023"/>
      <c r="AA7" s="2024" t="s">
        <v>1567</v>
      </c>
      <c r="AB7" s="2022"/>
      <c r="AC7" s="2022"/>
      <c r="AD7" s="2023"/>
    </row>
    <row r="8" spans="1:32">
      <c r="A8" s="328" t="s">
        <v>709</v>
      </c>
      <c r="B8" s="327"/>
      <c r="C8" s="2020" t="s">
        <v>1566</v>
      </c>
      <c r="D8" s="2021"/>
      <c r="E8" s="2021"/>
      <c r="F8" s="2023"/>
      <c r="G8" s="324"/>
      <c r="H8" s="2025"/>
      <c r="I8" s="2025"/>
      <c r="J8" s="2026"/>
      <c r="K8" s="326" t="s">
        <v>1565</v>
      </c>
      <c r="L8" s="2025"/>
      <c r="M8" s="2025"/>
      <c r="N8" s="2026"/>
      <c r="O8" s="326" t="s">
        <v>1564</v>
      </c>
      <c r="P8" s="2025"/>
      <c r="Q8" s="2025"/>
      <c r="R8" s="2026"/>
      <c r="S8" s="325" t="s">
        <v>1563</v>
      </c>
      <c r="T8" s="2025"/>
      <c r="U8" s="2025"/>
      <c r="V8" s="2025"/>
      <c r="W8" s="324" t="s">
        <v>1562</v>
      </c>
      <c r="X8" s="2025"/>
      <c r="Y8" s="2025"/>
      <c r="Z8" s="2026"/>
      <c r="AA8" s="2027"/>
      <c r="AB8" s="2022"/>
      <c r="AC8" s="2022"/>
      <c r="AD8" s="2023"/>
    </row>
    <row r="9" spans="1:32">
      <c r="A9" s="323"/>
      <c r="B9" s="1931" t="s">
        <v>1230</v>
      </c>
      <c r="C9" s="2028" t="s">
        <v>62</v>
      </c>
      <c r="D9" s="2021" t="s">
        <v>65</v>
      </c>
      <c r="E9" s="2021" t="s">
        <v>64</v>
      </c>
      <c r="F9" s="2023" t="s">
        <v>1517</v>
      </c>
      <c r="G9" s="2028" t="s">
        <v>62</v>
      </c>
      <c r="H9" s="2021" t="s">
        <v>65</v>
      </c>
      <c r="I9" s="2021" t="s">
        <v>64</v>
      </c>
      <c r="J9" s="2023" t="s">
        <v>1517</v>
      </c>
      <c r="K9" s="2028" t="s">
        <v>62</v>
      </c>
      <c r="L9" s="2021" t="s">
        <v>65</v>
      </c>
      <c r="M9" s="2021" t="s">
        <v>64</v>
      </c>
      <c r="N9" s="2023" t="s">
        <v>1517</v>
      </c>
      <c r="O9" s="2029" t="s">
        <v>62</v>
      </c>
      <c r="P9" s="2021" t="s">
        <v>65</v>
      </c>
      <c r="Q9" s="2021" t="s">
        <v>64</v>
      </c>
      <c r="R9" s="2023" t="s">
        <v>1517</v>
      </c>
      <c r="S9" s="2029" t="s">
        <v>62</v>
      </c>
      <c r="T9" s="2021" t="s">
        <v>65</v>
      </c>
      <c r="U9" s="2021" t="s">
        <v>64</v>
      </c>
      <c r="V9" s="2023" t="s">
        <v>1517</v>
      </c>
      <c r="W9" s="2029" t="s">
        <v>62</v>
      </c>
      <c r="X9" s="2021" t="s">
        <v>65</v>
      </c>
      <c r="Y9" s="2021" t="s">
        <v>64</v>
      </c>
      <c r="Z9" s="2023" t="s">
        <v>1517</v>
      </c>
      <c r="AA9" s="2029" t="s">
        <v>62</v>
      </c>
      <c r="AB9" s="2021" t="s">
        <v>65</v>
      </c>
      <c r="AC9" s="2022" t="s">
        <v>64</v>
      </c>
      <c r="AD9" s="2023" t="s">
        <v>1517</v>
      </c>
    </row>
    <row r="10" spans="1:32">
      <c r="A10" s="2030">
        <v>1</v>
      </c>
      <c r="B10" s="2030" t="s">
        <v>1561</v>
      </c>
      <c r="C10" s="2031"/>
      <c r="D10" s="2032"/>
      <c r="E10" s="2033"/>
      <c r="F10" s="2034"/>
      <c r="G10" s="2035"/>
      <c r="H10" s="2033"/>
      <c r="I10" s="2033"/>
      <c r="J10" s="2033"/>
      <c r="K10" s="2035"/>
      <c r="L10" s="2033"/>
      <c r="M10" s="2033"/>
      <c r="N10" s="2034"/>
      <c r="O10" s="2035"/>
      <c r="P10" s="2033"/>
      <c r="Q10" s="2033"/>
      <c r="R10" s="2034"/>
      <c r="S10" s="2035"/>
      <c r="T10" s="2033"/>
      <c r="U10" s="2033"/>
      <c r="V10" s="2033"/>
      <c r="W10" s="2035"/>
      <c r="X10" s="2033"/>
      <c r="Y10" s="2033"/>
      <c r="Z10" s="2034"/>
      <c r="AA10" s="2036">
        <f>C10+G10+K10+O10+S10+W10</f>
        <v>0</v>
      </c>
      <c r="AB10" s="2037">
        <f>D10+H10+L10+P10+T10+X10</f>
        <v>0</v>
      </c>
      <c r="AC10" s="2037">
        <f>E10+I10+M10+Q10+U10+Y10</f>
        <v>0</v>
      </c>
      <c r="AD10" s="2038">
        <f>F10+J10+N10+R10+V10+Z10</f>
        <v>0</v>
      </c>
      <c r="AE10" s="231"/>
      <c r="AF10" s="231"/>
    </row>
    <row r="11" spans="1:32">
      <c r="A11" s="304">
        <v>2</v>
      </c>
      <c r="B11" s="304" t="s">
        <v>1560</v>
      </c>
      <c r="C11" s="322"/>
      <c r="D11" s="321"/>
      <c r="E11" s="319"/>
      <c r="F11" s="318"/>
      <c r="G11" s="320"/>
      <c r="H11" s="319"/>
      <c r="I11" s="319"/>
      <c r="J11" s="319"/>
      <c r="K11" s="320"/>
      <c r="L11" s="319"/>
      <c r="M11" s="319"/>
      <c r="N11" s="318"/>
      <c r="O11" s="320"/>
      <c r="P11" s="319"/>
      <c r="Q11" s="319"/>
      <c r="R11" s="318"/>
      <c r="S11" s="320"/>
      <c r="T11" s="319"/>
      <c r="U11" s="319"/>
      <c r="V11" s="319"/>
      <c r="W11" s="320"/>
      <c r="X11" s="319"/>
      <c r="Y11" s="319"/>
      <c r="Z11" s="318"/>
      <c r="AA11" s="317">
        <f t="shared" ref="AA11:AD12" si="0">C11+G11+K11+O11+S11+W11</f>
        <v>0</v>
      </c>
      <c r="AB11" s="316">
        <f t="shared" si="0"/>
        <v>0</v>
      </c>
      <c r="AC11" s="316">
        <f t="shared" si="0"/>
        <v>0</v>
      </c>
      <c r="AD11" s="315">
        <f t="shared" si="0"/>
        <v>0</v>
      </c>
      <c r="AE11" s="231"/>
      <c r="AF11" s="231"/>
    </row>
    <row r="12" spans="1:32">
      <c r="A12" s="314">
        <v>3</v>
      </c>
      <c r="B12" s="313" t="s">
        <v>1559</v>
      </c>
      <c r="C12" s="312"/>
      <c r="D12" s="2039"/>
      <c r="E12" s="2040"/>
      <c r="F12" s="2041"/>
      <c r="G12" s="311"/>
      <c r="H12" s="2040"/>
      <c r="I12" s="2040"/>
      <c r="J12" s="2040"/>
      <c r="K12" s="311"/>
      <c r="L12" s="2040"/>
      <c r="M12" s="2040"/>
      <c r="N12" s="2041"/>
      <c r="O12" s="311"/>
      <c r="P12" s="2040"/>
      <c r="Q12" s="2040"/>
      <c r="R12" s="2041"/>
      <c r="S12" s="311"/>
      <c r="T12" s="2040"/>
      <c r="U12" s="2040"/>
      <c r="V12" s="2040"/>
      <c r="W12" s="311"/>
      <c r="X12" s="2040"/>
      <c r="Y12" s="2040"/>
      <c r="Z12" s="2041"/>
      <c r="AA12" s="252">
        <f t="shared" si="0"/>
        <v>0</v>
      </c>
      <c r="AB12" s="2042">
        <f t="shared" si="0"/>
        <v>0</v>
      </c>
      <c r="AC12" s="2042">
        <f t="shared" si="0"/>
        <v>0</v>
      </c>
      <c r="AD12" s="2043">
        <f>F12+J12+N12+R12+V12+Z12</f>
        <v>0</v>
      </c>
      <c r="AE12" s="231"/>
      <c r="AF12" s="231"/>
    </row>
    <row r="13" spans="1:32">
      <c r="A13" s="116"/>
      <c r="B13" s="237"/>
      <c r="C13" s="237"/>
      <c r="D13" s="237"/>
      <c r="E13" s="310"/>
      <c r="F13" s="310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</row>
    <row r="17" spans="3:30"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</row>
    <row r="18" spans="3:30"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</row>
    <row r="19" spans="3:30"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</row>
  </sheetData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0"/>
  <sheetViews>
    <sheetView showZeros="0" workbookViewId="0">
      <selection activeCell="B793" sqref="B793"/>
    </sheetView>
  </sheetViews>
  <sheetFormatPr defaultRowHeight="15"/>
  <cols>
    <col min="1" max="1" width="51.7109375" style="33" customWidth="1"/>
    <col min="2" max="2" width="16.7109375" style="232" customWidth="1"/>
    <col min="3" max="3" width="17.28515625" style="232" customWidth="1"/>
    <col min="4" max="4" width="15" style="232" customWidth="1"/>
    <col min="5" max="5" width="17.28515625" style="232" customWidth="1"/>
    <col min="6" max="6" width="12.5703125" style="232" customWidth="1"/>
    <col min="7" max="7" width="15.42578125" style="232" customWidth="1"/>
    <col min="8" max="13" width="9.140625" style="33"/>
    <col min="14" max="14" width="11" style="33" bestFit="1" customWidth="1"/>
    <col min="15" max="16384" width="9.140625" style="33"/>
  </cols>
  <sheetData>
    <row r="1" spans="1:11">
      <c r="A1" s="33" t="s">
        <v>57</v>
      </c>
      <c r="B1" s="340">
        <v>28</v>
      </c>
    </row>
    <row r="2" spans="1:11">
      <c r="A2" s="33" t="s">
        <v>58</v>
      </c>
      <c r="B2" s="339" t="s">
        <v>1387</v>
      </c>
    </row>
    <row r="3" spans="1:11">
      <c r="A3" s="33" t="s">
        <v>56</v>
      </c>
      <c r="B3" s="232" t="s">
        <v>61</v>
      </c>
    </row>
    <row r="4" spans="1:11">
      <c r="A4" s="33" t="s">
        <v>59</v>
      </c>
      <c r="B4" s="232" t="s">
        <v>62</v>
      </c>
    </row>
    <row r="5" spans="1:11">
      <c r="A5" s="33" t="s">
        <v>1349</v>
      </c>
      <c r="B5" s="33" t="s">
        <v>80</v>
      </c>
    </row>
    <row r="7" spans="1:11">
      <c r="A7" s="2029" t="s">
        <v>1572</v>
      </c>
      <c r="B7" s="2044"/>
      <c r="C7" s="2045"/>
      <c r="D7" s="2046"/>
      <c r="E7" s="2047" t="s">
        <v>1229</v>
      </c>
      <c r="F7" s="2046"/>
      <c r="G7" s="2048"/>
    </row>
    <row r="8" spans="1:11">
      <c r="A8" s="2049"/>
      <c r="B8" s="337"/>
      <c r="C8" s="338"/>
      <c r="D8" s="2050"/>
      <c r="E8" s="2050" t="s">
        <v>1518</v>
      </c>
      <c r="F8" s="2051"/>
      <c r="G8" s="337"/>
    </row>
    <row r="9" spans="1:11">
      <c r="A9" s="1931" t="s">
        <v>1230</v>
      </c>
      <c r="B9" s="308" t="s">
        <v>1228</v>
      </c>
      <c r="C9" s="2016" t="s">
        <v>1519</v>
      </c>
      <c r="D9" s="2052" t="s">
        <v>64</v>
      </c>
      <c r="E9" s="2047" t="s">
        <v>65</v>
      </c>
      <c r="F9" s="2046" t="s">
        <v>1517</v>
      </c>
      <c r="G9" s="308" t="s">
        <v>1519</v>
      </c>
    </row>
    <row r="10" spans="1:11">
      <c r="A10" s="1973" t="s">
        <v>995</v>
      </c>
      <c r="B10" s="1989">
        <f>SUMIF(B11:B500,"&gt;0")-SUMIF('F29'!B11:B500,"&lt;0")</f>
        <v>0</v>
      </c>
      <c r="C10" s="1989">
        <f>D10+E10+F10</f>
        <v>0</v>
      </c>
      <c r="D10" s="1989">
        <f>SUMIF(D11:D500,"&gt;0")-SUMIF('F29'!D11:D500,"&lt;0")</f>
        <v>0</v>
      </c>
      <c r="E10" s="1989">
        <f>SUMIF(E11:E500,"&gt;0")-SUMIF('F29'!E11:E500,"&lt;0")</f>
        <v>0</v>
      </c>
      <c r="F10" s="1989">
        <f>SUMIF(F11:F500,"&gt;0")-SUMIF('F29'!F11:F500,"&lt;0")</f>
        <v>0</v>
      </c>
      <c r="G10" s="1989">
        <f>B10+C10</f>
        <v>0</v>
      </c>
      <c r="H10" s="231"/>
      <c r="K10" s="232"/>
    </row>
    <row r="11" spans="1:11">
      <c r="A11" s="332"/>
      <c r="B11" s="319"/>
      <c r="C11" s="2053">
        <f>SUMIF(D11:F11,"&gt;0")</f>
        <v>0</v>
      </c>
      <c r="D11" s="334"/>
      <c r="E11" s="334"/>
      <c r="F11" s="334"/>
      <c r="G11" s="2053">
        <f>SUMIF(B11:C11,"&gt;0")</f>
        <v>0</v>
      </c>
      <c r="H11" s="231"/>
      <c r="K11" s="232"/>
    </row>
    <row r="12" spans="1:11">
      <c r="A12" s="332"/>
      <c r="B12" s="336"/>
      <c r="C12" s="2053">
        <f t="shared" ref="C12:C75" si="0">SUMIF(D12:F12,"&gt;0")</f>
        <v>0</v>
      </c>
      <c r="D12" s="334"/>
      <c r="E12" s="334"/>
      <c r="F12" s="334"/>
      <c r="G12" s="2053">
        <f t="shared" ref="G12:G75" si="1">SUMIF(B12:C12,"&gt;0")</f>
        <v>0</v>
      </c>
      <c r="H12" s="231"/>
      <c r="K12" s="232"/>
    </row>
    <row r="13" spans="1:11">
      <c r="A13" s="332"/>
      <c r="B13" s="336"/>
      <c r="C13" s="2053">
        <f t="shared" si="0"/>
        <v>0</v>
      </c>
      <c r="D13" s="334"/>
      <c r="E13" s="334"/>
      <c r="F13" s="334"/>
      <c r="G13" s="2053">
        <f t="shared" si="1"/>
        <v>0</v>
      </c>
      <c r="H13" s="231"/>
      <c r="K13" s="232"/>
    </row>
    <row r="14" spans="1:11">
      <c r="A14" s="332"/>
      <c r="B14" s="336"/>
      <c r="C14" s="2053">
        <f t="shared" si="0"/>
        <v>0</v>
      </c>
      <c r="D14" s="334"/>
      <c r="E14" s="334"/>
      <c r="F14" s="334"/>
      <c r="G14" s="2053">
        <f t="shared" si="1"/>
        <v>0</v>
      </c>
      <c r="H14" s="231"/>
      <c r="K14" s="232"/>
    </row>
    <row r="15" spans="1:11">
      <c r="A15" s="332"/>
      <c r="B15" s="336"/>
      <c r="C15" s="2053">
        <f t="shared" si="0"/>
        <v>0</v>
      </c>
      <c r="D15" s="334"/>
      <c r="E15" s="334"/>
      <c r="F15" s="334"/>
      <c r="G15" s="2053">
        <f t="shared" si="1"/>
        <v>0</v>
      </c>
      <c r="H15" s="231"/>
      <c r="K15" s="232"/>
    </row>
    <row r="16" spans="1:11">
      <c r="A16" s="332"/>
      <c r="B16" s="336"/>
      <c r="C16" s="2053">
        <f t="shared" si="0"/>
        <v>0</v>
      </c>
      <c r="D16" s="334"/>
      <c r="E16" s="334"/>
      <c r="F16" s="334"/>
      <c r="G16" s="2053">
        <f t="shared" si="1"/>
        <v>0</v>
      </c>
      <c r="H16" s="231"/>
      <c r="K16" s="232"/>
    </row>
    <row r="17" spans="1:11">
      <c r="A17" s="332"/>
      <c r="B17" s="335"/>
      <c r="C17" s="2053">
        <f t="shared" si="0"/>
        <v>0</v>
      </c>
      <c r="D17" s="334"/>
      <c r="E17" s="334"/>
      <c r="F17" s="334"/>
      <c r="G17" s="2053">
        <f t="shared" si="1"/>
        <v>0</v>
      </c>
      <c r="H17" s="231"/>
      <c r="K17" s="232"/>
    </row>
    <row r="18" spans="1:11">
      <c r="A18" s="332"/>
      <c r="B18" s="321"/>
      <c r="C18" s="2053">
        <f t="shared" si="0"/>
        <v>0</v>
      </c>
      <c r="D18" s="334"/>
      <c r="E18" s="334"/>
      <c r="F18" s="334"/>
      <c r="G18" s="2053">
        <f t="shared" si="1"/>
        <v>0</v>
      </c>
      <c r="H18" s="231"/>
      <c r="K18" s="232"/>
    </row>
    <row r="19" spans="1:11">
      <c r="A19" s="332"/>
      <c r="B19" s="321"/>
      <c r="C19" s="2053">
        <f t="shared" si="0"/>
        <v>0</v>
      </c>
      <c r="D19" s="334"/>
      <c r="E19" s="334"/>
      <c r="F19" s="334"/>
      <c r="G19" s="2053">
        <f t="shared" si="1"/>
        <v>0</v>
      </c>
      <c r="H19" s="231"/>
      <c r="K19" s="232"/>
    </row>
    <row r="20" spans="1:11">
      <c r="A20" s="332"/>
      <c r="B20" s="321"/>
      <c r="C20" s="2053">
        <f t="shared" si="0"/>
        <v>0</v>
      </c>
      <c r="D20" s="334"/>
      <c r="E20" s="334"/>
      <c r="F20" s="334"/>
      <c r="G20" s="2053">
        <f t="shared" si="1"/>
        <v>0</v>
      </c>
      <c r="H20" s="231"/>
    </row>
    <row r="21" spans="1:11">
      <c r="A21" s="332"/>
      <c r="B21" s="321"/>
      <c r="C21" s="2053">
        <f t="shared" si="0"/>
        <v>0</v>
      </c>
      <c r="D21" s="333"/>
      <c r="E21" s="333"/>
      <c r="F21" s="333"/>
      <c r="G21" s="2053">
        <f t="shared" si="1"/>
        <v>0</v>
      </c>
      <c r="H21" s="231"/>
    </row>
    <row r="22" spans="1:11">
      <c r="A22" s="332"/>
      <c r="B22" s="330"/>
      <c r="C22" s="2053">
        <f t="shared" si="0"/>
        <v>0</v>
      </c>
      <c r="D22" s="329"/>
      <c r="E22" s="329"/>
      <c r="F22" s="329"/>
      <c r="G22" s="2053">
        <f t="shared" si="1"/>
        <v>0</v>
      </c>
      <c r="H22" s="231"/>
    </row>
    <row r="23" spans="1:11">
      <c r="A23" s="332"/>
      <c r="B23" s="330"/>
      <c r="C23" s="2053">
        <f t="shared" si="0"/>
        <v>0</v>
      </c>
      <c r="D23" s="329"/>
      <c r="E23" s="329"/>
      <c r="F23" s="329"/>
      <c r="G23" s="2053">
        <f t="shared" si="1"/>
        <v>0</v>
      </c>
      <c r="H23" s="231"/>
    </row>
    <row r="24" spans="1:11">
      <c r="A24" s="332"/>
      <c r="B24" s="330"/>
      <c r="C24" s="2053">
        <f t="shared" si="0"/>
        <v>0</v>
      </c>
      <c r="D24" s="329"/>
      <c r="E24" s="329"/>
      <c r="F24" s="329"/>
      <c r="G24" s="2053">
        <f t="shared" si="1"/>
        <v>0</v>
      </c>
      <c r="H24" s="231"/>
    </row>
    <row r="25" spans="1:11">
      <c r="A25" s="332"/>
      <c r="B25" s="330"/>
      <c r="C25" s="2053">
        <f t="shared" si="0"/>
        <v>0</v>
      </c>
      <c r="D25" s="329"/>
      <c r="E25" s="329"/>
      <c r="F25" s="329"/>
      <c r="G25" s="2053">
        <f t="shared" si="1"/>
        <v>0</v>
      </c>
      <c r="H25" s="231"/>
    </row>
    <row r="26" spans="1:11">
      <c r="A26" s="332"/>
      <c r="B26" s="330"/>
      <c r="C26" s="2053">
        <f t="shared" si="0"/>
        <v>0</v>
      </c>
      <c r="D26" s="329"/>
      <c r="E26" s="329"/>
      <c r="F26" s="329"/>
      <c r="G26" s="2053">
        <f t="shared" si="1"/>
        <v>0</v>
      </c>
      <c r="H26" s="231"/>
    </row>
    <row r="27" spans="1:11">
      <c r="A27" s="332"/>
      <c r="B27" s="330"/>
      <c r="C27" s="2053">
        <f t="shared" si="0"/>
        <v>0</v>
      </c>
      <c r="D27" s="329"/>
      <c r="E27" s="329"/>
      <c r="F27" s="329"/>
      <c r="G27" s="2053">
        <f t="shared" si="1"/>
        <v>0</v>
      </c>
      <c r="H27" s="231"/>
    </row>
    <row r="28" spans="1:11">
      <c r="A28" s="332"/>
      <c r="B28" s="330"/>
      <c r="C28" s="2053">
        <f t="shared" si="0"/>
        <v>0</v>
      </c>
      <c r="D28" s="329"/>
      <c r="E28" s="329"/>
      <c r="F28" s="329"/>
      <c r="G28" s="2053">
        <f t="shared" si="1"/>
        <v>0</v>
      </c>
      <c r="H28" s="231"/>
    </row>
    <row r="29" spans="1:11">
      <c r="A29" s="332"/>
      <c r="B29" s="330"/>
      <c r="C29" s="2053">
        <f t="shared" si="0"/>
        <v>0</v>
      </c>
      <c r="D29" s="329"/>
      <c r="E29" s="329"/>
      <c r="F29" s="329"/>
      <c r="G29" s="2053">
        <f t="shared" si="1"/>
        <v>0</v>
      </c>
      <c r="H29" s="231"/>
    </row>
    <row r="30" spans="1:11">
      <c r="A30" s="331"/>
      <c r="B30" s="330"/>
      <c r="C30" s="2053">
        <f t="shared" si="0"/>
        <v>0</v>
      </c>
      <c r="D30" s="329"/>
      <c r="E30" s="329"/>
      <c r="F30" s="329"/>
      <c r="G30" s="2053">
        <f t="shared" si="1"/>
        <v>0</v>
      </c>
      <c r="H30" s="231"/>
    </row>
    <row r="31" spans="1:11">
      <c r="A31" s="331"/>
      <c r="B31" s="330"/>
      <c r="C31" s="2053">
        <f t="shared" si="0"/>
        <v>0</v>
      </c>
      <c r="D31" s="329"/>
      <c r="E31" s="329"/>
      <c r="F31" s="329"/>
      <c r="G31" s="2053">
        <f t="shared" si="1"/>
        <v>0</v>
      </c>
      <c r="H31" s="231"/>
    </row>
    <row r="32" spans="1:11">
      <c r="A32" s="331"/>
      <c r="B32" s="330"/>
      <c r="C32" s="2053">
        <f t="shared" si="0"/>
        <v>0</v>
      </c>
      <c r="D32" s="329"/>
      <c r="E32" s="329"/>
      <c r="F32" s="329"/>
      <c r="G32" s="2053">
        <f t="shared" si="1"/>
        <v>0</v>
      </c>
      <c r="H32" s="231"/>
    </row>
    <row r="33" spans="1:8">
      <c r="A33" s="331"/>
      <c r="B33" s="330"/>
      <c r="C33" s="2053">
        <f t="shared" si="0"/>
        <v>0</v>
      </c>
      <c r="D33" s="329"/>
      <c r="E33" s="329"/>
      <c r="F33" s="329"/>
      <c r="G33" s="2053">
        <f t="shared" si="1"/>
        <v>0</v>
      </c>
      <c r="H33" s="231"/>
    </row>
    <row r="34" spans="1:8">
      <c r="A34" s="331"/>
      <c r="B34" s="330"/>
      <c r="C34" s="2053">
        <f t="shared" si="0"/>
        <v>0</v>
      </c>
      <c r="D34" s="329"/>
      <c r="E34" s="329"/>
      <c r="F34" s="329"/>
      <c r="G34" s="2053">
        <f t="shared" si="1"/>
        <v>0</v>
      </c>
      <c r="H34" s="231"/>
    </row>
    <row r="35" spans="1:8">
      <c r="A35" s="331"/>
      <c r="B35" s="330"/>
      <c r="C35" s="2053">
        <f t="shared" si="0"/>
        <v>0</v>
      </c>
      <c r="D35" s="329"/>
      <c r="E35" s="329"/>
      <c r="F35" s="329"/>
      <c r="G35" s="2053">
        <f t="shared" si="1"/>
        <v>0</v>
      </c>
    </row>
    <row r="36" spans="1:8">
      <c r="A36" s="331"/>
      <c r="B36" s="330"/>
      <c r="C36" s="2053">
        <f t="shared" si="0"/>
        <v>0</v>
      </c>
      <c r="D36" s="329"/>
      <c r="E36" s="329"/>
      <c r="F36" s="329"/>
      <c r="G36" s="2053">
        <f t="shared" si="1"/>
        <v>0</v>
      </c>
    </row>
    <row r="37" spans="1:8">
      <c r="A37" s="331"/>
      <c r="B37" s="330"/>
      <c r="C37" s="2053">
        <f t="shared" si="0"/>
        <v>0</v>
      </c>
      <c r="D37" s="329"/>
      <c r="E37" s="329"/>
      <c r="F37" s="329"/>
      <c r="G37" s="2053">
        <f t="shared" si="1"/>
        <v>0</v>
      </c>
    </row>
    <row r="38" spans="1:8">
      <c r="A38" s="331"/>
      <c r="B38" s="330"/>
      <c r="C38" s="2053">
        <f t="shared" si="0"/>
        <v>0</v>
      </c>
      <c r="D38" s="329"/>
      <c r="E38" s="329"/>
      <c r="F38" s="329"/>
      <c r="G38" s="2053">
        <f t="shared" si="1"/>
        <v>0</v>
      </c>
    </row>
    <row r="39" spans="1:8">
      <c r="A39" s="331"/>
      <c r="B39" s="330"/>
      <c r="C39" s="2053">
        <f t="shared" si="0"/>
        <v>0</v>
      </c>
      <c r="D39" s="329"/>
      <c r="E39" s="329"/>
      <c r="F39" s="329"/>
      <c r="G39" s="2053">
        <f t="shared" si="1"/>
        <v>0</v>
      </c>
    </row>
    <row r="40" spans="1:8">
      <c r="A40" s="331"/>
      <c r="B40" s="330"/>
      <c r="C40" s="2053">
        <f t="shared" si="0"/>
        <v>0</v>
      </c>
      <c r="D40" s="329"/>
      <c r="E40" s="329"/>
      <c r="F40" s="329"/>
      <c r="G40" s="2053">
        <f t="shared" si="1"/>
        <v>0</v>
      </c>
    </row>
    <row r="41" spans="1:8">
      <c r="A41" s="331"/>
      <c r="B41" s="330"/>
      <c r="C41" s="2053">
        <f t="shared" si="0"/>
        <v>0</v>
      </c>
      <c r="D41" s="329"/>
      <c r="E41" s="329"/>
      <c r="F41" s="329"/>
      <c r="G41" s="2053">
        <f t="shared" si="1"/>
        <v>0</v>
      </c>
    </row>
    <row r="42" spans="1:8">
      <c r="A42" s="331"/>
      <c r="B42" s="330"/>
      <c r="C42" s="2053">
        <f t="shared" si="0"/>
        <v>0</v>
      </c>
      <c r="D42" s="329"/>
      <c r="E42" s="329"/>
      <c r="F42" s="329"/>
      <c r="G42" s="2053">
        <f t="shared" si="1"/>
        <v>0</v>
      </c>
    </row>
    <row r="43" spans="1:8">
      <c r="A43" s="331"/>
      <c r="B43" s="330"/>
      <c r="C43" s="2053">
        <f t="shared" si="0"/>
        <v>0</v>
      </c>
      <c r="D43" s="329"/>
      <c r="E43" s="329"/>
      <c r="F43" s="329"/>
      <c r="G43" s="2053">
        <f t="shared" si="1"/>
        <v>0</v>
      </c>
    </row>
    <row r="44" spans="1:8">
      <c r="A44" s="331"/>
      <c r="B44" s="330"/>
      <c r="C44" s="2053">
        <f t="shared" si="0"/>
        <v>0</v>
      </c>
      <c r="D44" s="329"/>
      <c r="E44" s="329"/>
      <c r="F44" s="329"/>
      <c r="G44" s="2053">
        <f t="shared" si="1"/>
        <v>0</v>
      </c>
    </row>
    <row r="45" spans="1:8">
      <c r="A45" s="331"/>
      <c r="B45" s="330"/>
      <c r="C45" s="2053">
        <f t="shared" si="0"/>
        <v>0</v>
      </c>
      <c r="D45" s="329"/>
      <c r="E45" s="329"/>
      <c r="F45" s="329"/>
      <c r="G45" s="2053">
        <f t="shared" si="1"/>
        <v>0</v>
      </c>
    </row>
    <row r="46" spans="1:8">
      <c r="A46" s="331"/>
      <c r="B46" s="330"/>
      <c r="C46" s="2053">
        <f t="shared" si="0"/>
        <v>0</v>
      </c>
      <c r="D46" s="329"/>
      <c r="E46" s="329"/>
      <c r="F46" s="329"/>
      <c r="G46" s="2053">
        <f t="shared" si="1"/>
        <v>0</v>
      </c>
    </row>
    <row r="47" spans="1:8">
      <c r="A47" s="331"/>
      <c r="B47" s="330"/>
      <c r="C47" s="2053">
        <f t="shared" si="0"/>
        <v>0</v>
      </c>
      <c r="D47" s="329"/>
      <c r="E47" s="329"/>
      <c r="F47" s="329"/>
      <c r="G47" s="2053">
        <f t="shared" si="1"/>
        <v>0</v>
      </c>
    </row>
    <row r="48" spans="1:8">
      <c r="A48" s="331"/>
      <c r="B48" s="330"/>
      <c r="C48" s="2053">
        <f t="shared" si="0"/>
        <v>0</v>
      </c>
      <c r="D48" s="329"/>
      <c r="E48" s="329"/>
      <c r="F48" s="329"/>
      <c r="G48" s="2053">
        <f t="shared" si="1"/>
        <v>0</v>
      </c>
    </row>
    <row r="49" spans="1:7">
      <c r="A49" s="331"/>
      <c r="B49" s="330"/>
      <c r="C49" s="2053">
        <f t="shared" si="0"/>
        <v>0</v>
      </c>
      <c r="D49" s="329"/>
      <c r="E49" s="329"/>
      <c r="F49" s="329"/>
      <c r="G49" s="2053">
        <f t="shared" si="1"/>
        <v>0</v>
      </c>
    </row>
    <row r="50" spans="1:7">
      <c r="A50" s="331"/>
      <c r="B50" s="330"/>
      <c r="C50" s="2053">
        <f t="shared" si="0"/>
        <v>0</v>
      </c>
      <c r="D50" s="329"/>
      <c r="E50" s="329"/>
      <c r="F50" s="329"/>
      <c r="G50" s="2053">
        <f t="shared" si="1"/>
        <v>0</v>
      </c>
    </row>
    <row r="51" spans="1:7">
      <c r="A51" s="331"/>
      <c r="B51" s="330"/>
      <c r="C51" s="2053">
        <f t="shared" si="0"/>
        <v>0</v>
      </c>
      <c r="D51" s="329"/>
      <c r="E51" s="329"/>
      <c r="F51" s="329"/>
      <c r="G51" s="2053">
        <f t="shared" si="1"/>
        <v>0</v>
      </c>
    </row>
    <row r="52" spans="1:7">
      <c r="A52" s="331"/>
      <c r="B52" s="330"/>
      <c r="C52" s="2053">
        <f t="shared" si="0"/>
        <v>0</v>
      </c>
      <c r="D52" s="329"/>
      <c r="E52" s="329"/>
      <c r="F52" s="329"/>
      <c r="G52" s="2053">
        <f t="shared" si="1"/>
        <v>0</v>
      </c>
    </row>
    <row r="53" spans="1:7">
      <c r="A53" s="331"/>
      <c r="B53" s="330"/>
      <c r="C53" s="2053">
        <f t="shared" si="0"/>
        <v>0</v>
      </c>
      <c r="D53" s="329"/>
      <c r="E53" s="329"/>
      <c r="F53" s="329"/>
      <c r="G53" s="2053">
        <f t="shared" si="1"/>
        <v>0</v>
      </c>
    </row>
    <row r="54" spans="1:7">
      <c r="A54" s="331"/>
      <c r="B54" s="330"/>
      <c r="C54" s="2053">
        <f t="shared" si="0"/>
        <v>0</v>
      </c>
      <c r="D54" s="329"/>
      <c r="E54" s="329"/>
      <c r="F54" s="329"/>
      <c r="G54" s="2053">
        <f t="shared" si="1"/>
        <v>0</v>
      </c>
    </row>
    <row r="55" spans="1:7">
      <c r="A55" s="331"/>
      <c r="B55" s="330"/>
      <c r="C55" s="2053">
        <f t="shared" si="0"/>
        <v>0</v>
      </c>
      <c r="D55" s="329"/>
      <c r="E55" s="329"/>
      <c r="F55" s="329"/>
      <c r="G55" s="2053">
        <f t="shared" si="1"/>
        <v>0</v>
      </c>
    </row>
    <row r="56" spans="1:7">
      <c r="A56" s="331"/>
      <c r="B56" s="330"/>
      <c r="C56" s="2053">
        <f t="shared" si="0"/>
        <v>0</v>
      </c>
      <c r="D56" s="329"/>
      <c r="E56" s="329"/>
      <c r="F56" s="329"/>
      <c r="G56" s="2053">
        <f t="shared" si="1"/>
        <v>0</v>
      </c>
    </row>
    <row r="57" spans="1:7">
      <c r="A57" s="331"/>
      <c r="B57" s="330"/>
      <c r="C57" s="2053">
        <f t="shared" si="0"/>
        <v>0</v>
      </c>
      <c r="D57" s="329"/>
      <c r="E57" s="329"/>
      <c r="F57" s="329"/>
      <c r="G57" s="2053">
        <f t="shared" si="1"/>
        <v>0</v>
      </c>
    </row>
    <row r="58" spans="1:7">
      <c r="A58" s="331"/>
      <c r="B58" s="330"/>
      <c r="C58" s="2053">
        <f t="shared" si="0"/>
        <v>0</v>
      </c>
      <c r="D58" s="329"/>
      <c r="E58" s="329"/>
      <c r="F58" s="329"/>
      <c r="G58" s="2053">
        <f t="shared" si="1"/>
        <v>0</v>
      </c>
    </row>
    <row r="59" spans="1:7">
      <c r="A59" s="331"/>
      <c r="B59" s="330"/>
      <c r="C59" s="2053">
        <f t="shared" si="0"/>
        <v>0</v>
      </c>
      <c r="D59" s="329"/>
      <c r="E59" s="329"/>
      <c r="F59" s="329"/>
      <c r="G59" s="2053">
        <f t="shared" si="1"/>
        <v>0</v>
      </c>
    </row>
    <row r="60" spans="1:7">
      <c r="A60" s="331"/>
      <c r="B60" s="330"/>
      <c r="C60" s="2053">
        <f t="shared" si="0"/>
        <v>0</v>
      </c>
      <c r="D60" s="329"/>
      <c r="E60" s="329"/>
      <c r="F60" s="329"/>
      <c r="G60" s="2053">
        <f t="shared" si="1"/>
        <v>0</v>
      </c>
    </row>
    <row r="61" spans="1:7">
      <c r="A61" s="331"/>
      <c r="B61" s="330"/>
      <c r="C61" s="2053">
        <f t="shared" si="0"/>
        <v>0</v>
      </c>
      <c r="D61" s="329"/>
      <c r="E61" s="329"/>
      <c r="F61" s="329"/>
      <c r="G61" s="2053">
        <f t="shared" si="1"/>
        <v>0</v>
      </c>
    </row>
    <row r="62" spans="1:7">
      <c r="A62" s="331"/>
      <c r="B62" s="330"/>
      <c r="C62" s="2053">
        <f t="shared" si="0"/>
        <v>0</v>
      </c>
      <c r="D62" s="329"/>
      <c r="E62" s="329"/>
      <c r="F62" s="329"/>
      <c r="G62" s="2053">
        <f t="shared" si="1"/>
        <v>0</v>
      </c>
    </row>
    <row r="63" spans="1:7">
      <c r="A63" s="331"/>
      <c r="B63" s="330"/>
      <c r="C63" s="2053">
        <f t="shared" si="0"/>
        <v>0</v>
      </c>
      <c r="D63" s="329"/>
      <c r="E63" s="329"/>
      <c r="F63" s="329"/>
      <c r="G63" s="2053">
        <f t="shared" si="1"/>
        <v>0</v>
      </c>
    </row>
    <row r="64" spans="1:7">
      <c r="A64" s="331"/>
      <c r="B64" s="330"/>
      <c r="C64" s="2053">
        <f t="shared" si="0"/>
        <v>0</v>
      </c>
      <c r="D64" s="329"/>
      <c r="E64" s="329"/>
      <c r="F64" s="329"/>
      <c r="G64" s="2053">
        <f t="shared" si="1"/>
        <v>0</v>
      </c>
    </row>
    <row r="65" spans="1:7">
      <c r="A65" s="331"/>
      <c r="B65" s="330"/>
      <c r="C65" s="2053">
        <f t="shared" si="0"/>
        <v>0</v>
      </c>
      <c r="D65" s="329"/>
      <c r="E65" s="329"/>
      <c r="F65" s="329"/>
      <c r="G65" s="2053">
        <f t="shared" si="1"/>
        <v>0</v>
      </c>
    </row>
    <row r="66" spans="1:7">
      <c r="A66" s="331"/>
      <c r="B66" s="330"/>
      <c r="C66" s="2053">
        <f t="shared" si="0"/>
        <v>0</v>
      </c>
      <c r="D66" s="329"/>
      <c r="E66" s="329"/>
      <c r="F66" s="329"/>
      <c r="G66" s="2053">
        <f t="shared" si="1"/>
        <v>0</v>
      </c>
    </row>
    <row r="67" spans="1:7">
      <c r="A67" s="331"/>
      <c r="B67" s="330"/>
      <c r="C67" s="2053">
        <f t="shared" si="0"/>
        <v>0</v>
      </c>
      <c r="D67" s="329"/>
      <c r="E67" s="329"/>
      <c r="F67" s="329"/>
      <c r="G67" s="2053">
        <f t="shared" si="1"/>
        <v>0</v>
      </c>
    </row>
    <row r="68" spans="1:7">
      <c r="A68" s="331"/>
      <c r="B68" s="330"/>
      <c r="C68" s="2053">
        <f t="shared" si="0"/>
        <v>0</v>
      </c>
      <c r="D68" s="329"/>
      <c r="E68" s="329"/>
      <c r="F68" s="329"/>
      <c r="G68" s="2053">
        <f t="shared" si="1"/>
        <v>0</v>
      </c>
    </row>
    <row r="69" spans="1:7">
      <c r="A69" s="331"/>
      <c r="B69" s="330"/>
      <c r="C69" s="2053">
        <f t="shared" si="0"/>
        <v>0</v>
      </c>
      <c r="D69" s="329"/>
      <c r="E69" s="329"/>
      <c r="F69" s="329"/>
      <c r="G69" s="2053">
        <f t="shared" si="1"/>
        <v>0</v>
      </c>
    </row>
    <row r="70" spans="1:7">
      <c r="A70" s="331"/>
      <c r="B70" s="330"/>
      <c r="C70" s="2053">
        <f t="shared" si="0"/>
        <v>0</v>
      </c>
      <c r="D70" s="329"/>
      <c r="E70" s="329"/>
      <c r="F70" s="329"/>
      <c r="G70" s="2053">
        <f t="shared" si="1"/>
        <v>0</v>
      </c>
    </row>
    <row r="71" spans="1:7">
      <c r="A71" s="331"/>
      <c r="B71" s="330"/>
      <c r="C71" s="2053">
        <f t="shared" si="0"/>
        <v>0</v>
      </c>
      <c r="D71" s="329"/>
      <c r="E71" s="329"/>
      <c r="F71" s="329"/>
      <c r="G71" s="2053">
        <f t="shared" si="1"/>
        <v>0</v>
      </c>
    </row>
    <row r="72" spans="1:7">
      <c r="A72" s="331"/>
      <c r="B72" s="330"/>
      <c r="C72" s="2053">
        <f t="shared" si="0"/>
        <v>0</v>
      </c>
      <c r="D72" s="329"/>
      <c r="E72" s="329"/>
      <c r="F72" s="329"/>
      <c r="G72" s="2053">
        <f t="shared" si="1"/>
        <v>0</v>
      </c>
    </row>
    <row r="73" spans="1:7">
      <c r="A73" s="331"/>
      <c r="B73" s="330"/>
      <c r="C73" s="2053">
        <f t="shared" si="0"/>
        <v>0</v>
      </c>
      <c r="D73" s="329"/>
      <c r="E73" s="329"/>
      <c r="F73" s="329"/>
      <c r="G73" s="2053">
        <f t="shared" si="1"/>
        <v>0</v>
      </c>
    </row>
    <row r="74" spans="1:7">
      <c r="A74" s="331"/>
      <c r="B74" s="330"/>
      <c r="C74" s="2053">
        <f t="shared" si="0"/>
        <v>0</v>
      </c>
      <c r="D74" s="329"/>
      <c r="E74" s="329"/>
      <c r="F74" s="329"/>
      <c r="G74" s="2053">
        <f t="shared" si="1"/>
        <v>0</v>
      </c>
    </row>
    <row r="75" spans="1:7">
      <c r="A75" s="331"/>
      <c r="B75" s="330"/>
      <c r="C75" s="2053">
        <f t="shared" si="0"/>
        <v>0</v>
      </c>
      <c r="D75" s="329"/>
      <c r="E75" s="329"/>
      <c r="F75" s="329"/>
      <c r="G75" s="2053">
        <f t="shared" si="1"/>
        <v>0</v>
      </c>
    </row>
    <row r="76" spans="1:7">
      <c r="A76" s="331"/>
      <c r="B76" s="330"/>
      <c r="C76" s="2053">
        <f t="shared" ref="C76:C139" si="2">SUMIF(D76:F76,"&gt;0")</f>
        <v>0</v>
      </c>
      <c r="D76" s="329"/>
      <c r="E76" s="329"/>
      <c r="F76" s="329"/>
      <c r="G76" s="2053">
        <f t="shared" ref="G76:G139" si="3">SUMIF(B76:C76,"&gt;0")</f>
        <v>0</v>
      </c>
    </row>
    <row r="77" spans="1:7">
      <c r="A77" s="331"/>
      <c r="B77" s="330"/>
      <c r="C77" s="2053">
        <f t="shared" si="2"/>
        <v>0</v>
      </c>
      <c r="D77" s="329"/>
      <c r="E77" s="329"/>
      <c r="F77" s="329"/>
      <c r="G77" s="2053">
        <f t="shared" si="3"/>
        <v>0</v>
      </c>
    </row>
    <row r="78" spans="1:7">
      <c r="A78" s="331"/>
      <c r="B78" s="330"/>
      <c r="C78" s="2053">
        <f t="shared" si="2"/>
        <v>0</v>
      </c>
      <c r="D78" s="329"/>
      <c r="E78" s="329"/>
      <c r="F78" s="329"/>
      <c r="G78" s="2053">
        <f t="shared" si="3"/>
        <v>0</v>
      </c>
    </row>
    <row r="79" spans="1:7">
      <c r="A79" s="331"/>
      <c r="B79" s="330"/>
      <c r="C79" s="2053">
        <f t="shared" si="2"/>
        <v>0</v>
      </c>
      <c r="D79" s="329"/>
      <c r="E79" s="329"/>
      <c r="F79" s="329"/>
      <c r="G79" s="2053">
        <f t="shared" si="3"/>
        <v>0</v>
      </c>
    </row>
    <row r="80" spans="1:7">
      <c r="A80" s="331"/>
      <c r="B80" s="330"/>
      <c r="C80" s="2053">
        <f t="shared" si="2"/>
        <v>0</v>
      </c>
      <c r="D80" s="329"/>
      <c r="E80" s="329"/>
      <c r="F80" s="329"/>
      <c r="G80" s="2053">
        <f t="shared" si="3"/>
        <v>0</v>
      </c>
    </row>
    <row r="81" spans="1:7">
      <c r="A81" s="331"/>
      <c r="B81" s="330"/>
      <c r="C81" s="2053">
        <f t="shared" si="2"/>
        <v>0</v>
      </c>
      <c r="D81" s="329"/>
      <c r="E81" s="329"/>
      <c r="F81" s="329"/>
      <c r="G81" s="2053">
        <f t="shared" si="3"/>
        <v>0</v>
      </c>
    </row>
    <row r="82" spans="1:7">
      <c r="A82" s="331"/>
      <c r="B82" s="330"/>
      <c r="C82" s="2053">
        <f t="shared" si="2"/>
        <v>0</v>
      </c>
      <c r="D82" s="329"/>
      <c r="E82" s="329"/>
      <c r="F82" s="329"/>
      <c r="G82" s="2053">
        <f t="shared" si="3"/>
        <v>0</v>
      </c>
    </row>
    <row r="83" spans="1:7">
      <c r="A83" s="331"/>
      <c r="B83" s="330"/>
      <c r="C83" s="2053">
        <f t="shared" si="2"/>
        <v>0</v>
      </c>
      <c r="D83" s="329"/>
      <c r="E83" s="329"/>
      <c r="F83" s="329"/>
      <c r="G83" s="2053">
        <f t="shared" si="3"/>
        <v>0</v>
      </c>
    </row>
    <row r="84" spans="1:7">
      <c r="A84" s="331"/>
      <c r="B84" s="330"/>
      <c r="C84" s="2053">
        <f t="shared" si="2"/>
        <v>0</v>
      </c>
      <c r="D84" s="329"/>
      <c r="E84" s="329"/>
      <c r="F84" s="329"/>
      <c r="G84" s="2053">
        <f t="shared" si="3"/>
        <v>0</v>
      </c>
    </row>
    <row r="85" spans="1:7">
      <c r="A85" s="331"/>
      <c r="B85" s="330"/>
      <c r="C85" s="2053">
        <f t="shared" si="2"/>
        <v>0</v>
      </c>
      <c r="D85" s="329"/>
      <c r="E85" s="329"/>
      <c r="F85" s="329"/>
      <c r="G85" s="2053">
        <f t="shared" si="3"/>
        <v>0</v>
      </c>
    </row>
    <row r="86" spans="1:7">
      <c r="A86" s="331"/>
      <c r="B86" s="330"/>
      <c r="C86" s="2053">
        <f t="shared" si="2"/>
        <v>0</v>
      </c>
      <c r="D86" s="329"/>
      <c r="E86" s="329"/>
      <c r="F86" s="329"/>
      <c r="G86" s="2053">
        <f t="shared" si="3"/>
        <v>0</v>
      </c>
    </row>
    <row r="87" spans="1:7">
      <c r="A87" s="331"/>
      <c r="B87" s="330"/>
      <c r="C87" s="2053">
        <f t="shared" si="2"/>
        <v>0</v>
      </c>
      <c r="D87" s="329"/>
      <c r="E87" s="329"/>
      <c r="F87" s="329"/>
      <c r="G87" s="2053">
        <f t="shared" si="3"/>
        <v>0</v>
      </c>
    </row>
    <row r="88" spans="1:7">
      <c r="A88" s="331"/>
      <c r="B88" s="330"/>
      <c r="C88" s="2053">
        <f t="shared" si="2"/>
        <v>0</v>
      </c>
      <c r="D88" s="329"/>
      <c r="E88" s="329"/>
      <c r="F88" s="329"/>
      <c r="G88" s="2053">
        <f t="shared" si="3"/>
        <v>0</v>
      </c>
    </row>
    <row r="89" spans="1:7">
      <c r="A89" s="331"/>
      <c r="B89" s="330"/>
      <c r="C89" s="2053">
        <f t="shared" si="2"/>
        <v>0</v>
      </c>
      <c r="D89" s="329"/>
      <c r="E89" s="329"/>
      <c r="F89" s="329"/>
      <c r="G89" s="2053">
        <f t="shared" si="3"/>
        <v>0</v>
      </c>
    </row>
    <row r="90" spans="1:7">
      <c r="A90" s="331"/>
      <c r="B90" s="330"/>
      <c r="C90" s="2053">
        <f t="shared" si="2"/>
        <v>0</v>
      </c>
      <c r="D90" s="329"/>
      <c r="E90" s="329"/>
      <c r="F90" s="329"/>
      <c r="G90" s="2053">
        <f t="shared" si="3"/>
        <v>0</v>
      </c>
    </row>
    <row r="91" spans="1:7">
      <c r="A91" s="331"/>
      <c r="B91" s="330"/>
      <c r="C91" s="2053">
        <f t="shared" si="2"/>
        <v>0</v>
      </c>
      <c r="D91" s="329"/>
      <c r="E91" s="329"/>
      <c r="F91" s="329"/>
      <c r="G91" s="2053">
        <f t="shared" si="3"/>
        <v>0</v>
      </c>
    </row>
    <row r="92" spans="1:7">
      <c r="A92" s="331"/>
      <c r="B92" s="330"/>
      <c r="C92" s="2053">
        <f t="shared" si="2"/>
        <v>0</v>
      </c>
      <c r="D92" s="329"/>
      <c r="E92" s="329"/>
      <c r="F92" s="329"/>
      <c r="G92" s="2053">
        <f t="shared" si="3"/>
        <v>0</v>
      </c>
    </row>
    <row r="93" spans="1:7">
      <c r="A93" s="331"/>
      <c r="B93" s="330"/>
      <c r="C93" s="2053">
        <f t="shared" si="2"/>
        <v>0</v>
      </c>
      <c r="D93" s="329"/>
      <c r="E93" s="329"/>
      <c r="F93" s="329"/>
      <c r="G93" s="2053">
        <f t="shared" si="3"/>
        <v>0</v>
      </c>
    </row>
    <row r="94" spans="1:7">
      <c r="A94" s="331"/>
      <c r="B94" s="330"/>
      <c r="C94" s="2053">
        <f t="shared" si="2"/>
        <v>0</v>
      </c>
      <c r="D94" s="329"/>
      <c r="E94" s="329"/>
      <c r="F94" s="329"/>
      <c r="G94" s="2053">
        <f t="shared" si="3"/>
        <v>0</v>
      </c>
    </row>
    <row r="95" spans="1:7">
      <c r="A95" s="331"/>
      <c r="B95" s="330"/>
      <c r="C95" s="2053">
        <f t="shared" si="2"/>
        <v>0</v>
      </c>
      <c r="D95" s="329"/>
      <c r="E95" s="329"/>
      <c r="F95" s="329"/>
      <c r="G95" s="2053">
        <f t="shared" si="3"/>
        <v>0</v>
      </c>
    </row>
    <row r="96" spans="1:7">
      <c r="A96" s="331"/>
      <c r="B96" s="330"/>
      <c r="C96" s="2053">
        <f t="shared" si="2"/>
        <v>0</v>
      </c>
      <c r="D96" s="329"/>
      <c r="E96" s="329"/>
      <c r="F96" s="329"/>
      <c r="G96" s="2053">
        <f t="shared" si="3"/>
        <v>0</v>
      </c>
    </row>
    <row r="97" spans="1:7">
      <c r="A97" s="331"/>
      <c r="B97" s="330"/>
      <c r="C97" s="2053">
        <f t="shared" si="2"/>
        <v>0</v>
      </c>
      <c r="D97" s="329"/>
      <c r="E97" s="329"/>
      <c r="F97" s="329"/>
      <c r="G97" s="2053">
        <f t="shared" si="3"/>
        <v>0</v>
      </c>
    </row>
    <row r="98" spans="1:7">
      <c r="A98" s="331"/>
      <c r="B98" s="330"/>
      <c r="C98" s="2053">
        <f t="shared" si="2"/>
        <v>0</v>
      </c>
      <c r="D98" s="329"/>
      <c r="E98" s="329"/>
      <c r="F98" s="329"/>
      <c r="G98" s="2053">
        <f t="shared" si="3"/>
        <v>0</v>
      </c>
    </row>
    <row r="99" spans="1:7">
      <c r="A99" s="331"/>
      <c r="B99" s="330"/>
      <c r="C99" s="2053">
        <f t="shared" si="2"/>
        <v>0</v>
      </c>
      <c r="D99" s="329"/>
      <c r="E99" s="329"/>
      <c r="F99" s="329"/>
      <c r="G99" s="2053">
        <f t="shared" si="3"/>
        <v>0</v>
      </c>
    </row>
    <row r="100" spans="1:7">
      <c r="A100" s="331"/>
      <c r="B100" s="330"/>
      <c r="C100" s="2053">
        <f t="shared" si="2"/>
        <v>0</v>
      </c>
      <c r="D100" s="329"/>
      <c r="E100" s="329"/>
      <c r="F100" s="329"/>
      <c r="G100" s="2053">
        <f t="shared" si="3"/>
        <v>0</v>
      </c>
    </row>
    <row r="101" spans="1:7">
      <c r="A101" s="331"/>
      <c r="B101" s="330"/>
      <c r="C101" s="2053">
        <f t="shared" si="2"/>
        <v>0</v>
      </c>
      <c r="D101" s="329"/>
      <c r="E101" s="329"/>
      <c r="F101" s="329"/>
      <c r="G101" s="2053">
        <f t="shared" si="3"/>
        <v>0</v>
      </c>
    </row>
    <row r="102" spans="1:7">
      <c r="A102" s="331"/>
      <c r="B102" s="330"/>
      <c r="C102" s="2053">
        <f t="shared" si="2"/>
        <v>0</v>
      </c>
      <c r="D102" s="329"/>
      <c r="E102" s="329"/>
      <c r="F102" s="329"/>
      <c r="G102" s="2053">
        <f t="shared" si="3"/>
        <v>0</v>
      </c>
    </row>
    <row r="103" spans="1:7">
      <c r="A103" s="331"/>
      <c r="B103" s="330"/>
      <c r="C103" s="2053">
        <f t="shared" si="2"/>
        <v>0</v>
      </c>
      <c r="D103" s="329"/>
      <c r="E103" s="329"/>
      <c r="F103" s="329"/>
      <c r="G103" s="2053">
        <f t="shared" si="3"/>
        <v>0</v>
      </c>
    </row>
    <row r="104" spans="1:7">
      <c r="A104" s="331"/>
      <c r="B104" s="330"/>
      <c r="C104" s="2053">
        <f t="shared" si="2"/>
        <v>0</v>
      </c>
      <c r="D104" s="329"/>
      <c r="E104" s="329"/>
      <c r="F104" s="329"/>
      <c r="G104" s="2053">
        <f t="shared" si="3"/>
        <v>0</v>
      </c>
    </row>
    <row r="105" spans="1:7">
      <c r="A105" s="331"/>
      <c r="B105" s="330"/>
      <c r="C105" s="2053">
        <f t="shared" si="2"/>
        <v>0</v>
      </c>
      <c r="D105" s="329"/>
      <c r="E105" s="329"/>
      <c r="F105" s="329"/>
      <c r="G105" s="2053">
        <f t="shared" si="3"/>
        <v>0</v>
      </c>
    </row>
    <row r="106" spans="1:7">
      <c r="A106" s="331"/>
      <c r="B106" s="330"/>
      <c r="C106" s="2053">
        <f t="shared" si="2"/>
        <v>0</v>
      </c>
      <c r="D106" s="329"/>
      <c r="E106" s="329"/>
      <c r="F106" s="329"/>
      <c r="G106" s="2053">
        <f t="shared" si="3"/>
        <v>0</v>
      </c>
    </row>
    <row r="107" spans="1:7">
      <c r="A107" s="331"/>
      <c r="B107" s="330"/>
      <c r="C107" s="2053">
        <f t="shared" si="2"/>
        <v>0</v>
      </c>
      <c r="D107" s="329"/>
      <c r="E107" s="329"/>
      <c r="F107" s="329"/>
      <c r="G107" s="2053">
        <f t="shared" si="3"/>
        <v>0</v>
      </c>
    </row>
    <row r="108" spans="1:7">
      <c r="A108" s="331"/>
      <c r="B108" s="330"/>
      <c r="C108" s="2053">
        <f t="shared" si="2"/>
        <v>0</v>
      </c>
      <c r="D108" s="329"/>
      <c r="E108" s="329"/>
      <c r="F108" s="329"/>
      <c r="G108" s="2053">
        <f t="shared" si="3"/>
        <v>0</v>
      </c>
    </row>
    <row r="109" spans="1:7">
      <c r="A109" s="331"/>
      <c r="B109" s="330"/>
      <c r="C109" s="2053">
        <f t="shared" si="2"/>
        <v>0</v>
      </c>
      <c r="D109" s="329"/>
      <c r="E109" s="329"/>
      <c r="F109" s="329"/>
      <c r="G109" s="2053">
        <f t="shared" si="3"/>
        <v>0</v>
      </c>
    </row>
    <row r="110" spans="1:7">
      <c r="A110" s="331"/>
      <c r="B110" s="330"/>
      <c r="C110" s="2053">
        <f t="shared" si="2"/>
        <v>0</v>
      </c>
      <c r="D110" s="329"/>
      <c r="E110" s="329"/>
      <c r="F110" s="329"/>
      <c r="G110" s="2053">
        <f t="shared" si="3"/>
        <v>0</v>
      </c>
    </row>
    <row r="111" spans="1:7">
      <c r="A111" s="331"/>
      <c r="B111" s="330"/>
      <c r="C111" s="2053">
        <f t="shared" si="2"/>
        <v>0</v>
      </c>
      <c r="D111" s="329"/>
      <c r="E111" s="329"/>
      <c r="F111" s="329"/>
      <c r="G111" s="2053">
        <f t="shared" si="3"/>
        <v>0</v>
      </c>
    </row>
    <row r="112" spans="1:7">
      <c r="A112" s="331"/>
      <c r="B112" s="330"/>
      <c r="C112" s="2053">
        <f t="shared" si="2"/>
        <v>0</v>
      </c>
      <c r="D112" s="329"/>
      <c r="E112" s="329"/>
      <c r="F112" s="329"/>
      <c r="G112" s="2053">
        <f t="shared" si="3"/>
        <v>0</v>
      </c>
    </row>
    <row r="113" spans="1:7">
      <c r="A113" s="331"/>
      <c r="B113" s="330"/>
      <c r="C113" s="2053">
        <f t="shared" si="2"/>
        <v>0</v>
      </c>
      <c r="D113" s="329"/>
      <c r="E113" s="329"/>
      <c r="F113" s="329"/>
      <c r="G113" s="2053">
        <f t="shared" si="3"/>
        <v>0</v>
      </c>
    </row>
    <row r="114" spans="1:7">
      <c r="A114" s="331"/>
      <c r="B114" s="330"/>
      <c r="C114" s="2053">
        <f t="shared" si="2"/>
        <v>0</v>
      </c>
      <c r="D114" s="329"/>
      <c r="E114" s="329"/>
      <c r="F114" s="329"/>
      <c r="G114" s="2053">
        <f t="shared" si="3"/>
        <v>0</v>
      </c>
    </row>
    <row r="115" spans="1:7">
      <c r="A115" s="331"/>
      <c r="B115" s="330"/>
      <c r="C115" s="2053">
        <f t="shared" si="2"/>
        <v>0</v>
      </c>
      <c r="D115" s="329"/>
      <c r="E115" s="329"/>
      <c r="F115" s="329"/>
      <c r="G115" s="2053">
        <f t="shared" si="3"/>
        <v>0</v>
      </c>
    </row>
    <row r="116" spans="1:7">
      <c r="A116" s="331"/>
      <c r="B116" s="330"/>
      <c r="C116" s="2053">
        <f t="shared" si="2"/>
        <v>0</v>
      </c>
      <c r="D116" s="329"/>
      <c r="E116" s="329"/>
      <c r="F116" s="329"/>
      <c r="G116" s="2053">
        <f t="shared" si="3"/>
        <v>0</v>
      </c>
    </row>
    <row r="117" spans="1:7">
      <c r="A117" s="331"/>
      <c r="B117" s="330"/>
      <c r="C117" s="2053">
        <f t="shared" si="2"/>
        <v>0</v>
      </c>
      <c r="D117" s="329"/>
      <c r="E117" s="329"/>
      <c r="F117" s="329"/>
      <c r="G117" s="2053">
        <f t="shared" si="3"/>
        <v>0</v>
      </c>
    </row>
    <row r="118" spans="1:7">
      <c r="A118" s="331"/>
      <c r="B118" s="330"/>
      <c r="C118" s="2053">
        <f t="shared" si="2"/>
        <v>0</v>
      </c>
      <c r="D118" s="329"/>
      <c r="E118" s="329"/>
      <c r="F118" s="329"/>
      <c r="G118" s="2053">
        <f t="shared" si="3"/>
        <v>0</v>
      </c>
    </row>
    <row r="119" spans="1:7">
      <c r="A119" s="331"/>
      <c r="B119" s="330"/>
      <c r="C119" s="2053">
        <f t="shared" si="2"/>
        <v>0</v>
      </c>
      <c r="D119" s="329"/>
      <c r="E119" s="329"/>
      <c r="F119" s="329"/>
      <c r="G119" s="2053">
        <f t="shared" si="3"/>
        <v>0</v>
      </c>
    </row>
    <row r="120" spans="1:7">
      <c r="A120" s="331"/>
      <c r="B120" s="330"/>
      <c r="C120" s="2053">
        <f t="shared" si="2"/>
        <v>0</v>
      </c>
      <c r="D120" s="329"/>
      <c r="E120" s="329"/>
      <c r="F120" s="329"/>
      <c r="G120" s="2053">
        <f t="shared" si="3"/>
        <v>0</v>
      </c>
    </row>
    <row r="121" spans="1:7">
      <c r="A121" s="331"/>
      <c r="B121" s="330"/>
      <c r="C121" s="2053">
        <f t="shared" si="2"/>
        <v>0</v>
      </c>
      <c r="D121" s="329"/>
      <c r="E121" s="329"/>
      <c r="F121" s="329"/>
      <c r="G121" s="2053">
        <f t="shared" si="3"/>
        <v>0</v>
      </c>
    </row>
    <row r="122" spans="1:7">
      <c r="A122" s="331"/>
      <c r="B122" s="330"/>
      <c r="C122" s="2053">
        <f t="shared" si="2"/>
        <v>0</v>
      </c>
      <c r="D122" s="329"/>
      <c r="E122" s="329"/>
      <c r="F122" s="329"/>
      <c r="G122" s="2053">
        <f t="shared" si="3"/>
        <v>0</v>
      </c>
    </row>
    <row r="123" spans="1:7">
      <c r="A123" s="331"/>
      <c r="B123" s="330"/>
      <c r="C123" s="2053">
        <f t="shared" si="2"/>
        <v>0</v>
      </c>
      <c r="D123" s="329"/>
      <c r="E123" s="329"/>
      <c r="F123" s="329"/>
      <c r="G123" s="2053">
        <f t="shared" si="3"/>
        <v>0</v>
      </c>
    </row>
    <row r="124" spans="1:7">
      <c r="A124" s="331"/>
      <c r="B124" s="330"/>
      <c r="C124" s="2053">
        <f t="shared" si="2"/>
        <v>0</v>
      </c>
      <c r="D124" s="329"/>
      <c r="E124" s="329"/>
      <c r="F124" s="329"/>
      <c r="G124" s="2053">
        <f t="shared" si="3"/>
        <v>0</v>
      </c>
    </row>
    <row r="125" spans="1:7">
      <c r="A125" s="331"/>
      <c r="B125" s="330"/>
      <c r="C125" s="2053">
        <f t="shared" si="2"/>
        <v>0</v>
      </c>
      <c r="D125" s="329"/>
      <c r="E125" s="329"/>
      <c r="F125" s="329"/>
      <c r="G125" s="2053">
        <f t="shared" si="3"/>
        <v>0</v>
      </c>
    </row>
    <row r="126" spans="1:7">
      <c r="A126" s="331"/>
      <c r="B126" s="330"/>
      <c r="C126" s="2053">
        <f t="shared" si="2"/>
        <v>0</v>
      </c>
      <c r="D126" s="329"/>
      <c r="E126" s="329"/>
      <c r="F126" s="329"/>
      <c r="G126" s="2053">
        <f t="shared" si="3"/>
        <v>0</v>
      </c>
    </row>
    <row r="127" spans="1:7">
      <c r="A127" s="331"/>
      <c r="B127" s="330"/>
      <c r="C127" s="2053">
        <f t="shared" si="2"/>
        <v>0</v>
      </c>
      <c r="D127" s="329"/>
      <c r="E127" s="329"/>
      <c r="F127" s="329"/>
      <c r="G127" s="2053">
        <f t="shared" si="3"/>
        <v>0</v>
      </c>
    </row>
    <row r="128" spans="1:7">
      <c r="A128" s="331"/>
      <c r="B128" s="330"/>
      <c r="C128" s="2053">
        <f t="shared" si="2"/>
        <v>0</v>
      </c>
      <c r="D128" s="329"/>
      <c r="E128" s="329"/>
      <c r="F128" s="329"/>
      <c r="G128" s="2053">
        <f t="shared" si="3"/>
        <v>0</v>
      </c>
    </row>
    <row r="129" spans="1:7">
      <c r="A129" s="331"/>
      <c r="B129" s="330"/>
      <c r="C129" s="2053">
        <f t="shared" si="2"/>
        <v>0</v>
      </c>
      <c r="D129" s="329"/>
      <c r="E129" s="329"/>
      <c r="F129" s="329"/>
      <c r="G129" s="2053">
        <f t="shared" si="3"/>
        <v>0</v>
      </c>
    </row>
    <row r="130" spans="1:7">
      <c r="A130" s="331"/>
      <c r="B130" s="330"/>
      <c r="C130" s="2053">
        <f t="shared" si="2"/>
        <v>0</v>
      </c>
      <c r="D130" s="329"/>
      <c r="E130" s="329"/>
      <c r="F130" s="329"/>
      <c r="G130" s="2053">
        <f t="shared" si="3"/>
        <v>0</v>
      </c>
    </row>
    <row r="131" spans="1:7">
      <c r="A131" s="331"/>
      <c r="B131" s="330"/>
      <c r="C131" s="2053">
        <f t="shared" si="2"/>
        <v>0</v>
      </c>
      <c r="D131" s="329"/>
      <c r="E131" s="329"/>
      <c r="F131" s="329"/>
      <c r="G131" s="2053">
        <f t="shared" si="3"/>
        <v>0</v>
      </c>
    </row>
    <row r="132" spans="1:7">
      <c r="A132" s="331"/>
      <c r="B132" s="330"/>
      <c r="C132" s="2053">
        <f t="shared" si="2"/>
        <v>0</v>
      </c>
      <c r="D132" s="329"/>
      <c r="E132" s="329"/>
      <c r="F132" s="329"/>
      <c r="G132" s="2053">
        <f t="shared" si="3"/>
        <v>0</v>
      </c>
    </row>
    <row r="133" spans="1:7">
      <c r="A133" s="331"/>
      <c r="B133" s="330"/>
      <c r="C133" s="2053">
        <f t="shared" si="2"/>
        <v>0</v>
      </c>
      <c r="D133" s="329"/>
      <c r="E133" s="329"/>
      <c r="F133" s="329"/>
      <c r="G133" s="2053">
        <f t="shared" si="3"/>
        <v>0</v>
      </c>
    </row>
    <row r="134" spans="1:7">
      <c r="A134" s="331"/>
      <c r="B134" s="330"/>
      <c r="C134" s="2053">
        <f t="shared" si="2"/>
        <v>0</v>
      </c>
      <c r="D134" s="329"/>
      <c r="E134" s="329"/>
      <c r="F134" s="329"/>
      <c r="G134" s="2053">
        <f t="shared" si="3"/>
        <v>0</v>
      </c>
    </row>
    <row r="135" spans="1:7">
      <c r="A135" s="331"/>
      <c r="B135" s="330"/>
      <c r="C135" s="2053">
        <f t="shared" si="2"/>
        <v>0</v>
      </c>
      <c r="D135" s="329"/>
      <c r="E135" s="329"/>
      <c r="F135" s="329"/>
      <c r="G135" s="2053">
        <f t="shared" si="3"/>
        <v>0</v>
      </c>
    </row>
    <row r="136" spans="1:7">
      <c r="A136" s="331"/>
      <c r="B136" s="330"/>
      <c r="C136" s="2053">
        <f t="shared" si="2"/>
        <v>0</v>
      </c>
      <c r="D136" s="329"/>
      <c r="E136" s="329"/>
      <c r="F136" s="329"/>
      <c r="G136" s="2053">
        <f t="shared" si="3"/>
        <v>0</v>
      </c>
    </row>
    <row r="137" spans="1:7">
      <c r="A137" s="331"/>
      <c r="B137" s="330"/>
      <c r="C137" s="2053">
        <f t="shared" si="2"/>
        <v>0</v>
      </c>
      <c r="D137" s="329"/>
      <c r="E137" s="329"/>
      <c r="F137" s="329"/>
      <c r="G137" s="2053">
        <f t="shared" si="3"/>
        <v>0</v>
      </c>
    </row>
    <row r="138" spans="1:7">
      <c r="A138" s="331"/>
      <c r="B138" s="330"/>
      <c r="C138" s="2053">
        <f t="shared" si="2"/>
        <v>0</v>
      </c>
      <c r="D138" s="329"/>
      <c r="E138" s="329"/>
      <c r="F138" s="329"/>
      <c r="G138" s="2053">
        <f t="shared" si="3"/>
        <v>0</v>
      </c>
    </row>
    <row r="139" spans="1:7">
      <c r="A139" s="331"/>
      <c r="B139" s="330"/>
      <c r="C139" s="2053">
        <f t="shared" si="2"/>
        <v>0</v>
      </c>
      <c r="D139" s="329"/>
      <c r="E139" s="329"/>
      <c r="F139" s="329"/>
      <c r="G139" s="2053">
        <f t="shared" si="3"/>
        <v>0</v>
      </c>
    </row>
    <row r="140" spans="1:7">
      <c r="A140" s="331"/>
      <c r="B140" s="330"/>
      <c r="C140" s="2053">
        <f t="shared" ref="C140:C203" si="4">SUMIF(D140:F140,"&gt;0")</f>
        <v>0</v>
      </c>
      <c r="D140" s="329"/>
      <c r="E140" s="329"/>
      <c r="F140" s="329"/>
      <c r="G140" s="2053">
        <f t="shared" ref="G140:G203" si="5">SUMIF(B140:C140,"&gt;0")</f>
        <v>0</v>
      </c>
    </row>
    <row r="141" spans="1:7">
      <c r="A141" s="331"/>
      <c r="B141" s="330"/>
      <c r="C141" s="2053">
        <f t="shared" si="4"/>
        <v>0</v>
      </c>
      <c r="D141" s="329"/>
      <c r="E141" s="329"/>
      <c r="F141" s="329"/>
      <c r="G141" s="2053">
        <f t="shared" si="5"/>
        <v>0</v>
      </c>
    </row>
    <row r="142" spans="1:7">
      <c r="A142" s="331"/>
      <c r="B142" s="330"/>
      <c r="C142" s="2053">
        <f t="shared" si="4"/>
        <v>0</v>
      </c>
      <c r="D142" s="329"/>
      <c r="E142" s="329"/>
      <c r="F142" s="329"/>
      <c r="G142" s="2053">
        <f t="shared" si="5"/>
        <v>0</v>
      </c>
    </row>
    <row r="143" spans="1:7">
      <c r="A143" s="331"/>
      <c r="B143" s="330"/>
      <c r="C143" s="2053">
        <f t="shared" si="4"/>
        <v>0</v>
      </c>
      <c r="D143" s="329"/>
      <c r="E143" s="329"/>
      <c r="F143" s="329"/>
      <c r="G143" s="2053">
        <f t="shared" si="5"/>
        <v>0</v>
      </c>
    </row>
    <row r="144" spans="1:7">
      <c r="A144" s="331"/>
      <c r="B144" s="330"/>
      <c r="C144" s="2053">
        <f t="shared" si="4"/>
        <v>0</v>
      </c>
      <c r="D144" s="329"/>
      <c r="E144" s="329"/>
      <c r="F144" s="329"/>
      <c r="G144" s="2053">
        <f t="shared" si="5"/>
        <v>0</v>
      </c>
    </row>
    <row r="145" spans="1:7">
      <c r="A145" s="331"/>
      <c r="B145" s="330"/>
      <c r="C145" s="2053">
        <f t="shared" si="4"/>
        <v>0</v>
      </c>
      <c r="D145" s="329"/>
      <c r="E145" s="329"/>
      <c r="F145" s="329"/>
      <c r="G145" s="2053">
        <f t="shared" si="5"/>
        <v>0</v>
      </c>
    </row>
    <row r="146" spans="1:7">
      <c r="A146" s="331"/>
      <c r="B146" s="330"/>
      <c r="C146" s="2053">
        <f t="shared" si="4"/>
        <v>0</v>
      </c>
      <c r="D146" s="329"/>
      <c r="E146" s="329"/>
      <c r="F146" s="329"/>
      <c r="G146" s="2053">
        <f t="shared" si="5"/>
        <v>0</v>
      </c>
    </row>
    <row r="147" spans="1:7">
      <c r="A147" s="331"/>
      <c r="B147" s="330"/>
      <c r="C147" s="2053">
        <f t="shared" si="4"/>
        <v>0</v>
      </c>
      <c r="D147" s="329"/>
      <c r="E147" s="329"/>
      <c r="F147" s="329"/>
      <c r="G147" s="2053">
        <f t="shared" si="5"/>
        <v>0</v>
      </c>
    </row>
    <row r="148" spans="1:7">
      <c r="A148" s="331"/>
      <c r="B148" s="330"/>
      <c r="C148" s="2053">
        <f t="shared" si="4"/>
        <v>0</v>
      </c>
      <c r="D148" s="329"/>
      <c r="E148" s="329"/>
      <c r="F148" s="329"/>
      <c r="G148" s="2053">
        <f t="shared" si="5"/>
        <v>0</v>
      </c>
    </row>
    <row r="149" spans="1:7">
      <c r="A149" s="331"/>
      <c r="B149" s="330"/>
      <c r="C149" s="2053">
        <f t="shared" si="4"/>
        <v>0</v>
      </c>
      <c r="D149" s="329"/>
      <c r="E149" s="329"/>
      <c r="F149" s="329"/>
      <c r="G149" s="2053">
        <f t="shared" si="5"/>
        <v>0</v>
      </c>
    </row>
    <row r="150" spans="1:7">
      <c r="A150" s="331"/>
      <c r="B150" s="330"/>
      <c r="C150" s="2053">
        <f t="shared" si="4"/>
        <v>0</v>
      </c>
      <c r="D150" s="329"/>
      <c r="E150" s="329"/>
      <c r="F150" s="329"/>
      <c r="G150" s="2053">
        <f t="shared" si="5"/>
        <v>0</v>
      </c>
    </row>
    <row r="151" spans="1:7">
      <c r="A151" s="331"/>
      <c r="B151" s="330"/>
      <c r="C151" s="2053">
        <f t="shared" si="4"/>
        <v>0</v>
      </c>
      <c r="D151" s="329"/>
      <c r="E151" s="329"/>
      <c r="F151" s="329"/>
      <c r="G151" s="2053">
        <f t="shared" si="5"/>
        <v>0</v>
      </c>
    </row>
    <row r="152" spans="1:7">
      <c r="A152" s="331"/>
      <c r="B152" s="330"/>
      <c r="C152" s="2053">
        <f t="shared" si="4"/>
        <v>0</v>
      </c>
      <c r="D152" s="329"/>
      <c r="E152" s="329"/>
      <c r="F152" s="329"/>
      <c r="G152" s="2053">
        <f t="shared" si="5"/>
        <v>0</v>
      </c>
    </row>
    <row r="153" spans="1:7">
      <c r="A153" s="331"/>
      <c r="B153" s="330"/>
      <c r="C153" s="2053">
        <f t="shared" si="4"/>
        <v>0</v>
      </c>
      <c r="D153" s="329"/>
      <c r="E153" s="329"/>
      <c r="F153" s="329"/>
      <c r="G153" s="2053">
        <f t="shared" si="5"/>
        <v>0</v>
      </c>
    </row>
    <row r="154" spans="1:7">
      <c r="A154" s="331"/>
      <c r="B154" s="330"/>
      <c r="C154" s="2053">
        <f t="shared" si="4"/>
        <v>0</v>
      </c>
      <c r="D154" s="329"/>
      <c r="E154" s="329"/>
      <c r="F154" s="329"/>
      <c r="G154" s="2053">
        <f t="shared" si="5"/>
        <v>0</v>
      </c>
    </row>
    <row r="155" spans="1:7">
      <c r="A155" s="331"/>
      <c r="B155" s="330"/>
      <c r="C155" s="2053">
        <f t="shared" si="4"/>
        <v>0</v>
      </c>
      <c r="D155" s="329"/>
      <c r="E155" s="329"/>
      <c r="F155" s="329"/>
      <c r="G155" s="2053">
        <f t="shared" si="5"/>
        <v>0</v>
      </c>
    </row>
    <row r="156" spans="1:7">
      <c r="A156" s="331"/>
      <c r="B156" s="330"/>
      <c r="C156" s="2053">
        <f t="shared" si="4"/>
        <v>0</v>
      </c>
      <c r="D156" s="329"/>
      <c r="E156" s="329"/>
      <c r="F156" s="329"/>
      <c r="G156" s="2053">
        <f t="shared" si="5"/>
        <v>0</v>
      </c>
    </row>
    <row r="157" spans="1:7">
      <c r="A157" s="331"/>
      <c r="B157" s="330"/>
      <c r="C157" s="2053">
        <f t="shared" si="4"/>
        <v>0</v>
      </c>
      <c r="D157" s="329"/>
      <c r="E157" s="329"/>
      <c r="F157" s="329"/>
      <c r="G157" s="2053">
        <f t="shared" si="5"/>
        <v>0</v>
      </c>
    </row>
    <row r="158" spans="1:7">
      <c r="A158" s="331"/>
      <c r="B158" s="330"/>
      <c r="C158" s="2053">
        <f t="shared" si="4"/>
        <v>0</v>
      </c>
      <c r="D158" s="329"/>
      <c r="E158" s="329"/>
      <c r="F158" s="329"/>
      <c r="G158" s="2053">
        <f t="shared" si="5"/>
        <v>0</v>
      </c>
    </row>
    <row r="159" spans="1:7">
      <c r="A159" s="331"/>
      <c r="B159" s="330"/>
      <c r="C159" s="2053">
        <f t="shared" si="4"/>
        <v>0</v>
      </c>
      <c r="D159" s="329"/>
      <c r="E159" s="329"/>
      <c r="F159" s="329"/>
      <c r="G159" s="2053">
        <f t="shared" si="5"/>
        <v>0</v>
      </c>
    </row>
    <row r="160" spans="1:7">
      <c r="A160" s="331"/>
      <c r="B160" s="330"/>
      <c r="C160" s="2053">
        <f t="shared" si="4"/>
        <v>0</v>
      </c>
      <c r="D160" s="329"/>
      <c r="E160" s="329"/>
      <c r="F160" s="329"/>
      <c r="G160" s="2053">
        <f t="shared" si="5"/>
        <v>0</v>
      </c>
    </row>
    <row r="161" spans="1:7">
      <c r="A161" s="331"/>
      <c r="B161" s="330"/>
      <c r="C161" s="2053">
        <f t="shared" si="4"/>
        <v>0</v>
      </c>
      <c r="D161" s="329"/>
      <c r="E161" s="329"/>
      <c r="F161" s="329"/>
      <c r="G161" s="2053">
        <f t="shared" si="5"/>
        <v>0</v>
      </c>
    </row>
    <row r="162" spans="1:7">
      <c r="A162" s="331"/>
      <c r="B162" s="330"/>
      <c r="C162" s="2053">
        <f t="shared" si="4"/>
        <v>0</v>
      </c>
      <c r="D162" s="329"/>
      <c r="E162" s="329"/>
      <c r="F162" s="329"/>
      <c r="G162" s="2053">
        <f t="shared" si="5"/>
        <v>0</v>
      </c>
    </row>
    <row r="163" spans="1:7">
      <c r="A163" s="331"/>
      <c r="B163" s="330"/>
      <c r="C163" s="2053">
        <f t="shared" si="4"/>
        <v>0</v>
      </c>
      <c r="D163" s="329"/>
      <c r="E163" s="329"/>
      <c r="F163" s="329"/>
      <c r="G163" s="2053">
        <f t="shared" si="5"/>
        <v>0</v>
      </c>
    </row>
    <row r="164" spans="1:7">
      <c r="A164" s="331"/>
      <c r="B164" s="330"/>
      <c r="C164" s="2053">
        <f t="shared" si="4"/>
        <v>0</v>
      </c>
      <c r="D164" s="329"/>
      <c r="E164" s="329"/>
      <c r="F164" s="329"/>
      <c r="G164" s="2053">
        <f t="shared" si="5"/>
        <v>0</v>
      </c>
    </row>
    <row r="165" spans="1:7">
      <c r="A165" s="331"/>
      <c r="B165" s="330"/>
      <c r="C165" s="2053">
        <f t="shared" si="4"/>
        <v>0</v>
      </c>
      <c r="D165" s="329"/>
      <c r="E165" s="329"/>
      <c r="F165" s="329"/>
      <c r="G165" s="2053">
        <f t="shared" si="5"/>
        <v>0</v>
      </c>
    </row>
    <row r="166" spans="1:7">
      <c r="A166" s="331"/>
      <c r="B166" s="330"/>
      <c r="C166" s="2053">
        <f t="shared" si="4"/>
        <v>0</v>
      </c>
      <c r="D166" s="329"/>
      <c r="E166" s="329"/>
      <c r="F166" s="329"/>
      <c r="G166" s="2053">
        <f t="shared" si="5"/>
        <v>0</v>
      </c>
    </row>
    <row r="167" spans="1:7">
      <c r="A167" s="331"/>
      <c r="B167" s="330"/>
      <c r="C167" s="2053">
        <f t="shared" si="4"/>
        <v>0</v>
      </c>
      <c r="D167" s="329"/>
      <c r="E167" s="329"/>
      <c r="F167" s="329"/>
      <c r="G167" s="2053">
        <f t="shared" si="5"/>
        <v>0</v>
      </c>
    </row>
    <row r="168" spans="1:7">
      <c r="A168" s="331"/>
      <c r="B168" s="330"/>
      <c r="C168" s="2053">
        <f t="shared" si="4"/>
        <v>0</v>
      </c>
      <c r="D168" s="329"/>
      <c r="E168" s="329"/>
      <c r="F168" s="329"/>
      <c r="G168" s="2053">
        <f t="shared" si="5"/>
        <v>0</v>
      </c>
    </row>
    <row r="169" spans="1:7">
      <c r="A169" s="331"/>
      <c r="B169" s="330"/>
      <c r="C169" s="2053">
        <f t="shared" si="4"/>
        <v>0</v>
      </c>
      <c r="D169" s="329"/>
      <c r="E169" s="329"/>
      <c r="F169" s="329"/>
      <c r="G169" s="2053">
        <f t="shared" si="5"/>
        <v>0</v>
      </c>
    </row>
    <row r="170" spans="1:7">
      <c r="A170" s="331"/>
      <c r="B170" s="330"/>
      <c r="C170" s="2053">
        <f t="shared" si="4"/>
        <v>0</v>
      </c>
      <c r="D170" s="329"/>
      <c r="E170" s="329"/>
      <c r="F170" s="329"/>
      <c r="G170" s="2053">
        <f t="shared" si="5"/>
        <v>0</v>
      </c>
    </row>
    <row r="171" spans="1:7">
      <c r="A171" s="331"/>
      <c r="B171" s="330"/>
      <c r="C171" s="2053">
        <f t="shared" si="4"/>
        <v>0</v>
      </c>
      <c r="D171" s="329"/>
      <c r="E171" s="329"/>
      <c r="F171" s="329"/>
      <c r="G171" s="2053">
        <f t="shared" si="5"/>
        <v>0</v>
      </c>
    </row>
    <row r="172" spans="1:7">
      <c r="A172" s="331"/>
      <c r="B172" s="330"/>
      <c r="C172" s="2053">
        <f t="shared" si="4"/>
        <v>0</v>
      </c>
      <c r="D172" s="329"/>
      <c r="E172" s="329"/>
      <c r="F172" s="329"/>
      <c r="G172" s="2053">
        <f t="shared" si="5"/>
        <v>0</v>
      </c>
    </row>
    <row r="173" spans="1:7">
      <c r="A173" s="331"/>
      <c r="B173" s="330"/>
      <c r="C173" s="2053">
        <f t="shared" si="4"/>
        <v>0</v>
      </c>
      <c r="D173" s="329"/>
      <c r="E173" s="329"/>
      <c r="F173" s="329"/>
      <c r="G173" s="2053">
        <f t="shared" si="5"/>
        <v>0</v>
      </c>
    </row>
    <row r="174" spans="1:7">
      <c r="A174" s="331"/>
      <c r="B174" s="330"/>
      <c r="C174" s="2053">
        <f t="shared" si="4"/>
        <v>0</v>
      </c>
      <c r="D174" s="329"/>
      <c r="E174" s="329"/>
      <c r="F174" s="329"/>
      <c r="G174" s="2053">
        <f t="shared" si="5"/>
        <v>0</v>
      </c>
    </row>
    <row r="175" spans="1:7">
      <c r="A175" s="331"/>
      <c r="B175" s="330"/>
      <c r="C175" s="2053">
        <f t="shared" si="4"/>
        <v>0</v>
      </c>
      <c r="D175" s="329"/>
      <c r="E175" s="329"/>
      <c r="F175" s="329"/>
      <c r="G175" s="2053">
        <f t="shared" si="5"/>
        <v>0</v>
      </c>
    </row>
    <row r="176" spans="1:7">
      <c r="A176" s="331"/>
      <c r="B176" s="330"/>
      <c r="C176" s="2053">
        <f t="shared" si="4"/>
        <v>0</v>
      </c>
      <c r="D176" s="329"/>
      <c r="E176" s="329"/>
      <c r="F176" s="329"/>
      <c r="G176" s="2053">
        <f t="shared" si="5"/>
        <v>0</v>
      </c>
    </row>
    <row r="177" spans="1:7">
      <c r="A177" s="331"/>
      <c r="B177" s="330"/>
      <c r="C177" s="2053">
        <f t="shared" si="4"/>
        <v>0</v>
      </c>
      <c r="D177" s="329"/>
      <c r="E177" s="329"/>
      <c r="F177" s="329"/>
      <c r="G177" s="2053">
        <f t="shared" si="5"/>
        <v>0</v>
      </c>
    </row>
    <row r="178" spans="1:7">
      <c r="A178" s="331"/>
      <c r="B178" s="330"/>
      <c r="C178" s="2053">
        <f t="shared" si="4"/>
        <v>0</v>
      </c>
      <c r="D178" s="329"/>
      <c r="E178" s="329"/>
      <c r="F178" s="329"/>
      <c r="G178" s="2053">
        <f t="shared" si="5"/>
        <v>0</v>
      </c>
    </row>
    <row r="179" spans="1:7">
      <c r="A179" s="331"/>
      <c r="B179" s="330"/>
      <c r="C179" s="2053">
        <f t="shared" si="4"/>
        <v>0</v>
      </c>
      <c r="D179" s="329"/>
      <c r="E179" s="329"/>
      <c r="F179" s="329"/>
      <c r="G179" s="2053">
        <f t="shared" si="5"/>
        <v>0</v>
      </c>
    </row>
    <row r="180" spans="1:7">
      <c r="A180" s="331"/>
      <c r="B180" s="330"/>
      <c r="C180" s="2053">
        <f t="shared" si="4"/>
        <v>0</v>
      </c>
      <c r="D180" s="329"/>
      <c r="E180" s="329"/>
      <c r="F180" s="329"/>
      <c r="G180" s="2053">
        <f t="shared" si="5"/>
        <v>0</v>
      </c>
    </row>
    <row r="181" spans="1:7">
      <c r="A181" s="331"/>
      <c r="B181" s="330"/>
      <c r="C181" s="2053">
        <f t="shared" si="4"/>
        <v>0</v>
      </c>
      <c r="D181" s="329"/>
      <c r="E181" s="329"/>
      <c r="F181" s="329"/>
      <c r="G181" s="2053">
        <f t="shared" si="5"/>
        <v>0</v>
      </c>
    </row>
    <row r="182" spans="1:7">
      <c r="A182" s="331"/>
      <c r="B182" s="330"/>
      <c r="C182" s="2053">
        <f t="shared" si="4"/>
        <v>0</v>
      </c>
      <c r="D182" s="329"/>
      <c r="E182" s="329"/>
      <c r="F182" s="329"/>
      <c r="G182" s="2053">
        <f t="shared" si="5"/>
        <v>0</v>
      </c>
    </row>
    <row r="183" spans="1:7">
      <c r="A183" s="331"/>
      <c r="B183" s="330"/>
      <c r="C183" s="2053">
        <f t="shared" si="4"/>
        <v>0</v>
      </c>
      <c r="D183" s="329"/>
      <c r="E183" s="329"/>
      <c r="F183" s="329"/>
      <c r="G183" s="2053">
        <f t="shared" si="5"/>
        <v>0</v>
      </c>
    </row>
    <row r="184" spans="1:7">
      <c r="A184" s="331"/>
      <c r="B184" s="330"/>
      <c r="C184" s="2053">
        <f t="shared" si="4"/>
        <v>0</v>
      </c>
      <c r="D184" s="329"/>
      <c r="E184" s="329"/>
      <c r="F184" s="329"/>
      <c r="G184" s="2053">
        <f t="shared" si="5"/>
        <v>0</v>
      </c>
    </row>
    <row r="185" spans="1:7">
      <c r="A185" s="331"/>
      <c r="B185" s="330"/>
      <c r="C185" s="2053">
        <f t="shared" si="4"/>
        <v>0</v>
      </c>
      <c r="D185" s="329"/>
      <c r="E185" s="329"/>
      <c r="F185" s="329"/>
      <c r="G185" s="2053">
        <f t="shared" si="5"/>
        <v>0</v>
      </c>
    </row>
    <row r="186" spans="1:7">
      <c r="A186" s="331"/>
      <c r="B186" s="330"/>
      <c r="C186" s="2053">
        <f t="shared" si="4"/>
        <v>0</v>
      </c>
      <c r="D186" s="329"/>
      <c r="E186" s="329"/>
      <c r="F186" s="329"/>
      <c r="G186" s="2053">
        <f t="shared" si="5"/>
        <v>0</v>
      </c>
    </row>
    <row r="187" spans="1:7">
      <c r="A187" s="331"/>
      <c r="B187" s="330"/>
      <c r="C187" s="2053">
        <f t="shared" si="4"/>
        <v>0</v>
      </c>
      <c r="D187" s="329"/>
      <c r="E187" s="329"/>
      <c r="F187" s="329"/>
      <c r="G187" s="2053">
        <f t="shared" si="5"/>
        <v>0</v>
      </c>
    </row>
    <row r="188" spans="1:7">
      <c r="A188" s="331"/>
      <c r="B188" s="330"/>
      <c r="C188" s="2053">
        <f t="shared" si="4"/>
        <v>0</v>
      </c>
      <c r="D188" s="329"/>
      <c r="E188" s="329"/>
      <c r="F188" s="329"/>
      <c r="G188" s="2053">
        <f t="shared" si="5"/>
        <v>0</v>
      </c>
    </row>
    <row r="189" spans="1:7">
      <c r="A189" s="331"/>
      <c r="B189" s="330"/>
      <c r="C189" s="2053">
        <f t="shared" si="4"/>
        <v>0</v>
      </c>
      <c r="D189" s="329"/>
      <c r="E189" s="329"/>
      <c r="F189" s="329"/>
      <c r="G189" s="2053">
        <f t="shared" si="5"/>
        <v>0</v>
      </c>
    </row>
    <row r="190" spans="1:7">
      <c r="A190" s="331"/>
      <c r="B190" s="330"/>
      <c r="C190" s="2053">
        <f t="shared" si="4"/>
        <v>0</v>
      </c>
      <c r="D190" s="329"/>
      <c r="E190" s="329"/>
      <c r="F190" s="329"/>
      <c r="G190" s="2053">
        <f t="shared" si="5"/>
        <v>0</v>
      </c>
    </row>
    <row r="191" spans="1:7">
      <c r="A191" s="331"/>
      <c r="B191" s="330"/>
      <c r="C191" s="2053">
        <f t="shared" si="4"/>
        <v>0</v>
      </c>
      <c r="D191" s="329"/>
      <c r="E191" s="329"/>
      <c r="F191" s="329"/>
      <c r="G191" s="2053">
        <f t="shared" si="5"/>
        <v>0</v>
      </c>
    </row>
    <row r="192" spans="1:7">
      <c r="A192" s="331"/>
      <c r="B192" s="330"/>
      <c r="C192" s="2053">
        <f t="shared" si="4"/>
        <v>0</v>
      </c>
      <c r="D192" s="329"/>
      <c r="E192" s="329"/>
      <c r="F192" s="329"/>
      <c r="G192" s="2053">
        <f t="shared" si="5"/>
        <v>0</v>
      </c>
    </row>
    <row r="193" spans="1:7">
      <c r="A193" s="331"/>
      <c r="B193" s="330"/>
      <c r="C193" s="2053">
        <f t="shared" si="4"/>
        <v>0</v>
      </c>
      <c r="D193" s="329"/>
      <c r="E193" s="329"/>
      <c r="F193" s="329"/>
      <c r="G193" s="2053">
        <f t="shared" si="5"/>
        <v>0</v>
      </c>
    </row>
    <row r="194" spans="1:7">
      <c r="A194" s="331"/>
      <c r="B194" s="330"/>
      <c r="C194" s="2053">
        <f t="shared" si="4"/>
        <v>0</v>
      </c>
      <c r="D194" s="329"/>
      <c r="E194" s="329"/>
      <c r="F194" s="329"/>
      <c r="G194" s="2053">
        <f t="shared" si="5"/>
        <v>0</v>
      </c>
    </row>
    <row r="195" spans="1:7">
      <c r="A195" s="331"/>
      <c r="B195" s="330"/>
      <c r="C195" s="2053">
        <f t="shared" si="4"/>
        <v>0</v>
      </c>
      <c r="D195" s="329"/>
      <c r="E195" s="329"/>
      <c r="F195" s="329"/>
      <c r="G195" s="2053">
        <f t="shared" si="5"/>
        <v>0</v>
      </c>
    </row>
    <row r="196" spans="1:7">
      <c r="A196" s="331"/>
      <c r="B196" s="330"/>
      <c r="C196" s="2053">
        <f t="shared" si="4"/>
        <v>0</v>
      </c>
      <c r="D196" s="329"/>
      <c r="E196" s="329"/>
      <c r="F196" s="329"/>
      <c r="G196" s="2053">
        <f t="shared" si="5"/>
        <v>0</v>
      </c>
    </row>
    <row r="197" spans="1:7">
      <c r="A197" s="331"/>
      <c r="B197" s="330"/>
      <c r="C197" s="2053">
        <f t="shared" si="4"/>
        <v>0</v>
      </c>
      <c r="D197" s="329"/>
      <c r="E197" s="329"/>
      <c r="F197" s="329"/>
      <c r="G197" s="2053">
        <f t="shared" si="5"/>
        <v>0</v>
      </c>
    </row>
    <row r="198" spans="1:7">
      <c r="A198" s="331"/>
      <c r="B198" s="330"/>
      <c r="C198" s="2053">
        <f t="shared" si="4"/>
        <v>0</v>
      </c>
      <c r="D198" s="329"/>
      <c r="E198" s="329"/>
      <c r="F198" s="329"/>
      <c r="G198" s="2053">
        <f t="shared" si="5"/>
        <v>0</v>
      </c>
    </row>
    <row r="199" spans="1:7">
      <c r="A199" s="331"/>
      <c r="B199" s="330"/>
      <c r="C199" s="2053">
        <f t="shared" si="4"/>
        <v>0</v>
      </c>
      <c r="D199" s="329"/>
      <c r="E199" s="329"/>
      <c r="F199" s="329"/>
      <c r="G199" s="2053">
        <f t="shared" si="5"/>
        <v>0</v>
      </c>
    </row>
    <row r="200" spans="1:7">
      <c r="A200" s="331"/>
      <c r="B200" s="330"/>
      <c r="C200" s="2053">
        <f t="shared" si="4"/>
        <v>0</v>
      </c>
      <c r="D200" s="329"/>
      <c r="E200" s="329"/>
      <c r="F200" s="329"/>
      <c r="G200" s="2053">
        <f t="shared" si="5"/>
        <v>0</v>
      </c>
    </row>
    <row r="201" spans="1:7">
      <c r="A201" s="331"/>
      <c r="B201" s="330"/>
      <c r="C201" s="2053">
        <f t="shared" si="4"/>
        <v>0</v>
      </c>
      <c r="D201" s="329"/>
      <c r="E201" s="329"/>
      <c r="F201" s="329"/>
      <c r="G201" s="2053">
        <f t="shared" si="5"/>
        <v>0</v>
      </c>
    </row>
    <row r="202" spans="1:7">
      <c r="A202" s="331"/>
      <c r="B202" s="330"/>
      <c r="C202" s="2053">
        <f t="shared" si="4"/>
        <v>0</v>
      </c>
      <c r="D202" s="329"/>
      <c r="E202" s="329"/>
      <c r="F202" s="329"/>
      <c r="G202" s="2053">
        <f t="shared" si="5"/>
        <v>0</v>
      </c>
    </row>
    <row r="203" spans="1:7">
      <c r="A203" s="331"/>
      <c r="B203" s="330"/>
      <c r="C203" s="2053">
        <f t="shared" si="4"/>
        <v>0</v>
      </c>
      <c r="D203" s="329"/>
      <c r="E203" s="329"/>
      <c r="F203" s="329"/>
      <c r="G203" s="2053">
        <f t="shared" si="5"/>
        <v>0</v>
      </c>
    </row>
    <row r="204" spans="1:7">
      <c r="A204" s="331"/>
      <c r="B204" s="330"/>
      <c r="C204" s="2053">
        <f t="shared" ref="C204:C267" si="6">SUMIF(D204:F204,"&gt;0")</f>
        <v>0</v>
      </c>
      <c r="D204" s="329"/>
      <c r="E204" s="329"/>
      <c r="F204" s="329"/>
      <c r="G204" s="2053">
        <f t="shared" ref="G204:G267" si="7">SUMIF(B204:C204,"&gt;0")</f>
        <v>0</v>
      </c>
    </row>
    <row r="205" spans="1:7">
      <c r="A205" s="331"/>
      <c r="B205" s="330"/>
      <c r="C205" s="2053">
        <f t="shared" si="6"/>
        <v>0</v>
      </c>
      <c r="D205" s="329"/>
      <c r="E205" s="329"/>
      <c r="F205" s="329"/>
      <c r="G205" s="2053">
        <f t="shared" si="7"/>
        <v>0</v>
      </c>
    </row>
    <row r="206" spans="1:7">
      <c r="A206" s="331"/>
      <c r="B206" s="330"/>
      <c r="C206" s="2053">
        <f t="shared" si="6"/>
        <v>0</v>
      </c>
      <c r="D206" s="329"/>
      <c r="E206" s="329"/>
      <c r="F206" s="329"/>
      <c r="G206" s="2053">
        <f t="shared" si="7"/>
        <v>0</v>
      </c>
    </row>
    <row r="207" spans="1:7">
      <c r="A207" s="331"/>
      <c r="B207" s="330"/>
      <c r="C207" s="2053">
        <f t="shared" si="6"/>
        <v>0</v>
      </c>
      <c r="D207" s="329"/>
      <c r="E207" s="329"/>
      <c r="F207" s="329"/>
      <c r="G207" s="2053">
        <f t="shared" si="7"/>
        <v>0</v>
      </c>
    </row>
    <row r="208" spans="1:7">
      <c r="A208" s="331"/>
      <c r="B208" s="330"/>
      <c r="C208" s="2053">
        <f t="shared" si="6"/>
        <v>0</v>
      </c>
      <c r="D208" s="329"/>
      <c r="E208" s="329"/>
      <c r="F208" s="329"/>
      <c r="G208" s="2053">
        <f t="shared" si="7"/>
        <v>0</v>
      </c>
    </row>
    <row r="209" spans="1:7">
      <c r="A209" s="331"/>
      <c r="B209" s="330"/>
      <c r="C209" s="2053">
        <f t="shared" si="6"/>
        <v>0</v>
      </c>
      <c r="D209" s="329"/>
      <c r="E209" s="329"/>
      <c r="F209" s="329"/>
      <c r="G209" s="2053">
        <f t="shared" si="7"/>
        <v>0</v>
      </c>
    </row>
    <row r="210" spans="1:7">
      <c r="A210" s="331"/>
      <c r="B210" s="330"/>
      <c r="C210" s="2053">
        <f t="shared" si="6"/>
        <v>0</v>
      </c>
      <c r="D210" s="329"/>
      <c r="E210" s="329"/>
      <c r="F210" s="329"/>
      <c r="G210" s="2053">
        <f t="shared" si="7"/>
        <v>0</v>
      </c>
    </row>
    <row r="211" spans="1:7">
      <c r="A211" s="331"/>
      <c r="B211" s="330"/>
      <c r="C211" s="2053">
        <f t="shared" si="6"/>
        <v>0</v>
      </c>
      <c r="D211" s="329"/>
      <c r="E211" s="329"/>
      <c r="F211" s="329"/>
      <c r="G211" s="2053">
        <f t="shared" si="7"/>
        <v>0</v>
      </c>
    </row>
    <row r="212" spans="1:7">
      <c r="A212" s="331"/>
      <c r="B212" s="330"/>
      <c r="C212" s="2053">
        <f t="shared" si="6"/>
        <v>0</v>
      </c>
      <c r="D212" s="329"/>
      <c r="E212" s="329"/>
      <c r="F212" s="329"/>
      <c r="G212" s="2053">
        <f t="shared" si="7"/>
        <v>0</v>
      </c>
    </row>
    <row r="213" spans="1:7">
      <c r="A213" s="331"/>
      <c r="B213" s="330"/>
      <c r="C213" s="2053">
        <f t="shared" si="6"/>
        <v>0</v>
      </c>
      <c r="D213" s="329"/>
      <c r="E213" s="329"/>
      <c r="F213" s="329"/>
      <c r="G213" s="2053">
        <f t="shared" si="7"/>
        <v>0</v>
      </c>
    </row>
    <row r="214" spans="1:7">
      <c r="A214" s="331"/>
      <c r="B214" s="330"/>
      <c r="C214" s="2053">
        <f t="shared" si="6"/>
        <v>0</v>
      </c>
      <c r="D214" s="329"/>
      <c r="E214" s="329"/>
      <c r="F214" s="329"/>
      <c r="G214" s="2053">
        <f t="shared" si="7"/>
        <v>0</v>
      </c>
    </row>
    <row r="215" spans="1:7">
      <c r="A215" s="331"/>
      <c r="B215" s="330"/>
      <c r="C215" s="2053">
        <f t="shared" si="6"/>
        <v>0</v>
      </c>
      <c r="D215" s="329"/>
      <c r="E215" s="329"/>
      <c r="F215" s="329"/>
      <c r="G215" s="2053">
        <f t="shared" si="7"/>
        <v>0</v>
      </c>
    </row>
    <row r="216" spans="1:7">
      <c r="A216" s="331"/>
      <c r="B216" s="330"/>
      <c r="C216" s="2053">
        <f t="shared" si="6"/>
        <v>0</v>
      </c>
      <c r="D216" s="329"/>
      <c r="E216" s="329"/>
      <c r="F216" s="329"/>
      <c r="G216" s="2053">
        <f t="shared" si="7"/>
        <v>0</v>
      </c>
    </row>
    <row r="217" spans="1:7">
      <c r="A217" s="331"/>
      <c r="B217" s="330"/>
      <c r="C217" s="2053">
        <f t="shared" si="6"/>
        <v>0</v>
      </c>
      <c r="D217" s="329"/>
      <c r="E217" s="329"/>
      <c r="F217" s="329"/>
      <c r="G217" s="2053">
        <f t="shared" si="7"/>
        <v>0</v>
      </c>
    </row>
    <row r="218" spans="1:7">
      <c r="A218" s="331"/>
      <c r="B218" s="330"/>
      <c r="C218" s="2053">
        <f t="shared" si="6"/>
        <v>0</v>
      </c>
      <c r="D218" s="329"/>
      <c r="E218" s="329"/>
      <c r="F218" s="329"/>
      <c r="G218" s="2053">
        <f t="shared" si="7"/>
        <v>0</v>
      </c>
    </row>
    <row r="219" spans="1:7">
      <c r="A219" s="331"/>
      <c r="B219" s="330"/>
      <c r="C219" s="2053">
        <f t="shared" si="6"/>
        <v>0</v>
      </c>
      <c r="D219" s="329"/>
      <c r="E219" s="329"/>
      <c r="F219" s="329"/>
      <c r="G219" s="2053">
        <f t="shared" si="7"/>
        <v>0</v>
      </c>
    </row>
    <row r="220" spans="1:7">
      <c r="A220" s="331"/>
      <c r="B220" s="330"/>
      <c r="C220" s="2053">
        <f t="shared" si="6"/>
        <v>0</v>
      </c>
      <c r="D220" s="329"/>
      <c r="E220" s="329"/>
      <c r="F220" s="329"/>
      <c r="G220" s="2053">
        <f t="shared" si="7"/>
        <v>0</v>
      </c>
    </row>
    <row r="221" spans="1:7">
      <c r="A221" s="331"/>
      <c r="B221" s="330"/>
      <c r="C221" s="2053">
        <f t="shared" si="6"/>
        <v>0</v>
      </c>
      <c r="D221" s="329"/>
      <c r="E221" s="329"/>
      <c r="F221" s="329"/>
      <c r="G221" s="2053">
        <f t="shared" si="7"/>
        <v>0</v>
      </c>
    </row>
    <row r="222" spans="1:7">
      <c r="A222" s="331"/>
      <c r="B222" s="330"/>
      <c r="C222" s="2053">
        <f t="shared" si="6"/>
        <v>0</v>
      </c>
      <c r="D222" s="329"/>
      <c r="E222" s="329"/>
      <c r="F222" s="329"/>
      <c r="G222" s="2053">
        <f t="shared" si="7"/>
        <v>0</v>
      </c>
    </row>
    <row r="223" spans="1:7">
      <c r="A223" s="331"/>
      <c r="B223" s="330"/>
      <c r="C223" s="2053">
        <f t="shared" si="6"/>
        <v>0</v>
      </c>
      <c r="D223" s="329"/>
      <c r="E223" s="329"/>
      <c r="F223" s="329"/>
      <c r="G223" s="2053">
        <f t="shared" si="7"/>
        <v>0</v>
      </c>
    </row>
    <row r="224" spans="1:7">
      <c r="A224" s="331"/>
      <c r="B224" s="330"/>
      <c r="C224" s="2053">
        <f t="shared" si="6"/>
        <v>0</v>
      </c>
      <c r="D224" s="329"/>
      <c r="E224" s="329"/>
      <c r="F224" s="329"/>
      <c r="G224" s="2053">
        <f t="shared" si="7"/>
        <v>0</v>
      </c>
    </row>
    <row r="225" spans="1:7">
      <c r="A225" s="331"/>
      <c r="B225" s="330"/>
      <c r="C225" s="2053">
        <f t="shared" si="6"/>
        <v>0</v>
      </c>
      <c r="D225" s="329"/>
      <c r="E225" s="329"/>
      <c r="F225" s="329"/>
      <c r="G225" s="2053">
        <f t="shared" si="7"/>
        <v>0</v>
      </c>
    </row>
    <row r="226" spans="1:7">
      <c r="A226" s="331"/>
      <c r="B226" s="330"/>
      <c r="C226" s="2053">
        <f t="shared" si="6"/>
        <v>0</v>
      </c>
      <c r="D226" s="329"/>
      <c r="E226" s="329"/>
      <c r="F226" s="329"/>
      <c r="G226" s="2053">
        <f t="shared" si="7"/>
        <v>0</v>
      </c>
    </row>
    <row r="227" spans="1:7">
      <c r="A227" s="331"/>
      <c r="B227" s="330"/>
      <c r="C227" s="2053">
        <f t="shared" si="6"/>
        <v>0</v>
      </c>
      <c r="D227" s="329"/>
      <c r="E227" s="329"/>
      <c r="F227" s="329"/>
      <c r="G227" s="2053">
        <f t="shared" si="7"/>
        <v>0</v>
      </c>
    </row>
    <row r="228" spans="1:7">
      <c r="A228" s="331"/>
      <c r="B228" s="330"/>
      <c r="C228" s="2053">
        <f t="shared" si="6"/>
        <v>0</v>
      </c>
      <c r="D228" s="329"/>
      <c r="E228" s="329"/>
      <c r="F228" s="329"/>
      <c r="G228" s="2053">
        <f t="shared" si="7"/>
        <v>0</v>
      </c>
    </row>
    <row r="229" spans="1:7">
      <c r="A229" s="331"/>
      <c r="B229" s="330"/>
      <c r="C229" s="2053">
        <f t="shared" si="6"/>
        <v>0</v>
      </c>
      <c r="D229" s="329"/>
      <c r="E229" s="329"/>
      <c r="F229" s="329"/>
      <c r="G229" s="2053">
        <f t="shared" si="7"/>
        <v>0</v>
      </c>
    </row>
    <row r="230" spans="1:7">
      <c r="A230" s="331"/>
      <c r="B230" s="330"/>
      <c r="C230" s="2053">
        <f t="shared" si="6"/>
        <v>0</v>
      </c>
      <c r="D230" s="329"/>
      <c r="E230" s="329"/>
      <c r="F230" s="329"/>
      <c r="G230" s="2053">
        <f t="shared" si="7"/>
        <v>0</v>
      </c>
    </row>
    <row r="231" spans="1:7">
      <c r="A231" s="331"/>
      <c r="B231" s="330"/>
      <c r="C231" s="2053">
        <f t="shared" si="6"/>
        <v>0</v>
      </c>
      <c r="D231" s="329"/>
      <c r="E231" s="329"/>
      <c r="F231" s="329"/>
      <c r="G231" s="2053">
        <f t="shared" si="7"/>
        <v>0</v>
      </c>
    </row>
    <row r="232" spans="1:7">
      <c r="A232" s="331"/>
      <c r="B232" s="330"/>
      <c r="C232" s="2053">
        <f t="shared" si="6"/>
        <v>0</v>
      </c>
      <c r="D232" s="329"/>
      <c r="E232" s="329"/>
      <c r="F232" s="329"/>
      <c r="G232" s="2053">
        <f t="shared" si="7"/>
        <v>0</v>
      </c>
    </row>
    <row r="233" spans="1:7">
      <c r="A233" s="331"/>
      <c r="B233" s="330"/>
      <c r="C233" s="2053">
        <f t="shared" si="6"/>
        <v>0</v>
      </c>
      <c r="D233" s="329"/>
      <c r="E233" s="329"/>
      <c r="F233" s="329"/>
      <c r="G233" s="2053">
        <f t="shared" si="7"/>
        <v>0</v>
      </c>
    </row>
    <row r="234" spans="1:7">
      <c r="A234" s="331"/>
      <c r="B234" s="330"/>
      <c r="C234" s="2053">
        <f t="shared" si="6"/>
        <v>0</v>
      </c>
      <c r="D234" s="329"/>
      <c r="E234" s="329"/>
      <c r="F234" s="329"/>
      <c r="G234" s="2053">
        <f t="shared" si="7"/>
        <v>0</v>
      </c>
    </row>
    <row r="235" spans="1:7">
      <c r="A235" s="331"/>
      <c r="B235" s="330"/>
      <c r="C235" s="2053">
        <f t="shared" si="6"/>
        <v>0</v>
      </c>
      <c r="D235" s="329"/>
      <c r="E235" s="329"/>
      <c r="F235" s="329"/>
      <c r="G235" s="2053">
        <f t="shared" si="7"/>
        <v>0</v>
      </c>
    </row>
    <row r="236" spans="1:7">
      <c r="A236" s="331"/>
      <c r="B236" s="330"/>
      <c r="C236" s="2053">
        <f t="shared" si="6"/>
        <v>0</v>
      </c>
      <c r="D236" s="329"/>
      <c r="E236" s="329"/>
      <c r="F236" s="329"/>
      <c r="G236" s="2053">
        <f t="shared" si="7"/>
        <v>0</v>
      </c>
    </row>
    <row r="237" spans="1:7">
      <c r="A237" s="331"/>
      <c r="B237" s="330"/>
      <c r="C237" s="2053">
        <f t="shared" si="6"/>
        <v>0</v>
      </c>
      <c r="D237" s="329"/>
      <c r="E237" s="329"/>
      <c r="F237" s="329"/>
      <c r="G237" s="2053">
        <f t="shared" si="7"/>
        <v>0</v>
      </c>
    </row>
    <row r="238" spans="1:7">
      <c r="A238" s="331"/>
      <c r="B238" s="330"/>
      <c r="C238" s="2053">
        <f t="shared" si="6"/>
        <v>0</v>
      </c>
      <c r="D238" s="329"/>
      <c r="E238" s="329"/>
      <c r="F238" s="329"/>
      <c r="G238" s="2053">
        <f t="shared" si="7"/>
        <v>0</v>
      </c>
    </row>
    <row r="239" spans="1:7">
      <c r="A239" s="331"/>
      <c r="B239" s="330"/>
      <c r="C239" s="2053">
        <f t="shared" si="6"/>
        <v>0</v>
      </c>
      <c r="D239" s="329"/>
      <c r="E239" s="329"/>
      <c r="F239" s="329"/>
      <c r="G239" s="2053">
        <f t="shared" si="7"/>
        <v>0</v>
      </c>
    </row>
    <row r="240" spans="1:7">
      <c r="A240" s="331"/>
      <c r="B240" s="330"/>
      <c r="C240" s="2053">
        <f t="shared" si="6"/>
        <v>0</v>
      </c>
      <c r="D240" s="329"/>
      <c r="E240" s="329"/>
      <c r="F240" s="329"/>
      <c r="G240" s="2053">
        <f t="shared" si="7"/>
        <v>0</v>
      </c>
    </row>
    <row r="241" spans="1:7">
      <c r="A241" s="331"/>
      <c r="B241" s="330"/>
      <c r="C241" s="2053">
        <f t="shared" si="6"/>
        <v>0</v>
      </c>
      <c r="D241" s="329"/>
      <c r="E241" s="329"/>
      <c r="F241" s="329"/>
      <c r="G241" s="2053">
        <f t="shared" si="7"/>
        <v>0</v>
      </c>
    </row>
    <row r="242" spans="1:7">
      <c r="A242" s="331"/>
      <c r="B242" s="330"/>
      <c r="C242" s="2053">
        <f t="shared" si="6"/>
        <v>0</v>
      </c>
      <c r="D242" s="329"/>
      <c r="E242" s="329"/>
      <c r="F242" s="329"/>
      <c r="G242" s="2053">
        <f t="shared" si="7"/>
        <v>0</v>
      </c>
    </row>
    <row r="243" spans="1:7">
      <c r="A243" s="331"/>
      <c r="B243" s="330"/>
      <c r="C243" s="2053">
        <f t="shared" si="6"/>
        <v>0</v>
      </c>
      <c r="D243" s="329"/>
      <c r="E243" s="329"/>
      <c r="F243" s="329"/>
      <c r="G243" s="2053">
        <f t="shared" si="7"/>
        <v>0</v>
      </c>
    </row>
    <row r="244" spans="1:7">
      <c r="A244" s="331"/>
      <c r="B244" s="330"/>
      <c r="C244" s="2053">
        <f t="shared" si="6"/>
        <v>0</v>
      </c>
      <c r="D244" s="329"/>
      <c r="E244" s="329"/>
      <c r="F244" s="329"/>
      <c r="G244" s="2053">
        <f t="shared" si="7"/>
        <v>0</v>
      </c>
    </row>
    <row r="245" spans="1:7">
      <c r="A245" s="331"/>
      <c r="B245" s="330"/>
      <c r="C245" s="2053">
        <f t="shared" si="6"/>
        <v>0</v>
      </c>
      <c r="D245" s="329"/>
      <c r="E245" s="329"/>
      <c r="F245" s="329"/>
      <c r="G245" s="2053">
        <f t="shared" si="7"/>
        <v>0</v>
      </c>
    </row>
    <row r="246" spans="1:7">
      <c r="A246" s="331"/>
      <c r="B246" s="330"/>
      <c r="C246" s="2053">
        <f t="shared" si="6"/>
        <v>0</v>
      </c>
      <c r="D246" s="329"/>
      <c r="E246" s="329"/>
      <c r="F246" s="329"/>
      <c r="G246" s="2053">
        <f t="shared" si="7"/>
        <v>0</v>
      </c>
    </row>
    <row r="247" spans="1:7">
      <c r="A247" s="331"/>
      <c r="B247" s="330"/>
      <c r="C247" s="2053">
        <f t="shared" si="6"/>
        <v>0</v>
      </c>
      <c r="D247" s="329"/>
      <c r="E247" s="329"/>
      <c r="F247" s="329"/>
      <c r="G247" s="2053">
        <f t="shared" si="7"/>
        <v>0</v>
      </c>
    </row>
    <row r="248" spans="1:7">
      <c r="A248" s="331"/>
      <c r="B248" s="330"/>
      <c r="C248" s="2053">
        <f t="shared" si="6"/>
        <v>0</v>
      </c>
      <c r="D248" s="329"/>
      <c r="E248" s="329"/>
      <c r="F248" s="329"/>
      <c r="G248" s="2053">
        <f t="shared" si="7"/>
        <v>0</v>
      </c>
    </row>
    <row r="249" spans="1:7">
      <c r="A249" s="331"/>
      <c r="B249" s="330"/>
      <c r="C249" s="2053">
        <f t="shared" si="6"/>
        <v>0</v>
      </c>
      <c r="D249" s="329"/>
      <c r="E249" s="329"/>
      <c r="F249" s="329"/>
      <c r="G249" s="2053">
        <f t="shared" si="7"/>
        <v>0</v>
      </c>
    </row>
    <row r="250" spans="1:7">
      <c r="A250" s="331"/>
      <c r="B250" s="330"/>
      <c r="C250" s="2053">
        <f t="shared" si="6"/>
        <v>0</v>
      </c>
      <c r="D250" s="329"/>
      <c r="E250" s="329"/>
      <c r="F250" s="329"/>
      <c r="G250" s="2053">
        <f t="shared" si="7"/>
        <v>0</v>
      </c>
    </row>
    <row r="251" spans="1:7">
      <c r="A251" s="331"/>
      <c r="B251" s="330"/>
      <c r="C251" s="2053">
        <f t="shared" si="6"/>
        <v>0</v>
      </c>
      <c r="D251" s="329"/>
      <c r="E251" s="329"/>
      <c r="F251" s="329"/>
      <c r="G251" s="2053">
        <f t="shared" si="7"/>
        <v>0</v>
      </c>
    </row>
    <row r="252" spans="1:7">
      <c r="A252" s="331"/>
      <c r="B252" s="330"/>
      <c r="C252" s="2053">
        <f t="shared" si="6"/>
        <v>0</v>
      </c>
      <c r="D252" s="329"/>
      <c r="E252" s="329"/>
      <c r="F252" s="329"/>
      <c r="G252" s="2053">
        <f t="shared" si="7"/>
        <v>0</v>
      </c>
    </row>
    <row r="253" spans="1:7">
      <c r="A253" s="331"/>
      <c r="B253" s="330"/>
      <c r="C253" s="2053">
        <f t="shared" si="6"/>
        <v>0</v>
      </c>
      <c r="D253" s="329"/>
      <c r="E253" s="329"/>
      <c r="F253" s="329"/>
      <c r="G253" s="2053">
        <f t="shared" si="7"/>
        <v>0</v>
      </c>
    </row>
    <row r="254" spans="1:7">
      <c r="A254" s="331"/>
      <c r="B254" s="330"/>
      <c r="C254" s="2053">
        <f t="shared" si="6"/>
        <v>0</v>
      </c>
      <c r="D254" s="329"/>
      <c r="E254" s="329"/>
      <c r="F254" s="329"/>
      <c r="G254" s="2053">
        <f t="shared" si="7"/>
        <v>0</v>
      </c>
    </row>
    <row r="255" spans="1:7">
      <c r="A255" s="331"/>
      <c r="B255" s="330"/>
      <c r="C255" s="2053">
        <f t="shared" si="6"/>
        <v>0</v>
      </c>
      <c r="D255" s="329"/>
      <c r="E255" s="329"/>
      <c r="F255" s="329"/>
      <c r="G255" s="2053">
        <f t="shared" si="7"/>
        <v>0</v>
      </c>
    </row>
    <row r="256" spans="1:7">
      <c r="A256" s="331"/>
      <c r="B256" s="330"/>
      <c r="C256" s="2053">
        <f t="shared" si="6"/>
        <v>0</v>
      </c>
      <c r="D256" s="329"/>
      <c r="E256" s="329"/>
      <c r="F256" s="329"/>
      <c r="G256" s="2053">
        <f t="shared" si="7"/>
        <v>0</v>
      </c>
    </row>
    <row r="257" spans="1:7">
      <c r="A257" s="331"/>
      <c r="B257" s="330"/>
      <c r="C257" s="2053">
        <f t="shared" si="6"/>
        <v>0</v>
      </c>
      <c r="D257" s="329"/>
      <c r="E257" s="329"/>
      <c r="F257" s="329"/>
      <c r="G257" s="2053">
        <f t="shared" si="7"/>
        <v>0</v>
      </c>
    </row>
    <row r="258" spans="1:7">
      <c r="A258" s="331"/>
      <c r="B258" s="330"/>
      <c r="C258" s="2053">
        <f t="shared" si="6"/>
        <v>0</v>
      </c>
      <c r="D258" s="329"/>
      <c r="E258" s="329"/>
      <c r="F258" s="329"/>
      <c r="G258" s="2053">
        <f t="shared" si="7"/>
        <v>0</v>
      </c>
    </row>
    <row r="259" spans="1:7">
      <c r="A259" s="331"/>
      <c r="B259" s="330"/>
      <c r="C259" s="2053">
        <f t="shared" si="6"/>
        <v>0</v>
      </c>
      <c r="D259" s="329"/>
      <c r="E259" s="329"/>
      <c r="F259" s="329"/>
      <c r="G259" s="2053">
        <f t="shared" si="7"/>
        <v>0</v>
      </c>
    </row>
    <row r="260" spans="1:7">
      <c r="A260" s="331"/>
      <c r="B260" s="330"/>
      <c r="C260" s="2053">
        <f t="shared" si="6"/>
        <v>0</v>
      </c>
      <c r="D260" s="329"/>
      <c r="E260" s="329"/>
      <c r="F260" s="329"/>
      <c r="G260" s="2053">
        <f t="shared" si="7"/>
        <v>0</v>
      </c>
    </row>
    <row r="261" spans="1:7">
      <c r="A261" s="331"/>
      <c r="B261" s="330"/>
      <c r="C261" s="2053">
        <f t="shared" si="6"/>
        <v>0</v>
      </c>
      <c r="D261" s="329"/>
      <c r="E261" s="329"/>
      <c r="F261" s="329"/>
      <c r="G261" s="2053">
        <f t="shared" si="7"/>
        <v>0</v>
      </c>
    </row>
    <row r="262" spans="1:7">
      <c r="A262" s="331"/>
      <c r="B262" s="330"/>
      <c r="C262" s="2053">
        <f t="shared" si="6"/>
        <v>0</v>
      </c>
      <c r="D262" s="329"/>
      <c r="E262" s="329"/>
      <c r="F262" s="329"/>
      <c r="G262" s="2053">
        <f t="shared" si="7"/>
        <v>0</v>
      </c>
    </row>
    <row r="263" spans="1:7">
      <c r="A263" s="331"/>
      <c r="B263" s="330"/>
      <c r="C263" s="2053">
        <f t="shared" si="6"/>
        <v>0</v>
      </c>
      <c r="D263" s="329"/>
      <c r="E263" s="329"/>
      <c r="F263" s="329"/>
      <c r="G263" s="2053">
        <f t="shared" si="7"/>
        <v>0</v>
      </c>
    </row>
    <row r="264" spans="1:7">
      <c r="A264" s="331"/>
      <c r="B264" s="330"/>
      <c r="C264" s="2053">
        <f t="shared" si="6"/>
        <v>0</v>
      </c>
      <c r="D264" s="329"/>
      <c r="E264" s="329"/>
      <c r="F264" s="329"/>
      <c r="G264" s="2053">
        <f t="shared" si="7"/>
        <v>0</v>
      </c>
    </row>
    <row r="265" spans="1:7">
      <c r="A265" s="331"/>
      <c r="B265" s="330"/>
      <c r="C265" s="2053">
        <f t="shared" si="6"/>
        <v>0</v>
      </c>
      <c r="D265" s="329"/>
      <c r="E265" s="329"/>
      <c r="F265" s="329"/>
      <c r="G265" s="2053">
        <f t="shared" si="7"/>
        <v>0</v>
      </c>
    </row>
    <row r="266" spans="1:7">
      <c r="A266" s="331"/>
      <c r="B266" s="330"/>
      <c r="C266" s="2053">
        <f t="shared" si="6"/>
        <v>0</v>
      </c>
      <c r="D266" s="329"/>
      <c r="E266" s="329"/>
      <c r="F266" s="329"/>
      <c r="G266" s="2053">
        <f t="shared" si="7"/>
        <v>0</v>
      </c>
    </row>
    <row r="267" spans="1:7">
      <c r="A267" s="331"/>
      <c r="B267" s="330"/>
      <c r="C267" s="2053">
        <f t="shared" si="6"/>
        <v>0</v>
      </c>
      <c r="D267" s="329"/>
      <c r="E267" s="329"/>
      <c r="F267" s="329"/>
      <c r="G267" s="2053">
        <f t="shared" si="7"/>
        <v>0</v>
      </c>
    </row>
    <row r="268" spans="1:7">
      <c r="A268" s="331"/>
      <c r="B268" s="330"/>
      <c r="C268" s="2053">
        <f t="shared" ref="C268:C331" si="8">SUMIF(D268:F268,"&gt;0")</f>
        <v>0</v>
      </c>
      <c r="D268" s="329"/>
      <c r="E268" s="329"/>
      <c r="F268" s="329"/>
      <c r="G268" s="2053">
        <f t="shared" ref="G268:G331" si="9">SUMIF(B268:C268,"&gt;0")</f>
        <v>0</v>
      </c>
    </row>
    <row r="269" spans="1:7">
      <c r="A269" s="331"/>
      <c r="B269" s="330"/>
      <c r="C269" s="2053">
        <f t="shared" si="8"/>
        <v>0</v>
      </c>
      <c r="D269" s="329"/>
      <c r="E269" s="329"/>
      <c r="F269" s="329"/>
      <c r="G269" s="2053">
        <f t="shared" si="9"/>
        <v>0</v>
      </c>
    </row>
    <row r="270" spans="1:7">
      <c r="A270" s="331"/>
      <c r="B270" s="330"/>
      <c r="C270" s="2053">
        <f t="shared" si="8"/>
        <v>0</v>
      </c>
      <c r="D270" s="329"/>
      <c r="E270" s="329"/>
      <c r="F270" s="329"/>
      <c r="G270" s="2053">
        <f t="shared" si="9"/>
        <v>0</v>
      </c>
    </row>
    <row r="271" spans="1:7">
      <c r="A271" s="331"/>
      <c r="B271" s="330"/>
      <c r="C271" s="2053">
        <f t="shared" si="8"/>
        <v>0</v>
      </c>
      <c r="D271" s="329"/>
      <c r="E271" s="329"/>
      <c r="F271" s="329"/>
      <c r="G271" s="2053">
        <f t="shared" si="9"/>
        <v>0</v>
      </c>
    </row>
    <row r="272" spans="1:7">
      <c r="A272" s="331"/>
      <c r="B272" s="330"/>
      <c r="C272" s="2053">
        <f t="shared" si="8"/>
        <v>0</v>
      </c>
      <c r="D272" s="329"/>
      <c r="E272" s="329"/>
      <c r="F272" s="329"/>
      <c r="G272" s="2053">
        <f t="shared" si="9"/>
        <v>0</v>
      </c>
    </row>
    <row r="273" spans="1:7">
      <c r="A273" s="331"/>
      <c r="B273" s="330"/>
      <c r="C273" s="2053">
        <f t="shared" si="8"/>
        <v>0</v>
      </c>
      <c r="D273" s="329"/>
      <c r="E273" s="329"/>
      <c r="F273" s="329"/>
      <c r="G273" s="2053">
        <f t="shared" si="9"/>
        <v>0</v>
      </c>
    </row>
    <row r="274" spans="1:7">
      <c r="A274" s="331"/>
      <c r="B274" s="330"/>
      <c r="C274" s="2053">
        <f t="shared" si="8"/>
        <v>0</v>
      </c>
      <c r="D274" s="329"/>
      <c r="E274" s="329"/>
      <c r="F274" s="329"/>
      <c r="G274" s="2053">
        <f t="shared" si="9"/>
        <v>0</v>
      </c>
    </row>
    <row r="275" spans="1:7">
      <c r="A275" s="331"/>
      <c r="B275" s="330"/>
      <c r="C275" s="2053">
        <f t="shared" si="8"/>
        <v>0</v>
      </c>
      <c r="D275" s="329"/>
      <c r="E275" s="329"/>
      <c r="F275" s="329"/>
      <c r="G275" s="2053">
        <f t="shared" si="9"/>
        <v>0</v>
      </c>
    </row>
    <row r="276" spans="1:7">
      <c r="A276" s="331"/>
      <c r="B276" s="330"/>
      <c r="C276" s="2053">
        <f t="shared" si="8"/>
        <v>0</v>
      </c>
      <c r="D276" s="329"/>
      <c r="E276" s="329"/>
      <c r="F276" s="329"/>
      <c r="G276" s="2053">
        <f t="shared" si="9"/>
        <v>0</v>
      </c>
    </row>
    <row r="277" spans="1:7">
      <c r="A277" s="331"/>
      <c r="B277" s="330"/>
      <c r="C277" s="2053">
        <f t="shared" si="8"/>
        <v>0</v>
      </c>
      <c r="D277" s="329"/>
      <c r="E277" s="329"/>
      <c r="F277" s="329"/>
      <c r="G277" s="2053">
        <f t="shared" si="9"/>
        <v>0</v>
      </c>
    </row>
    <row r="278" spans="1:7">
      <c r="A278" s="331"/>
      <c r="B278" s="330"/>
      <c r="C278" s="2053">
        <f t="shared" si="8"/>
        <v>0</v>
      </c>
      <c r="D278" s="329"/>
      <c r="E278" s="329"/>
      <c r="F278" s="329"/>
      <c r="G278" s="2053">
        <f t="shared" si="9"/>
        <v>0</v>
      </c>
    </row>
    <row r="279" spans="1:7">
      <c r="A279" s="331"/>
      <c r="B279" s="330"/>
      <c r="C279" s="2053">
        <f t="shared" si="8"/>
        <v>0</v>
      </c>
      <c r="D279" s="329"/>
      <c r="E279" s="329"/>
      <c r="F279" s="329"/>
      <c r="G279" s="2053">
        <f t="shared" si="9"/>
        <v>0</v>
      </c>
    </row>
    <row r="280" spans="1:7">
      <c r="A280" s="331"/>
      <c r="B280" s="330"/>
      <c r="C280" s="2053">
        <f t="shared" si="8"/>
        <v>0</v>
      </c>
      <c r="D280" s="329"/>
      <c r="E280" s="329"/>
      <c r="F280" s="329"/>
      <c r="G280" s="2053">
        <f t="shared" si="9"/>
        <v>0</v>
      </c>
    </row>
    <row r="281" spans="1:7">
      <c r="A281" s="331"/>
      <c r="B281" s="330"/>
      <c r="C281" s="2053">
        <f t="shared" si="8"/>
        <v>0</v>
      </c>
      <c r="D281" s="329"/>
      <c r="E281" s="329"/>
      <c r="F281" s="329"/>
      <c r="G281" s="2053">
        <f t="shared" si="9"/>
        <v>0</v>
      </c>
    </row>
    <row r="282" spans="1:7">
      <c r="A282" s="331"/>
      <c r="B282" s="330"/>
      <c r="C282" s="2053">
        <f t="shared" si="8"/>
        <v>0</v>
      </c>
      <c r="D282" s="329"/>
      <c r="E282" s="329"/>
      <c r="F282" s="329"/>
      <c r="G282" s="2053">
        <f t="shared" si="9"/>
        <v>0</v>
      </c>
    </row>
    <row r="283" spans="1:7">
      <c r="A283" s="331"/>
      <c r="B283" s="330"/>
      <c r="C283" s="2053">
        <f t="shared" si="8"/>
        <v>0</v>
      </c>
      <c r="D283" s="329"/>
      <c r="E283" s="329"/>
      <c r="F283" s="329"/>
      <c r="G283" s="2053">
        <f t="shared" si="9"/>
        <v>0</v>
      </c>
    </row>
    <row r="284" spans="1:7">
      <c r="A284" s="331"/>
      <c r="B284" s="330"/>
      <c r="C284" s="2053">
        <f t="shared" si="8"/>
        <v>0</v>
      </c>
      <c r="D284" s="329"/>
      <c r="E284" s="329"/>
      <c r="F284" s="329"/>
      <c r="G284" s="2053">
        <f t="shared" si="9"/>
        <v>0</v>
      </c>
    </row>
    <row r="285" spans="1:7">
      <c r="A285" s="331"/>
      <c r="B285" s="330"/>
      <c r="C285" s="2053">
        <f t="shared" si="8"/>
        <v>0</v>
      </c>
      <c r="D285" s="329"/>
      <c r="E285" s="329"/>
      <c r="F285" s="329"/>
      <c r="G285" s="2053">
        <f t="shared" si="9"/>
        <v>0</v>
      </c>
    </row>
    <row r="286" spans="1:7">
      <c r="A286" s="331"/>
      <c r="B286" s="330"/>
      <c r="C286" s="2053">
        <f t="shared" si="8"/>
        <v>0</v>
      </c>
      <c r="D286" s="329"/>
      <c r="E286" s="329"/>
      <c r="F286" s="329"/>
      <c r="G286" s="2053">
        <f t="shared" si="9"/>
        <v>0</v>
      </c>
    </row>
    <row r="287" spans="1:7">
      <c r="A287" s="331"/>
      <c r="B287" s="330"/>
      <c r="C287" s="2053">
        <f t="shared" si="8"/>
        <v>0</v>
      </c>
      <c r="D287" s="329"/>
      <c r="E287" s="329"/>
      <c r="F287" s="329"/>
      <c r="G287" s="2053">
        <f t="shared" si="9"/>
        <v>0</v>
      </c>
    </row>
    <row r="288" spans="1:7">
      <c r="A288" s="331"/>
      <c r="B288" s="330"/>
      <c r="C288" s="2053">
        <f t="shared" si="8"/>
        <v>0</v>
      </c>
      <c r="D288" s="329"/>
      <c r="E288" s="329"/>
      <c r="F288" s="329"/>
      <c r="G288" s="2053">
        <f t="shared" si="9"/>
        <v>0</v>
      </c>
    </row>
    <row r="289" spans="1:7">
      <c r="A289" s="331"/>
      <c r="B289" s="330"/>
      <c r="C289" s="2053">
        <f t="shared" si="8"/>
        <v>0</v>
      </c>
      <c r="D289" s="329"/>
      <c r="E289" s="329"/>
      <c r="F289" s="329"/>
      <c r="G289" s="2053">
        <f t="shared" si="9"/>
        <v>0</v>
      </c>
    </row>
    <row r="290" spans="1:7">
      <c r="A290" s="331"/>
      <c r="B290" s="330"/>
      <c r="C290" s="2053">
        <f t="shared" si="8"/>
        <v>0</v>
      </c>
      <c r="D290" s="329"/>
      <c r="E290" s="329"/>
      <c r="F290" s="329"/>
      <c r="G290" s="2053">
        <f t="shared" si="9"/>
        <v>0</v>
      </c>
    </row>
    <row r="291" spans="1:7">
      <c r="A291" s="331"/>
      <c r="B291" s="330"/>
      <c r="C291" s="2053">
        <f t="shared" si="8"/>
        <v>0</v>
      </c>
      <c r="D291" s="329"/>
      <c r="E291" s="329"/>
      <c r="F291" s="329"/>
      <c r="G291" s="2053">
        <f t="shared" si="9"/>
        <v>0</v>
      </c>
    </row>
    <row r="292" spans="1:7">
      <c r="A292" s="331"/>
      <c r="B292" s="330"/>
      <c r="C292" s="2053">
        <f t="shared" si="8"/>
        <v>0</v>
      </c>
      <c r="D292" s="329"/>
      <c r="E292" s="329"/>
      <c r="F292" s="329"/>
      <c r="G292" s="2053">
        <f t="shared" si="9"/>
        <v>0</v>
      </c>
    </row>
    <row r="293" spans="1:7">
      <c r="A293" s="331"/>
      <c r="B293" s="330"/>
      <c r="C293" s="2053">
        <f t="shared" si="8"/>
        <v>0</v>
      </c>
      <c r="D293" s="329"/>
      <c r="E293" s="329"/>
      <c r="F293" s="329"/>
      <c r="G293" s="2053">
        <f t="shared" si="9"/>
        <v>0</v>
      </c>
    </row>
    <row r="294" spans="1:7">
      <c r="A294" s="331"/>
      <c r="B294" s="330"/>
      <c r="C294" s="2053">
        <f t="shared" si="8"/>
        <v>0</v>
      </c>
      <c r="D294" s="329"/>
      <c r="E294" s="329"/>
      <c r="F294" s="329"/>
      <c r="G294" s="2053">
        <f t="shared" si="9"/>
        <v>0</v>
      </c>
    </row>
    <row r="295" spans="1:7">
      <c r="A295" s="331"/>
      <c r="B295" s="330"/>
      <c r="C295" s="2053">
        <f t="shared" si="8"/>
        <v>0</v>
      </c>
      <c r="D295" s="329"/>
      <c r="E295" s="329"/>
      <c r="F295" s="329"/>
      <c r="G295" s="2053">
        <f t="shared" si="9"/>
        <v>0</v>
      </c>
    </row>
    <row r="296" spans="1:7">
      <c r="A296" s="331"/>
      <c r="B296" s="330"/>
      <c r="C296" s="2053">
        <f t="shared" si="8"/>
        <v>0</v>
      </c>
      <c r="D296" s="329"/>
      <c r="E296" s="329"/>
      <c r="F296" s="329"/>
      <c r="G296" s="2053">
        <f t="shared" si="9"/>
        <v>0</v>
      </c>
    </row>
    <row r="297" spans="1:7">
      <c r="A297" s="331"/>
      <c r="B297" s="330"/>
      <c r="C297" s="2053">
        <f t="shared" si="8"/>
        <v>0</v>
      </c>
      <c r="D297" s="329"/>
      <c r="E297" s="329"/>
      <c r="F297" s="329"/>
      <c r="G297" s="2053">
        <f t="shared" si="9"/>
        <v>0</v>
      </c>
    </row>
    <row r="298" spans="1:7">
      <c r="A298" s="331"/>
      <c r="B298" s="330"/>
      <c r="C298" s="2053">
        <f t="shared" si="8"/>
        <v>0</v>
      </c>
      <c r="D298" s="329"/>
      <c r="E298" s="329"/>
      <c r="F298" s="329"/>
      <c r="G298" s="2053">
        <f t="shared" si="9"/>
        <v>0</v>
      </c>
    </row>
    <row r="299" spans="1:7">
      <c r="A299" s="331"/>
      <c r="B299" s="330"/>
      <c r="C299" s="2053">
        <f t="shared" si="8"/>
        <v>0</v>
      </c>
      <c r="D299" s="329"/>
      <c r="E299" s="329"/>
      <c r="F299" s="329"/>
      <c r="G299" s="2053">
        <f t="shared" si="9"/>
        <v>0</v>
      </c>
    </row>
    <row r="300" spans="1:7">
      <c r="A300" s="331"/>
      <c r="B300" s="330"/>
      <c r="C300" s="2053">
        <f t="shared" si="8"/>
        <v>0</v>
      </c>
      <c r="D300" s="329"/>
      <c r="E300" s="329"/>
      <c r="F300" s="329"/>
      <c r="G300" s="2053">
        <f t="shared" si="9"/>
        <v>0</v>
      </c>
    </row>
    <row r="301" spans="1:7">
      <c r="A301" s="331"/>
      <c r="B301" s="330"/>
      <c r="C301" s="2053">
        <f t="shared" si="8"/>
        <v>0</v>
      </c>
      <c r="D301" s="329"/>
      <c r="E301" s="329"/>
      <c r="F301" s="329"/>
      <c r="G301" s="2053">
        <f t="shared" si="9"/>
        <v>0</v>
      </c>
    </row>
    <row r="302" spans="1:7">
      <c r="A302" s="331"/>
      <c r="B302" s="330"/>
      <c r="C302" s="2053">
        <f t="shared" si="8"/>
        <v>0</v>
      </c>
      <c r="D302" s="329"/>
      <c r="E302" s="329"/>
      <c r="F302" s="329"/>
      <c r="G302" s="2053">
        <f t="shared" si="9"/>
        <v>0</v>
      </c>
    </row>
    <row r="303" spans="1:7">
      <c r="A303" s="331"/>
      <c r="B303" s="330"/>
      <c r="C303" s="2053">
        <f t="shared" si="8"/>
        <v>0</v>
      </c>
      <c r="D303" s="329"/>
      <c r="E303" s="329"/>
      <c r="F303" s="329"/>
      <c r="G303" s="2053">
        <f t="shared" si="9"/>
        <v>0</v>
      </c>
    </row>
    <row r="304" spans="1:7">
      <c r="A304" s="331"/>
      <c r="B304" s="330"/>
      <c r="C304" s="2053">
        <f t="shared" si="8"/>
        <v>0</v>
      </c>
      <c r="D304" s="329"/>
      <c r="E304" s="329"/>
      <c r="F304" s="329"/>
      <c r="G304" s="2053">
        <f t="shared" si="9"/>
        <v>0</v>
      </c>
    </row>
    <row r="305" spans="1:7">
      <c r="A305" s="331"/>
      <c r="B305" s="330"/>
      <c r="C305" s="2053">
        <f t="shared" si="8"/>
        <v>0</v>
      </c>
      <c r="D305" s="329"/>
      <c r="E305" s="329"/>
      <c r="F305" s="329"/>
      <c r="G305" s="2053">
        <f t="shared" si="9"/>
        <v>0</v>
      </c>
    </row>
    <row r="306" spans="1:7">
      <c r="A306" s="331"/>
      <c r="B306" s="330"/>
      <c r="C306" s="2053">
        <f t="shared" si="8"/>
        <v>0</v>
      </c>
      <c r="D306" s="329"/>
      <c r="E306" s="329"/>
      <c r="F306" s="329"/>
      <c r="G306" s="2053">
        <f t="shared" si="9"/>
        <v>0</v>
      </c>
    </row>
    <row r="307" spans="1:7">
      <c r="A307" s="331"/>
      <c r="B307" s="330"/>
      <c r="C307" s="2053">
        <f t="shared" si="8"/>
        <v>0</v>
      </c>
      <c r="D307" s="329"/>
      <c r="E307" s="329"/>
      <c r="F307" s="329"/>
      <c r="G307" s="2053">
        <f t="shared" si="9"/>
        <v>0</v>
      </c>
    </row>
    <row r="308" spans="1:7">
      <c r="A308" s="331"/>
      <c r="B308" s="330"/>
      <c r="C308" s="2053">
        <f t="shared" si="8"/>
        <v>0</v>
      </c>
      <c r="D308" s="329"/>
      <c r="E308" s="329"/>
      <c r="F308" s="329"/>
      <c r="G308" s="2053">
        <f t="shared" si="9"/>
        <v>0</v>
      </c>
    </row>
    <row r="309" spans="1:7">
      <c r="A309" s="331"/>
      <c r="B309" s="330"/>
      <c r="C309" s="2053">
        <f t="shared" si="8"/>
        <v>0</v>
      </c>
      <c r="D309" s="329"/>
      <c r="E309" s="329"/>
      <c r="F309" s="329"/>
      <c r="G309" s="2053">
        <f t="shared" si="9"/>
        <v>0</v>
      </c>
    </row>
    <row r="310" spans="1:7">
      <c r="A310" s="331"/>
      <c r="B310" s="330"/>
      <c r="C310" s="2053">
        <f t="shared" si="8"/>
        <v>0</v>
      </c>
      <c r="D310" s="329"/>
      <c r="E310" s="329"/>
      <c r="F310" s="329"/>
      <c r="G310" s="2053">
        <f t="shared" si="9"/>
        <v>0</v>
      </c>
    </row>
    <row r="311" spans="1:7">
      <c r="A311" s="331"/>
      <c r="B311" s="330"/>
      <c r="C311" s="2053">
        <f t="shared" si="8"/>
        <v>0</v>
      </c>
      <c r="D311" s="329"/>
      <c r="E311" s="329"/>
      <c r="F311" s="329"/>
      <c r="G311" s="2053">
        <f t="shared" si="9"/>
        <v>0</v>
      </c>
    </row>
    <row r="312" spans="1:7">
      <c r="A312" s="331"/>
      <c r="B312" s="330"/>
      <c r="C312" s="2053">
        <f t="shared" si="8"/>
        <v>0</v>
      </c>
      <c r="D312" s="329"/>
      <c r="E312" s="329"/>
      <c r="F312" s="329"/>
      <c r="G312" s="2053">
        <f t="shared" si="9"/>
        <v>0</v>
      </c>
    </row>
    <row r="313" spans="1:7">
      <c r="A313" s="331"/>
      <c r="B313" s="330"/>
      <c r="C313" s="2053">
        <f t="shared" si="8"/>
        <v>0</v>
      </c>
      <c r="D313" s="329"/>
      <c r="E313" s="329"/>
      <c r="F313" s="329"/>
      <c r="G313" s="2053">
        <f t="shared" si="9"/>
        <v>0</v>
      </c>
    </row>
    <row r="314" spans="1:7">
      <c r="A314" s="331"/>
      <c r="B314" s="330"/>
      <c r="C314" s="2053">
        <f t="shared" si="8"/>
        <v>0</v>
      </c>
      <c r="D314" s="329"/>
      <c r="E314" s="329"/>
      <c r="F314" s="329"/>
      <c r="G314" s="2053">
        <f t="shared" si="9"/>
        <v>0</v>
      </c>
    </row>
    <row r="315" spans="1:7">
      <c r="A315" s="331"/>
      <c r="B315" s="330"/>
      <c r="C315" s="2053">
        <f t="shared" si="8"/>
        <v>0</v>
      </c>
      <c r="D315" s="329"/>
      <c r="E315" s="329"/>
      <c r="F315" s="329"/>
      <c r="G315" s="2053">
        <f t="shared" si="9"/>
        <v>0</v>
      </c>
    </row>
    <row r="316" spans="1:7">
      <c r="A316" s="331"/>
      <c r="B316" s="330"/>
      <c r="C316" s="2053">
        <f t="shared" si="8"/>
        <v>0</v>
      </c>
      <c r="D316" s="329"/>
      <c r="E316" s="329"/>
      <c r="F316" s="329"/>
      <c r="G316" s="2053">
        <f t="shared" si="9"/>
        <v>0</v>
      </c>
    </row>
    <row r="317" spans="1:7">
      <c r="A317" s="331"/>
      <c r="B317" s="330"/>
      <c r="C317" s="2053">
        <f t="shared" si="8"/>
        <v>0</v>
      </c>
      <c r="D317" s="329"/>
      <c r="E317" s="329"/>
      <c r="F317" s="329"/>
      <c r="G317" s="2053">
        <f t="shared" si="9"/>
        <v>0</v>
      </c>
    </row>
    <row r="318" spans="1:7">
      <c r="A318" s="331"/>
      <c r="B318" s="330"/>
      <c r="C318" s="2053">
        <f t="shared" si="8"/>
        <v>0</v>
      </c>
      <c r="D318" s="329"/>
      <c r="E318" s="329"/>
      <c r="F318" s="329"/>
      <c r="G318" s="2053">
        <f t="shared" si="9"/>
        <v>0</v>
      </c>
    </row>
    <row r="319" spans="1:7">
      <c r="A319" s="331"/>
      <c r="B319" s="330"/>
      <c r="C319" s="2053">
        <f t="shared" si="8"/>
        <v>0</v>
      </c>
      <c r="D319" s="329"/>
      <c r="E319" s="329"/>
      <c r="F319" s="329"/>
      <c r="G319" s="2053">
        <f t="shared" si="9"/>
        <v>0</v>
      </c>
    </row>
    <row r="320" spans="1:7">
      <c r="A320" s="331"/>
      <c r="B320" s="330"/>
      <c r="C320" s="2053">
        <f t="shared" si="8"/>
        <v>0</v>
      </c>
      <c r="D320" s="329"/>
      <c r="E320" s="329"/>
      <c r="F320" s="329"/>
      <c r="G320" s="2053">
        <f t="shared" si="9"/>
        <v>0</v>
      </c>
    </row>
    <row r="321" spans="1:7">
      <c r="A321" s="331"/>
      <c r="B321" s="330"/>
      <c r="C321" s="2053">
        <f t="shared" si="8"/>
        <v>0</v>
      </c>
      <c r="D321" s="329"/>
      <c r="E321" s="329"/>
      <c r="F321" s="329"/>
      <c r="G321" s="2053">
        <f t="shared" si="9"/>
        <v>0</v>
      </c>
    </row>
    <row r="322" spans="1:7">
      <c r="A322" s="331"/>
      <c r="B322" s="330"/>
      <c r="C322" s="2053">
        <f t="shared" si="8"/>
        <v>0</v>
      </c>
      <c r="D322" s="329"/>
      <c r="E322" s="329"/>
      <c r="F322" s="329"/>
      <c r="G322" s="2053">
        <f t="shared" si="9"/>
        <v>0</v>
      </c>
    </row>
    <row r="323" spans="1:7">
      <c r="A323" s="331"/>
      <c r="B323" s="330"/>
      <c r="C323" s="2053">
        <f t="shared" si="8"/>
        <v>0</v>
      </c>
      <c r="D323" s="329"/>
      <c r="E323" s="329"/>
      <c r="F323" s="329"/>
      <c r="G323" s="2053">
        <f t="shared" si="9"/>
        <v>0</v>
      </c>
    </row>
    <row r="324" spans="1:7">
      <c r="A324" s="331"/>
      <c r="B324" s="330"/>
      <c r="C324" s="2053">
        <f t="shared" si="8"/>
        <v>0</v>
      </c>
      <c r="D324" s="329"/>
      <c r="E324" s="329"/>
      <c r="F324" s="329"/>
      <c r="G324" s="2053">
        <f t="shared" si="9"/>
        <v>0</v>
      </c>
    </row>
    <row r="325" spans="1:7">
      <c r="A325" s="331"/>
      <c r="B325" s="330"/>
      <c r="C325" s="2053">
        <f t="shared" si="8"/>
        <v>0</v>
      </c>
      <c r="D325" s="329"/>
      <c r="E325" s="329"/>
      <c r="F325" s="329"/>
      <c r="G325" s="2053">
        <f t="shared" si="9"/>
        <v>0</v>
      </c>
    </row>
    <row r="326" spans="1:7">
      <c r="A326" s="331"/>
      <c r="B326" s="330"/>
      <c r="C326" s="2053">
        <f t="shared" si="8"/>
        <v>0</v>
      </c>
      <c r="D326" s="329"/>
      <c r="E326" s="329"/>
      <c r="F326" s="329"/>
      <c r="G326" s="2053">
        <f t="shared" si="9"/>
        <v>0</v>
      </c>
    </row>
    <row r="327" spans="1:7">
      <c r="A327" s="331"/>
      <c r="B327" s="330"/>
      <c r="C327" s="2053">
        <f t="shared" si="8"/>
        <v>0</v>
      </c>
      <c r="D327" s="329"/>
      <c r="E327" s="329"/>
      <c r="F327" s="329"/>
      <c r="G327" s="2053">
        <f t="shared" si="9"/>
        <v>0</v>
      </c>
    </row>
    <row r="328" spans="1:7">
      <c r="A328" s="331"/>
      <c r="B328" s="330"/>
      <c r="C328" s="2053">
        <f t="shared" si="8"/>
        <v>0</v>
      </c>
      <c r="D328" s="329"/>
      <c r="E328" s="329"/>
      <c r="F328" s="329"/>
      <c r="G328" s="2053">
        <f t="shared" si="9"/>
        <v>0</v>
      </c>
    </row>
    <row r="329" spans="1:7">
      <c r="A329" s="331"/>
      <c r="B329" s="330"/>
      <c r="C329" s="2053">
        <f t="shared" si="8"/>
        <v>0</v>
      </c>
      <c r="D329" s="329"/>
      <c r="E329" s="329"/>
      <c r="F329" s="329"/>
      <c r="G329" s="2053">
        <f t="shared" si="9"/>
        <v>0</v>
      </c>
    </row>
    <row r="330" spans="1:7">
      <c r="A330" s="331"/>
      <c r="B330" s="330"/>
      <c r="C330" s="2053">
        <f t="shared" si="8"/>
        <v>0</v>
      </c>
      <c r="D330" s="329"/>
      <c r="E330" s="329"/>
      <c r="F330" s="329"/>
      <c r="G330" s="2053">
        <f t="shared" si="9"/>
        <v>0</v>
      </c>
    </row>
    <row r="331" spans="1:7">
      <c r="A331" s="331"/>
      <c r="B331" s="330"/>
      <c r="C331" s="2053">
        <f t="shared" si="8"/>
        <v>0</v>
      </c>
      <c r="D331" s="329"/>
      <c r="E331" s="329"/>
      <c r="F331" s="329"/>
      <c r="G331" s="2053">
        <f t="shared" si="9"/>
        <v>0</v>
      </c>
    </row>
    <row r="332" spans="1:7">
      <c r="A332" s="331"/>
      <c r="B332" s="330"/>
      <c r="C332" s="2053">
        <f t="shared" ref="C332:C395" si="10">SUMIF(D332:F332,"&gt;0")</f>
        <v>0</v>
      </c>
      <c r="D332" s="329"/>
      <c r="E332" s="329"/>
      <c r="F332" s="329"/>
      <c r="G332" s="2053">
        <f t="shared" ref="G332:G395" si="11">SUMIF(B332:C332,"&gt;0")</f>
        <v>0</v>
      </c>
    </row>
    <row r="333" spans="1:7">
      <c r="A333" s="331"/>
      <c r="B333" s="330"/>
      <c r="C333" s="2053">
        <f t="shared" si="10"/>
        <v>0</v>
      </c>
      <c r="D333" s="329"/>
      <c r="E333" s="329"/>
      <c r="F333" s="329"/>
      <c r="G333" s="2053">
        <f t="shared" si="11"/>
        <v>0</v>
      </c>
    </row>
    <row r="334" spans="1:7">
      <c r="A334" s="331"/>
      <c r="B334" s="330"/>
      <c r="C334" s="2053">
        <f t="shared" si="10"/>
        <v>0</v>
      </c>
      <c r="D334" s="329"/>
      <c r="E334" s="329"/>
      <c r="F334" s="329"/>
      <c r="G334" s="2053">
        <f t="shared" si="11"/>
        <v>0</v>
      </c>
    </row>
    <row r="335" spans="1:7">
      <c r="A335" s="331"/>
      <c r="B335" s="330"/>
      <c r="C335" s="2053">
        <f t="shared" si="10"/>
        <v>0</v>
      </c>
      <c r="D335" s="329"/>
      <c r="E335" s="329"/>
      <c r="F335" s="329"/>
      <c r="G335" s="2053">
        <f t="shared" si="11"/>
        <v>0</v>
      </c>
    </row>
    <row r="336" spans="1:7">
      <c r="A336" s="331"/>
      <c r="B336" s="330"/>
      <c r="C336" s="2053">
        <f t="shared" si="10"/>
        <v>0</v>
      </c>
      <c r="D336" s="329"/>
      <c r="E336" s="329"/>
      <c r="F336" s="329"/>
      <c r="G336" s="2053">
        <f t="shared" si="11"/>
        <v>0</v>
      </c>
    </row>
    <row r="337" spans="1:7">
      <c r="A337" s="331"/>
      <c r="B337" s="330"/>
      <c r="C337" s="2053">
        <f t="shared" si="10"/>
        <v>0</v>
      </c>
      <c r="D337" s="329"/>
      <c r="E337" s="329"/>
      <c r="F337" s="329"/>
      <c r="G337" s="2053">
        <f t="shared" si="11"/>
        <v>0</v>
      </c>
    </row>
    <row r="338" spans="1:7">
      <c r="A338" s="331"/>
      <c r="B338" s="330"/>
      <c r="C338" s="2053">
        <f t="shared" si="10"/>
        <v>0</v>
      </c>
      <c r="D338" s="329"/>
      <c r="E338" s="329"/>
      <c r="F338" s="329"/>
      <c r="G338" s="2053">
        <f t="shared" si="11"/>
        <v>0</v>
      </c>
    </row>
    <row r="339" spans="1:7">
      <c r="A339" s="331"/>
      <c r="B339" s="330"/>
      <c r="C339" s="2053">
        <f t="shared" si="10"/>
        <v>0</v>
      </c>
      <c r="D339" s="329"/>
      <c r="E339" s="329"/>
      <c r="F339" s="329"/>
      <c r="G339" s="2053">
        <f t="shared" si="11"/>
        <v>0</v>
      </c>
    </row>
    <row r="340" spans="1:7">
      <c r="A340" s="331"/>
      <c r="B340" s="330"/>
      <c r="C340" s="2053">
        <f t="shared" si="10"/>
        <v>0</v>
      </c>
      <c r="D340" s="329"/>
      <c r="E340" s="329"/>
      <c r="F340" s="329"/>
      <c r="G340" s="2053">
        <f t="shared" si="11"/>
        <v>0</v>
      </c>
    </row>
    <row r="341" spans="1:7">
      <c r="A341" s="331"/>
      <c r="B341" s="330"/>
      <c r="C341" s="2053">
        <f t="shared" si="10"/>
        <v>0</v>
      </c>
      <c r="D341" s="329"/>
      <c r="E341" s="329"/>
      <c r="F341" s="329"/>
      <c r="G341" s="2053">
        <f t="shared" si="11"/>
        <v>0</v>
      </c>
    </row>
    <row r="342" spans="1:7">
      <c r="A342" s="331"/>
      <c r="B342" s="330"/>
      <c r="C342" s="2053">
        <f t="shared" si="10"/>
        <v>0</v>
      </c>
      <c r="D342" s="329"/>
      <c r="E342" s="329"/>
      <c r="F342" s="329"/>
      <c r="G342" s="2053">
        <f t="shared" si="11"/>
        <v>0</v>
      </c>
    </row>
    <row r="343" spans="1:7">
      <c r="A343" s="331"/>
      <c r="B343" s="330"/>
      <c r="C343" s="2053">
        <f t="shared" si="10"/>
        <v>0</v>
      </c>
      <c r="D343" s="329"/>
      <c r="E343" s="329"/>
      <c r="F343" s="329"/>
      <c r="G343" s="2053">
        <f t="shared" si="11"/>
        <v>0</v>
      </c>
    </row>
    <row r="344" spans="1:7">
      <c r="A344" s="331"/>
      <c r="B344" s="330"/>
      <c r="C344" s="2053">
        <f t="shared" si="10"/>
        <v>0</v>
      </c>
      <c r="D344" s="329"/>
      <c r="E344" s="329"/>
      <c r="F344" s="329"/>
      <c r="G344" s="2053">
        <f t="shared" si="11"/>
        <v>0</v>
      </c>
    </row>
    <row r="345" spans="1:7">
      <c r="A345" s="331"/>
      <c r="B345" s="330"/>
      <c r="C345" s="2053">
        <f t="shared" si="10"/>
        <v>0</v>
      </c>
      <c r="D345" s="329"/>
      <c r="E345" s="329"/>
      <c r="F345" s="329"/>
      <c r="G345" s="2053">
        <f t="shared" si="11"/>
        <v>0</v>
      </c>
    </row>
    <row r="346" spans="1:7">
      <c r="A346" s="331"/>
      <c r="B346" s="330"/>
      <c r="C346" s="2053">
        <f t="shared" si="10"/>
        <v>0</v>
      </c>
      <c r="D346" s="329"/>
      <c r="E346" s="329"/>
      <c r="F346" s="329"/>
      <c r="G346" s="2053">
        <f t="shared" si="11"/>
        <v>0</v>
      </c>
    </row>
    <row r="347" spans="1:7">
      <c r="A347" s="331"/>
      <c r="B347" s="330"/>
      <c r="C347" s="2053">
        <f t="shared" si="10"/>
        <v>0</v>
      </c>
      <c r="D347" s="329"/>
      <c r="E347" s="329"/>
      <c r="F347" s="329"/>
      <c r="G347" s="2053">
        <f t="shared" si="11"/>
        <v>0</v>
      </c>
    </row>
    <row r="348" spans="1:7">
      <c r="A348" s="331"/>
      <c r="B348" s="330"/>
      <c r="C348" s="2053">
        <f t="shared" si="10"/>
        <v>0</v>
      </c>
      <c r="D348" s="329"/>
      <c r="E348" s="329"/>
      <c r="F348" s="329"/>
      <c r="G348" s="2053">
        <f t="shared" si="11"/>
        <v>0</v>
      </c>
    </row>
    <row r="349" spans="1:7">
      <c r="A349" s="331"/>
      <c r="B349" s="330"/>
      <c r="C349" s="2053">
        <f t="shared" si="10"/>
        <v>0</v>
      </c>
      <c r="D349" s="329"/>
      <c r="E349" s="329"/>
      <c r="F349" s="329"/>
      <c r="G349" s="2053">
        <f t="shared" si="11"/>
        <v>0</v>
      </c>
    </row>
    <row r="350" spans="1:7">
      <c r="A350" s="331"/>
      <c r="B350" s="330"/>
      <c r="C350" s="2053">
        <f t="shared" si="10"/>
        <v>0</v>
      </c>
      <c r="D350" s="329"/>
      <c r="E350" s="329"/>
      <c r="F350" s="329"/>
      <c r="G350" s="2053">
        <f t="shared" si="11"/>
        <v>0</v>
      </c>
    </row>
    <row r="351" spans="1:7">
      <c r="A351" s="331"/>
      <c r="B351" s="330"/>
      <c r="C351" s="2053">
        <f t="shared" si="10"/>
        <v>0</v>
      </c>
      <c r="D351" s="329"/>
      <c r="E351" s="329"/>
      <c r="F351" s="329"/>
      <c r="G351" s="2053">
        <f t="shared" si="11"/>
        <v>0</v>
      </c>
    </row>
    <row r="352" spans="1:7">
      <c r="A352" s="331"/>
      <c r="B352" s="330"/>
      <c r="C352" s="2053">
        <f t="shared" si="10"/>
        <v>0</v>
      </c>
      <c r="D352" s="329"/>
      <c r="E352" s="329"/>
      <c r="F352" s="329"/>
      <c r="G352" s="2053">
        <f t="shared" si="11"/>
        <v>0</v>
      </c>
    </row>
    <row r="353" spans="1:7">
      <c r="A353" s="331"/>
      <c r="B353" s="330"/>
      <c r="C353" s="2053">
        <f t="shared" si="10"/>
        <v>0</v>
      </c>
      <c r="D353" s="329"/>
      <c r="E353" s="329"/>
      <c r="F353" s="329"/>
      <c r="G353" s="2053">
        <f t="shared" si="11"/>
        <v>0</v>
      </c>
    </row>
    <row r="354" spans="1:7">
      <c r="A354" s="331"/>
      <c r="B354" s="330"/>
      <c r="C354" s="2053">
        <f t="shared" si="10"/>
        <v>0</v>
      </c>
      <c r="D354" s="329"/>
      <c r="E354" s="329"/>
      <c r="F354" s="329"/>
      <c r="G354" s="2053">
        <f t="shared" si="11"/>
        <v>0</v>
      </c>
    </row>
    <row r="355" spans="1:7">
      <c r="A355" s="331"/>
      <c r="B355" s="330"/>
      <c r="C355" s="2053">
        <f t="shared" si="10"/>
        <v>0</v>
      </c>
      <c r="D355" s="329"/>
      <c r="E355" s="329"/>
      <c r="F355" s="329"/>
      <c r="G355" s="2053">
        <f t="shared" si="11"/>
        <v>0</v>
      </c>
    </row>
    <row r="356" spans="1:7">
      <c r="A356" s="331"/>
      <c r="B356" s="330"/>
      <c r="C356" s="2053">
        <f t="shared" si="10"/>
        <v>0</v>
      </c>
      <c r="D356" s="329"/>
      <c r="E356" s="329"/>
      <c r="F356" s="329"/>
      <c r="G356" s="2053">
        <f t="shared" si="11"/>
        <v>0</v>
      </c>
    </row>
    <row r="357" spans="1:7">
      <c r="A357" s="331"/>
      <c r="B357" s="330"/>
      <c r="C357" s="2053">
        <f t="shared" si="10"/>
        <v>0</v>
      </c>
      <c r="D357" s="329"/>
      <c r="E357" s="329"/>
      <c r="F357" s="329"/>
      <c r="G357" s="2053">
        <f t="shared" si="11"/>
        <v>0</v>
      </c>
    </row>
    <row r="358" spans="1:7">
      <c r="A358" s="331"/>
      <c r="B358" s="330"/>
      <c r="C358" s="2053">
        <f t="shared" si="10"/>
        <v>0</v>
      </c>
      <c r="D358" s="329"/>
      <c r="E358" s="329"/>
      <c r="F358" s="329"/>
      <c r="G358" s="2053">
        <f t="shared" si="11"/>
        <v>0</v>
      </c>
    </row>
    <row r="359" spans="1:7">
      <c r="A359" s="331"/>
      <c r="B359" s="330"/>
      <c r="C359" s="2053">
        <f t="shared" si="10"/>
        <v>0</v>
      </c>
      <c r="D359" s="329"/>
      <c r="E359" s="329"/>
      <c r="F359" s="329"/>
      <c r="G359" s="2053">
        <f t="shared" si="11"/>
        <v>0</v>
      </c>
    </row>
    <row r="360" spans="1:7">
      <c r="A360" s="331"/>
      <c r="B360" s="330"/>
      <c r="C360" s="2053">
        <f t="shared" si="10"/>
        <v>0</v>
      </c>
      <c r="D360" s="329"/>
      <c r="E360" s="329"/>
      <c r="F360" s="329"/>
      <c r="G360" s="2053">
        <f t="shared" si="11"/>
        <v>0</v>
      </c>
    </row>
    <row r="361" spans="1:7">
      <c r="A361" s="331"/>
      <c r="B361" s="330"/>
      <c r="C361" s="2053">
        <f t="shared" si="10"/>
        <v>0</v>
      </c>
      <c r="D361" s="329"/>
      <c r="E361" s="329"/>
      <c r="F361" s="329"/>
      <c r="G361" s="2053">
        <f t="shared" si="11"/>
        <v>0</v>
      </c>
    </row>
    <row r="362" spans="1:7">
      <c r="A362" s="331"/>
      <c r="B362" s="330"/>
      <c r="C362" s="2053">
        <f t="shared" si="10"/>
        <v>0</v>
      </c>
      <c r="D362" s="329"/>
      <c r="E362" s="329"/>
      <c r="F362" s="329"/>
      <c r="G362" s="2053">
        <f t="shared" si="11"/>
        <v>0</v>
      </c>
    </row>
    <row r="363" spans="1:7">
      <c r="A363" s="331"/>
      <c r="B363" s="330"/>
      <c r="C363" s="2053">
        <f t="shared" si="10"/>
        <v>0</v>
      </c>
      <c r="D363" s="329"/>
      <c r="E363" s="329"/>
      <c r="F363" s="329"/>
      <c r="G363" s="2053">
        <f t="shared" si="11"/>
        <v>0</v>
      </c>
    </row>
    <row r="364" spans="1:7">
      <c r="A364" s="331"/>
      <c r="B364" s="330"/>
      <c r="C364" s="2053">
        <f t="shared" si="10"/>
        <v>0</v>
      </c>
      <c r="D364" s="329"/>
      <c r="E364" s="329"/>
      <c r="F364" s="329"/>
      <c r="G364" s="2053">
        <f t="shared" si="11"/>
        <v>0</v>
      </c>
    </row>
    <row r="365" spans="1:7">
      <c r="A365" s="331"/>
      <c r="B365" s="330"/>
      <c r="C365" s="2053">
        <f t="shared" si="10"/>
        <v>0</v>
      </c>
      <c r="D365" s="329"/>
      <c r="E365" s="329"/>
      <c r="F365" s="329"/>
      <c r="G365" s="2053">
        <f t="shared" si="11"/>
        <v>0</v>
      </c>
    </row>
    <row r="366" spans="1:7">
      <c r="A366" s="331"/>
      <c r="B366" s="330"/>
      <c r="C366" s="2053">
        <f t="shared" si="10"/>
        <v>0</v>
      </c>
      <c r="D366" s="329"/>
      <c r="E366" s="329"/>
      <c r="F366" s="329"/>
      <c r="G366" s="2053">
        <f t="shared" si="11"/>
        <v>0</v>
      </c>
    </row>
    <row r="367" spans="1:7">
      <c r="A367" s="331"/>
      <c r="B367" s="330"/>
      <c r="C367" s="2053">
        <f t="shared" si="10"/>
        <v>0</v>
      </c>
      <c r="D367" s="329"/>
      <c r="E367" s="329"/>
      <c r="F367" s="329"/>
      <c r="G367" s="2053">
        <f t="shared" si="11"/>
        <v>0</v>
      </c>
    </row>
    <row r="368" spans="1:7">
      <c r="A368" s="331"/>
      <c r="B368" s="330"/>
      <c r="C368" s="2053">
        <f t="shared" si="10"/>
        <v>0</v>
      </c>
      <c r="D368" s="329"/>
      <c r="E368" s="329"/>
      <c r="F368" s="329"/>
      <c r="G368" s="2053">
        <f t="shared" si="11"/>
        <v>0</v>
      </c>
    </row>
    <row r="369" spans="1:7">
      <c r="A369" s="331"/>
      <c r="B369" s="330"/>
      <c r="C369" s="2053">
        <f t="shared" si="10"/>
        <v>0</v>
      </c>
      <c r="D369" s="329"/>
      <c r="E369" s="329"/>
      <c r="F369" s="329"/>
      <c r="G369" s="2053">
        <f t="shared" si="11"/>
        <v>0</v>
      </c>
    </row>
    <row r="370" spans="1:7">
      <c r="A370" s="331"/>
      <c r="B370" s="330"/>
      <c r="C370" s="2053">
        <f t="shared" si="10"/>
        <v>0</v>
      </c>
      <c r="D370" s="329"/>
      <c r="E370" s="329"/>
      <c r="F370" s="329"/>
      <c r="G370" s="2053">
        <f t="shared" si="11"/>
        <v>0</v>
      </c>
    </row>
    <row r="371" spans="1:7">
      <c r="A371" s="331"/>
      <c r="B371" s="330"/>
      <c r="C371" s="2053">
        <f t="shared" si="10"/>
        <v>0</v>
      </c>
      <c r="D371" s="329"/>
      <c r="E371" s="329"/>
      <c r="F371" s="329"/>
      <c r="G371" s="2053">
        <f t="shared" si="11"/>
        <v>0</v>
      </c>
    </row>
    <row r="372" spans="1:7">
      <c r="A372" s="331"/>
      <c r="B372" s="330"/>
      <c r="C372" s="2053">
        <f t="shared" si="10"/>
        <v>0</v>
      </c>
      <c r="D372" s="329"/>
      <c r="E372" s="329"/>
      <c r="F372" s="329"/>
      <c r="G372" s="2053">
        <f t="shared" si="11"/>
        <v>0</v>
      </c>
    </row>
    <row r="373" spans="1:7">
      <c r="A373" s="331"/>
      <c r="B373" s="330"/>
      <c r="C373" s="2053">
        <f t="shared" si="10"/>
        <v>0</v>
      </c>
      <c r="D373" s="329"/>
      <c r="E373" s="329"/>
      <c r="F373" s="329"/>
      <c r="G373" s="2053">
        <f t="shared" si="11"/>
        <v>0</v>
      </c>
    </row>
    <row r="374" spans="1:7">
      <c r="A374" s="331"/>
      <c r="B374" s="330"/>
      <c r="C374" s="2053">
        <f t="shared" si="10"/>
        <v>0</v>
      </c>
      <c r="D374" s="329"/>
      <c r="E374" s="329"/>
      <c r="F374" s="329"/>
      <c r="G374" s="2053">
        <f t="shared" si="11"/>
        <v>0</v>
      </c>
    </row>
    <row r="375" spans="1:7">
      <c r="A375" s="331"/>
      <c r="B375" s="330"/>
      <c r="C375" s="2053">
        <f t="shared" si="10"/>
        <v>0</v>
      </c>
      <c r="D375" s="329"/>
      <c r="E375" s="329"/>
      <c r="F375" s="329"/>
      <c r="G375" s="2053">
        <f t="shared" si="11"/>
        <v>0</v>
      </c>
    </row>
    <row r="376" spans="1:7">
      <c r="A376" s="331"/>
      <c r="B376" s="330"/>
      <c r="C376" s="2053">
        <f t="shared" si="10"/>
        <v>0</v>
      </c>
      <c r="D376" s="329"/>
      <c r="E376" s="329"/>
      <c r="F376" s="329"/>
      <c r="G376" s="2053">
        <f t="shared" si="11"/>
        <v>0</v>
      </c>
    </row>
    <row r="377" spans="1:7">
      <c r="A377" s="331"/>
      <c r="B377" s="330"/>
      <c r="C377" s="2053">
        <f t="shared" si="10"/>
        <v>0</v>
      </c>
      <c r="D377" s="329"/>
      <c r="E377" s="329"/>
      <c r="F377" s="329"/>
      <c r="G377" s="2053">
        <f t="shared" si="11"/>
        <v>0</v>
      </c>
    </row>
    <row r="378" spans="1:7">
      <c r="A378" s="331"/>
      <c r="B378" s="330"/>
      <c r="C378" s="2053">
        <f t="shared" si="10"/>
        <v>0</v>
      </c>
      <c r="D378" s="329"/>
      <c r="E378" s="329"/>
      <c r="F378" s="329"/>
      <c r="G378" s="2053">
        <f t="shared" si="11"/>
        <v>0</v>
      </c>
    </row>
    <row r="379" spans="1:7">
      <c r="A379" s="331"/>
      <c r="B379" s="330"/>
      <c r="C379" s="2053">
        <f t="shared" si="10"/>
        <v>0</v>
      </c>
      <c r="D379" s="329"/>
      <c r="E379" s="329"/>
      <c r="F379" s="329"/>
      <c r="G379" s="2053">
        <f t="shared" si="11"/>
        <v>0</v>
      </c>
    </row>
    <row r="380" spans="1:7">
      <c r="A380" s="331"/>
      <c r="B380" s="330"/>
      <c r="C380" s="2053">
        <f t="shared" si="10"/>
        <v>0</v>
      </c>
      <c r="D380" s="329"/>
      <c r="E380" s="329"/>
      <c r="F380" s="329"/>
      <c r="G380" s="2053">
        <f t="shared" si="11"/>
        <v>0</v>
      </c>
    </row>
    <row r="381" spans="1:7">
      <c r="A381" s="331"/>
      <c r="B381" s="330"/>
      <c r="C381" s="2053">
        <f t="shared" si="10"/>
        <v>0</v>
      </c>
      <c r="D381" s="329"/>
      <c r="E381" s="329"/>
      <c r="F381" s="329"/>
      <c r="G381" s="2053">
        <f t="shared" si="11"/>
        <v>0</v>
      </c>
    </row>
    <row r="382" spans="1:7">
      <c r="A382" s="331"/>
      <c r="B382" s="330"/>
      <c r="C382" s="2053">
        <f t="shared" si="10"/>
        <v>0</v>
      </c>
      <c r="D382" s="329"/>
      <c r="E382" s="329"/>
      <c r="F382" s="329"/>
      <c r="G382" s="2053">
        <f t="shared" si="11"/>
        <v>0</v>
      </c>
    </row>
    <row r="383" spans="1:7">
      <c r="A383" s="331"/>
      <c r="B383" s="330"/>
      <c r="C383" s="2053">
        <f t="shared" si="10"/>
        <v>0</v>
      </c>
      <c r="D383" s="329"/>
      <c r="E383" s="329"/>
      <c r="F383" s="329"/>
      <c r="G383" s="2053">
        <f t="shared" si="11"/>
        <v>0</v>
      </c>
    </row>
    <row r="384" spans="1:7">
      <c r="A384" s="331"/>
      <c r="B384" s="330"/>
      <c r="C384" s="2053">
        <f t="shared" si="10"/>
        <v>0</v>
      </c>
      <c r="D384" s="329"/>
      <c r="E384" s="329"/>
      <c r="F384" s="329"/>
      <c r="G384" s="2053">
        <f t="shared" si="11"/>
        <v>0</v>
      </c>
    </row>
    <row r="385" spans="1:7">
      <c r="A385" s="331"/>
      <c r="B385" s="330"/>
      <c r="C385" s="2053">
        <f t="shared" si="10"/>
        <v>0</v>
      </c>
      <c r="D385" s="329"/>
      <c r="E385" s="329"/>
      <c r="F385" s="329"/>
      <c r="G385" s="2053">
        <f t="shared" si="11"/>
        <v>0</v>
      </c>
    </row>
    <row r="386" spans="1:7">
      <c r="A386" s="331"/>
      <c r="B386" s="330"/>
      <c r="C386" s="2053">
        <f t="shared" si="10"/>
        <v>0</v>
      </c>
      <c r="D386" s="329"/>
      <c r="E386" s="329"/>
      <c r="F386" s="329"/>
      <c r="G386" s="2053">
        <f t="shared" si="11"/>
        <v>0</v>
      </c>
    </row>
    <row r="387" spans="1:7">
      <c r="A387" s="331"/>
      <c r="B387" s="330"/>
      <c r="C387" s="2053">
        <f t="shared" si="10"/>
        <v>0</v>
      </c>
      <c r="D387" s="329"/>
      <c r="E387" s="329"/>
      <c r="F387" s="329"/>
      <c r="G387" s="2053">
        <f t="shared" si="11"/>
        <v>0</v>
      </c>
    </row>
    <row r="388" spans="1:7">
      <c r="A388" s="331"/>
      <c r="B388" s="330"/>
      <c r="C388" s="2053">
        <f t="shared" si="10"/>
        <v>0</v>
      </c>
      <c r="D388" s="329"/>
      <c r="E388" s="329"/>
      <c r="F388" s="329"/>
      <c r="G388" s="2053">
        <f t="shared" si="11"/>
        <v>0</v>
      </c>
    </row>
    <row r="389" spans="1:7">
      <c r="A389" s="331"/>
      <c r="B389" s="330"/>
      <c r="C389" s="2053">
        <f t="shared" si="10"/>
        <v>0</v>
      </c>
      <c r="D389" s="329"/>
      <c r="E389" s="329"/>
      <c r="F389" s="329"/>
      <c r="G389" s="2053">
        <f t="shared" si="11"/>
        <v>0</v>
      </c>
    </row>
    <row r="390" spans="1:7">
      <c r="A390" s="331"/>
      <c r="B390" s="330"/>
      <c r="C390" s="2053">
        <f t="shared" si="10"/>
        <v>0</v>
      </c>
      <c r="D390" s="329"/>
      <c r="E390" s="329"/>
      <c r="F390" s="329"/>
      <c r="G390" s="2053">
        <f t="shared" si="11"/>
        <v>0</v>
      </c>
    </row>
    <row r="391" spans="1:7">
      <c r="A391" s="331"/>
      <c r="B391" s="330"/>
      <c r="C391" s="2053">
        <f t="shared" si="10"/>
        <v>0</v>
      </c>
      <c r="D391" s="329"/>
      <c r="E391" s="329"/>
      <c r="F391" s="329"/>
      <c r="G391" s="2053">
        <f t="shared" si="11"/>
        <v>0</v>
      </c>
    </row>
    <row r="392" spans="1:7">
      <c r="A392" s="331"/>
      <c r="B392" s="330"/>
      <c r="C392" s="2053">
        <f t="shared" si="10"/>
        <v>0</v>
      </c>
      <c r="D392" s="329"/>
      <c r="E392" s="329"/>
      <c r="F392" s="329"/>
      <c r="G392" s="2053">
        <f t="shared" si="11"/>
        <v>0</v>
      </c>
    </row>
    <row r="393" spans="1:7">
      <c r="A393" s="331"/>
      <c r="B393" s="330"/>
      <c r="C393" s="2053">
        <f t="shared" si="10"/>
        <v>0</v>
      </c>
      <c r="D393" s="329"/>
      <c r="E393" s="329"/>
      <c r="F393" s="329"/>
      <c r="G393" s="2053">
        <f t="shared" si="11"/>
        <v>0</v>
      </c>
    </row>
    <row r="394" spans="1:7">
      <c r="A394" s="331"/>
      <c r="B394" s="330"/>
      <c r="C394" s="2053">
        <f t="shared" si="10"/>
        <v>0</v>
      </c>
      <c r="D394" s="329"/>
      <c r="E394" s="329"/>
      <c r="F394" s="329"/>
      <c r="G394" s="2053">
        <f t="shared" si="11"/>
        <v>0</v>
      </c>
    </row>
    <row r="395" spans="1:7">
      <c r="A395" s="331"/>
      <c r="B395" s="330"/>
      <c r="C395" s="2053">
        <f t="shared" si="10"/>
        <v>0</v>
      </c>
      <c r="D395" s="329"/>
      <c r="E395" s="329"/>
      <c r="F395" s="329"/>
      <c r="G395" s="2053">
        <f t="shared" si="11"/>
        <v>0</v>
      </c>
    </row>
    <row r="396" spans="1:7">
      <c r="A396" s="331"/>
      <c r="B396" s="330"/>
      <c r="C396" s="2053">
        <f t="shared" ref="C396:C459" si="12">SUMIF(D396:F396,"&gt;0")</f>
        <v>0</v>
      </c>
      <c r="D396" s="329"/>
      <c r="E396" s="329"/>
      <c r="F396" s="329"/>
      <c r="G396" s="2053">
        <f t="shared" ref="G396:G459" si="13">SUMIF(B396:C396,"&gt;0")</f>
        <v>0</v>
      </c>
    </row>
    <row r="397" spans="1:7">
      <c r="A397" s="331"/>
      <c r="B397" s="330"/>
      <c r="C397" s="2053">
        <f t="shared" si="12"/>
        <v>0</v>
      </c>
      <c r="D397" s="329"/>
      <c r="E397" s="329"/>
      <c r="F397" s="329"/>
      <c r="G397" s="2053">
        <f t="shared" si="13"/>
        <v>0</v>
      </c>
    </row>
    <row r="398" spans="1:7">
      <c r="A398" s="331"/>
      <c r="B398" s="330"/>
      <c r="C398" s="2053">
        <f t="shared" si="12"/>
        <v>0</v>
      </c>
      <c r="D398" s="329"/>
      <c r="E398" s="329"/>
      <c r="F398" s="329"/>
      <c r="G398" s="2053">
        <f t="shared" si="13"/>
        <v>0</v>
      </c>
    </row>
    <row r="399" spans="1:7">
      <c r="A399" s="331"/>
      <c r="B399" s="330"/>
      <c r="C399" s="2053">
        <f t="shared" si="12"/>
        <v>0</v>
      </c>
      <c r="D399" s="329"/>
      <c r="E399" s="329"/>
      <c r="F399" s="329"/>
      <c r="G399" s="2053">
        <f t="shared" si="13"/>
        <v>0</v>
      </c>
    </row>
    <row r="400" spans="1:7">
      <c r="A400" s="331"/>
      <c r="B400" s="330"/>
      <c r="C400" s="2053">
        <f t="shared" si="12"/>
        <v>0</v>
      </c>
      <c r="D400" s="329"/>
      <c r="E400" s="329"/>
      <c r="F400" s="329"/>
      <c r="G400" s="2053">
        <f t="shared" si="13"/>
        <v>0</v>
      </c>
    </row>
    <row r="401" spans="1:7">
      <c r="A401" s="331"/>
      <c r="B401" s="330"/>
      <c r="C401" s="2053">
        <f t="shared" si="12"/>
        <v>0</v>
      </c>
      <c r="D401" s="329"/>
      <c r="E401" s="329"/>
      <c r="F401" s="329"/>
      <c r="G401" s="2053">
        <f t="shared" si="13"/>
        <v>0</v>
      </c>
    </row>
    <row r="402" spans="1:7">
      <c r="A402" s="331"/>
      <c r="B402" s="330"/>
      <c r="C402" s="2053">
        <f t="shared" si="12"/>
        <v>0</v>
      </c>
      <c r="D402" s="329"/>
      <c r="E402" s="329"/>
      <c r="F402" s="329"/>
      <c r="G402" s="2053">
        <f t="shared" si="13"/>
        <v>0</v>
      </c>
    </row>
    <row r="403" spans="1:7">
      <c r="A403" s="331"/>
      <c r="B403" s="330"/>
      <c r="C403" s="2053">
        <f t="shared" si="12"/>
        <v>0</v>
      </c>
      <c r="D403" s="329"/>
      <c r="E403" s="329"/>
      <c r="F403" s="329"/>
      <c r="G403" s="2053">
        <f t="shared" si="13"/>
        <v>0</v>
      </c>
    </row>
    <row r="404" spans="1:7">
      <c r="A404" s="331"/>
      <c r="B404" s="330"/>
      <c r="C404" s="2053">
        <f t="shared" si="12"/>
        <v>0</v>
      </c>
      <c r="D404" s="329"/>
      <c r="E404" s="329"/>
      <c r="F404" s="329"/>
      <c r="G404" s="2053">
        <f t="shared" si="13"/>
        <v>0</v>
      </c>
    </row>
    <row r="405" spans="1:7">
      <c r="A405" s="331"/>
      <c r="B405" s="330"/>
      <c r="C405" s="2053">
        <f t="shared" si="12"/>
        <v>0</v>
      </c>
      <c r="D405" s="329"/>
      <c r="E405" s="329"/>
      <c r="F405" s="329"/>
      <c r="G405" s="2053">
        <f t="shared" si="13"/>
        <v>0</v>
      </c>
    </row>
    <row r="406" spans="1:7">
      <c r="A406" s="331"/>
      <c r="B406" s="330"/>
      <c r="C406" s="2053">
        <f t="shared" si="12"/>
        <v>0</v>
      </c>
      <c r="D406" s="329"/>
      <c r="E406" s="329"/>
      <c r="F406" s="329"/>
      <c r="G406" s="2053">
        <f t="shared" si="13"/>
        <v>0</v>
      </c>
    </row>
    <row r="407" spans="1:7">
      <c r="A407" s="331"/>
      <c r="B407" s="330"/>
      <c r="C407" s="2053">
        <f t="shared" si="12"/>
        <v>0</v>
      </c>
      <c r="D407" s="329"/>
      <c r="E407" s="329"/>
      <c r="F407" s="329"/>
      <c r="G407" s="2053">
        <f t="shared" si="13"/>
        <v>0</v>
      </c>
    </row>
    <row r="408" spans="1:7">
      <c r="A408" s="331"/>
      <c r="B408" s="330"/>
      <c r="C408" s="2053">
        <f t="shared" si="12"/>
        <v>0</v>
      </c>
      <c r="D408" s="329"/>
      <c r="E408" s="329"/>
      <c r="F408" s="329"/>
      <c r="G408" s="2053">
        <f t="shared" si="13"/>
        <v>0</v>
      </c>
    </row>
    <row r="409" spans="1:7">
      <c r="A409" s="331"/>
      <c r="B409" s="330"/>
      <c r="C409" s="2053">
        <f t="shared" si="12"/>
        <v>0</v>
      </c>
      <c r="D409" s="329"/>
      <c r="E409" s="329"/>
      <c r="F409" s="329"/>
      <c r="G409" s="2053">
        <f t="shared" si="13"/>
        <v>0</v>
      </c>
    </row>
    <row r="410" spans="1:7">
      <c r="A410" s="331"/>
      <c r="B410" s="330"/>
      <c r="C410" s="2053">
        <f t="shared" si="12"/>
        <v>0</v>
      </c>
      <c r="D410" s="329"/>
      <c r="E410" s="329"/>
      <c r="F410" s="329"/>
      <c r="G410" s="2053">
        <f t="shared" si="13"/>
        <v>0</v>
      </c>
    </row>
    <row r="411" spans="1:7">
      <c r="A411" s="331"/>
      <c r="B411" s="330"/>
      <c r="C411" s="2053">
        <f t="shared" si="12"/>
        <v>0</v>
      </c>
      <c r="D411" s="329"/>
      <c r="E411" s="329"/>
      <c r="F411" s="329"/>
      <c r="G411" s="2053">
        <f t="shared" si="13"/>
        <v>0</v>
      </c>
    </row>
    <row r="412" spans="1:7">
      <c r="A412" s="331"/>
      <c r="B412" s="330"/>
      <c r="C412" s="2053">
        <f t="shared" si="12"/>
        <v>0</v>
      </c>
      <c r="D412" s="329"/>
      <c r="E412" s="329"/>
      <c r="F412" s="329"/>
      <c r="G412" s="2053">
        <f t="shared" si="13"/>
        <v>0</v>
      </c>
    </row>
    <row r="413" spans="1:7">
      <c r="A413" s="331"/>
      <c r="B413" s="330"/>
      <c r="C413" s="2053">
        <f t="shared" si="12"/>
        <v>0</v>
      </c>
      <c r="D413" s="329"/>
      <c r="E413" s="329"/>
      <c r="F413" s="329"/>
      <c r="G413" s="2053">
        <f t="shared" si="13"/>
        <v>0</v>
      </c>
    </row>
    <row r="414" spans="1:7">
      <c r="A414" s="331"/>
      <c r="B414" s="330"/>
      <c r="C414" s="2053">
        <f t="shared" si="12"/>
        <v>0</v>
      </c>
      <c r="D414" s="329"/>
      <c r="E414" s="329"/>
      <c r="F414" s="329"/>
      <c r="G414" s="2053">
        <f t="shared" si="13"/>
        <v>0</v>
      </c>
    </row>
    <row r="415" spans="1:7">
      <c r="A415" s="331"/>
      <c r="B415" s="330"/>
      <c r="C415" s="2053">
        <f t="shared" si="12"/>
        <v>0</v>
      </c>
      <c r="D415" s="329"/>
      <c r="E415" s="329"/>
      <c r="F415" s="329"/>
      <c r="G415" s="2053">
        <f t="shared" si="13"/>
        <v>0</v>
      </c>
    </row>
    <row r="416" spans="1:7">
      <c r="A416" s="331"/>
      <c r="B416" s="330"/>
      <c r="C416" s="2053">
        <f t="shared" si="12"/>
        <v>0</v>
      </c>
      <c r="D416" s="329"/>
      <c r="E416" s="329"/>
      <c r="F416" s="329"/>
      <c r="G416" s="2053">
        <f t="shared" si="13"/>
        <v>0</v>
      </c>
    </row>
    <row r="417" spans="1:7">
      <c r="A417" s="331"/>
      <c r="B417" s="330"/>
      <c r="C417" s="2053">
        <f t="shared" si="12"/>
        <v>0</v>
      </c>
      <c r="D417" s="329"/>
      <c r="E417" s="329"/>
      <c r="F417" s="329"/>
      <c r="G417" s="2053">
        <f t="shared" si="13"/>
        <v>0</v>
      </c>
    </row>
    <row r="418" spans="1:7">
      <c r="A418" s="331"/>
      <c r="B418" s="330"/>
      <c r="C418" s="2053">
        <f t="shared" si="12"/>
        <v>0</v>
      </c>
      <c r="D418" s="329"/>
      <c r="E418" s="329"/>
      <c r="F418" s="329"/>
      <c r="G418" s="2053">
        <f t="shared" si="13"/>
        <v>0</v>
      </c>
    </row>
    <row r="419" spans="1:7">
      <c r="A419" s="331"/>
      <c r="B419" s="330"/>
      <c r="C419" s="2053">
        <f t="shared" si="12"/>
        <v>0</v>
      </c>
      <c r="D419" s="329"/>
      <c r="E419" s="329"/>
      <c r="F419" s="329"/>
      <c r="G419" s="2053">
        <f t="shared" si="13"/>
        <v>0</v>
      </c>
    </row>
    <row r="420" spans="1:7">
      <c r="A420" s="331"/>
      <c r="B420" s="330"/>
      <c r="C420" s="2053">
        <f t="shared" si="12"/>
        <v>0</v>
      </c>
      <c r="D420" s="329"/>
      <c r="E420" s="329"/>
      <c r="F420" s="329"/>
      <c r="G420" s="2053">
        <f t="shared" si="13"/>
        <v>0</v>
      </c>
    </row>
    <row r="421" spans="1:7">
      <c r="A421" s="331"/>
      <c r="B421" s="330"/>
      <c r="C421" s="2053">
        <f t="shared" si="12"/>
        <v>0</v>
      </c>
      <c r="D421" s="329"/>
      <c r="E421" s="329"/>
      <c r="F421" s="329"/>
      <c r="G421" s="2053">
        <f t="shared" si="13"/>
        <v>0</v>
      </c>
    </row>
    <row r="422" spans="1:7">
      <c r="A422" s="331"/>
      <c r="B422" s="330"/>
      <c r="C422" s="2053">
        <f t="shared" si="12"/>
        <v>0</v>
      </c>
      <c r="D422" s="329"/>
      <c r="E422" s="329"/>
      <c r="F422" s="329"/>
      <c r="G422" s="2053">
        <f t="shared" si="13"/>
        <v>0</v>
      </c>
    </row>
    <row r="423" spans="1:7">
      <c r="A423" s="331"/>
      <c r="B423" s="330"/>
      <c r="C423" s="2053">
        <f t="shared" si="12"/>
        <v>0</v>
      </c>
      <c r="D423" s="329"/>
      <c r="E423" s="329"/>
      <c r="F423" s="329"/>
      <c r="G423" s="2053">
        <f t="shared" si="13"/>
        <v>0</v>
      </c>
    </row>
    <row r="424" spans="1:7">
      <c r="A424" s="331"/>
      <c r="B424" s="330"/>
      <c r="C424" s="2053">
        <f t="shared" si="12"/>
        <v>0</v>
      </c>
      <c r="D424" s="329"/>
      <c r="E424" s="329"/>
      <c r="F424" s="329"/>
      <c r="G424" s="2053">
        <f t="shared" si="13"/>
        <v>0</v>
      </c>
    </row>
    <row r="425" spans="1:7">
      <c r="A425" s="331"/>
      <c r="B425" s="330"/>
      <c r="C425" s="2053">
        <f t="shared" si="12"/>
        <v>0</v>
      </c>
      <c r="D425" s="329"/>
      <c r="E425" s="329"/>
      <c r="F425" s="329"/>
      <c r="G425" s="2053">
        <f t="shared" si="13"/>
        <v>0</v>
      </c>
    </row>
    <row r="426" spans="1:7">
      <c r="A426" s="331"/>
      <c r="B426" s="330"/>
      <c r="C426" s="2053">
        <f t="shared" si="12"/>
        <v>0</v>
      </c>
      <c r="D426" s="329"/>
      <c r="E426" s="329"/>
      <c r="F426" s="329"/>
      <c r="G426" s="2053">
        <f t="shared" si="13"/>
        <v>0</v>
      </c>
    </row>
    <row r="427" spans="1:7">
      <c r="A427" s="331"/>
      <c r="B427" s="330"/>
      <c r="C427" s="2053">
        <f t="shared" si="12"/>
        <v>0</v>
      </c>
      <c r="D427" s="329"/>
      <c r="E427" s="329"/>
      <c r="F427" s="329"/>
      <c r="G427" s="2053">
        <f t="shared" si="13"/>
        <v>0</v>
      </c>
    </row>
    <row r="428" spans="1:7">
      <c r="A428" s="331"/>
      <c r="B428" s="330"/>
      <c r="C428" s="2053">
        <f t="shared" si="12"/>
        <v>0</v>
      </c>
      <c r="D428" s="329"/>
      <c r="E428" s="329"/>
      <c r="F428" s="329"/>
      <c r="G428" s="2053">
        <f t="shared" si="13"/>
        <v>0</v>
      </c>
    </row>
    <row r="429" spans="1:7">
      <c r="A429" s="331"/>
      <c r="B429" s="330"/>
      <c r="C429" s="2053">
        <f t="shared" si="12"/>
        <v>0</v>
      </c>
      <c r="D429" s="329"/>
      <c r="E429" s="329"/>
      <c r="F429" s="329"/>
      <c r="G429" s="2053">
        <f t="shared" si="13"/>
        <v>0</v>
      </c>
    </row>
    <row r="430" spans="1:7">
      <c r="A430" s="331"/>
      <c r="B430" s="330"/>
      <c r="C430" s="2053">
        <f t="shared" si="12"/>
        <v>0</v>
      </c>
      <c r="D430" s="329"/>
      <c r="E430" s="329"/>
      <c r="F430" s="329"/>
      <c r="G430" s="2053">
        <f t="shared" si="13"/>
        <v>0</v>
      </c>
    </row>
    <row r="431" spans="1:7">
      <c r="A431" s="331"/>
      <c r="B431" s="330"/>
      <c r="C431" s="2053">
        <f t="shared" si="12"/>
        <v>0</v>
      </c>
      <c r="D431" s="329"/>
      <c r="E431" s="329"/>
      <c r="F431" s="329"/>
      <c r="G431" s="2053">
        <f t="shared" si="13"/>
        <v>0</v>
      </c>
    </row>
    <row r="432" spans="1:7">
      <c r="A432" s="331"/>
      <c r="B432" s="330"/>
      <c r="C432" s="2053">
        <f t="shared" si="12"/>
        <v>0</v>
      </c>
      <c r="D432" s="329"/>
      <c r="E432" s="329"/>
      <c r="F432" s="329"/>
      <c r="G432" s="2053">
        <f t="shared" si="13"/>
        <v>0</v>
      </c>
    </row>
    <row r="433" spans="1:7">
      <c r="A433" s="331"/>
      <c r="B433" s="330"/>
      <c r="C433" s="2053">
        <f t="shared" si="12"/>
        <v>0</v>
      </c>
      <c r="D433" s="329"/>
      <c r="E433" s="329"/>
      <c r="F433" s="329"/>
      <c r="G433" s="2053">
        <f t="shared" si="13"/>
        <v>0</v>
      </c>
    </row>
    <row r="434" spans="1:7">
      <c r="A434" s="331"/>
      <c r="B434" s="330"/>
      <c r="C434" s="2053">
        <f t="shared" si="12"/>
        <v>0</v>
      </c>
      <c r="D434" s="329"/>
      <c r="E434" s="329"/>
      <c r="F434" s="329"/>
      <c r="G434" s="2053">
        <f t="shared" si="13"/>
        <v>0</v>
      </c>
    </row>
    <row r="435" spans="1:7">
      <c r="A435" s="331"/>
      <c r="B435" s="330"/>
      <c r="C435" s="2053">
        <f t="shared" si="12"/>
        <v>0</v>
      </c>
      <c r="D435" s="329"/>
      <c r="E435" s="329"/>
      <c r="F435" s="329"/>
      <c r="G435" s="2053">
        <f t="shared" si="13"/>
        <v>0</v>
      </c>
    </row>
    <row r="436" spans="1:7">
      <c r="A436" s="331"/>
      <c r="B436" s="330"/>
      <c r="C436" s="2053">
        <f t="shared" si="12"/>
        <v>0</v>
      </c>
      <c r="D436" s="329"/>
      <c r="E436" s="329"/>
      <c r="F436" s="329"/>
      <c r="G436" s="2053">
        <f t="shared" si="13"/>
        <v>0</v>
      </c>
    </row>
    <row r="437" spans="1:7">
      <c r="A437" s="331"/>
      <c r="B437" s="330"/>
      <c r="C437" s="2053">
        <f t="shared" si="12"/>
        <v>0</v>
      </c>
      <c r="D437" s="329"/>
      <c r="E437" s="329"/>
      <c r="F437" s="329"/>
      <c r="G437" s="2053">
        <f t="shared" si="13"/>
        <v>0</v>
      </c>
    </row>
    <row r="438" spans="1:7">
      <c r="A438" s="331"/>
      <c r="B438" s="330"/>
      <c r="C438" s="2053">
        <f t="shared" si="12"/>
        <v>0</v>
      </c>
      <c r="D438" s="329"/>
      <c r="E438" s="329"/>
      <c r="F438" s="329"/>
      <c r="G438" s="2053">
        <f t="shared" si="13"/>
        <v>0</v>
      </c>
    </row>
    <row r="439" spans="1:7">
      <c r="A439" s="331"/>
      <c r="B439" s="330"/>
      <c r="C439" s="2053">
        <f t="shared" si="12"/>
        <v>0</v>
      </c>
      <c r="D439" s="329"/>
      <c r="E439" s="329"/>
      <c r="F439" s="329"/>
      <c r="G439" s="2053">
        <f t="shared" si="13"/>
        <v>0</v>
      </c>
    </row>
    <row r="440" spans="1:7">
      <c r="A440" s="331"/>
      <c r="B440" s="330"/>
      <c r="C440" s="2053">
        <f t="shared" si="12"/>
        <v>0</v>
      </c>
      <c r="D440" s="329"/>
      <c r="E440" s="329"/>
      <c r="F440" s="329"/>
      <c r="G440" s="2053">
        <f t="shared" si="13"/>
        <v>0</v>
      </c>
    </row>
    <row r="441" spans="1:7">
      <c r="A441" s="331"/>
      <c r="B441" s="330"/>
      <c r="C441" s="2053">
        <f t="shared" si="12"/>
        <v>0</v>
      </c>
      <c r="D441" s="329"/>
      <c r="E441" s="329"/>
      <c r="F441" s="329"/>
      <c r="G441" s="2053">
        <f t="shared" si="13"/>
        <v>0</v>
      </c>
    </row>
    <row r="442" spans="1:7">
      <c r="A442" s="331"/>
      <c r="B442" s="330"/>
      <c r="C442" s="2053">
        <f t="shared" si="12"/>
        <v>0</v>
      </c>
      <c r="D442" s="329"/>
      <c r="E442" s="329"/>
      <c r="F442" s="329"/>
      <c r="G442" s="2053">
        <f t="shared" si="13"/>
        <v>0</v>
      </c>
    </row>
    <row r="443" spans="1:7">
      <c r="A443" s="331"/>
      <c r="B443" s="330"/>
      <c r="C443" s="2053">
        <f t="shared" si="12"/>
        <v>0</v>
      </c>
      <c r="D443" s="329"/>
      <c r="E443" s="329"/>
      <c r="F443" s="329"/>
      <c r="G443" s="2053">
        <f t="shared" si="13"/>
        <v>0</v>
      </c>
    </row>
    <row r="444" spans="1:7">
      <c r="A444" s="331"/>
      <c r="B444" s="330"/>
      <c r="C444" s="2053">
        <f t="shared" si="12"/>
        <v>0</v>
      </c>
      <c r="D444" s="329"/>
      <c r="E444" s="329"/>
      <c r="F444" s="329"/>
      <c r="G444" s="2053">
        <f t="shared" si="13"/>
        <v>0</v>
      </c>
    </row>
    <row r="445" spans="1:7">
      <c r="A445" s="331"/>
      <c r="B445" s="330"/>
      <c r="C445" s="2053">
        <f t="shared" si="12"/>
        <v>0</v>
      </c>
      <c r="D445" s="329"/>
      <c r="E445" s="329"/>
      <c r="F445" s="329"/>
      <c r="G445" s="2053">
        <f t="shared" si="13"/>
        <v>0</v>
      </c>
    </row>
    <row r="446" spans="1:7">
      <c r="A446" s="331"/>
      <c r="B446" s="330"/>
      <c r="C446" s="2053">
        <f t="shared" si="12"/>
        <v>0</v>
      </c>
      <c r="D446" s="329"/>
      <c r="E446" s="329"/>
      <c r="F446" s="329"/>
      <c r="G446" s="2053">
        <f t="shared" si="13"/>
        <v>0</v>
      </c>
    </row>
    <row r="447" spans="1:7">
      <c r="A447" s="331"/>
      <c r="B447" s="330"/>
      <c r="C447" s="2053">
        <f t="shared" si="12"/>
        <v>0</v>
      </c>
      <c r="D447" s="329"/>
      <c r="E447" s="329"/>
      <c r="F447" s="329"/>
      <c r="G447" s="2053">
        <f t="shared" si="13"/>
        <v>0</v>
      </c>
    </row>
    <row r="448" spans="1:7">
      <c r="A448" s="331"/>
      <c r="B448" s="330"/>
      <c r="C448" s="2053">
        <f t="shared" si="12"/>
        <v>0</v>
      </c>
      <c r="D448" s="329"/>
      <c r="E448" s="329"/>
      <c r="F448" s="329"/>
      <c r="G448" s="2053">
        <f t="shared" si="13"/>
        <v>0</v>
      </c>
    </row>
    <row r="449" spans="1:7">
      <c r="A449" s="331"/>
      <c r="B449" s="330"/>
      <c r="C449" s="2053">
        <f t="shared" si="12"/>
        <v>0</v>
      </c>
      <c r="D449" s="329"/>
      <c r="E449" s="329"/>
      <c r="F449" s="329"/>
      <c r="G449" s="2053">
        <f t="shared" si="13"/>
        <v>0</v>
      </c>
    </row>
    <row r="450" spans="1:7">
      <c r="A450" s="331"/>
      <c r="B450" s="330"/>
      <c r="C450" s="2053">
        <f t="shared" si="12"/>
        <v>0</v>
      </c>
      <c r="D450" s="329"/>
      <c r="E450" s="329"/>
      <c r="F450" s="329"/>
      <c r="G450" s="2053">
        <f t="shared" si="13"/>
        <v>0</v>
      </c>
    </row>
    <row r="451" spans="1:7">
      <c r="A451" s="331"/>
      <c r="B451" s="330"/>
      <c r="C451" s="2053">
        <f t="shared" si="12"/>
        <v>0</v>
      </c>
      <c r="D451" s="329"/>
      <c r="E451" s="329"/>
      <c r="F451" s="329"/>
      <c r="G451" s="2053">
        <f t="shared" si="13"/>
        <v>0</v>
      </c>
    </row>
    <row r="452" spans="1:7">
      <c r="A452" s="331"/>
      <c r="B452" s="330"/>
      <c r="C452" s="2053">
        <f t="shared" si="12"/>
        <v>0</v>
      </c>
      <c r="D452" s="329"/>
      <c r="E452" s="329"/>
      <c r="F452" s="329"/>
      <c r="G452" s="2053">
        <f t="shared" si="13"/>
        <v>0</v>
      </c>
    </row>
    <row r="453" spans="1:7">
      <c r="A453" s="331"/>
      <c r="B453" s="330"/>
      <c r="C453" s="2053">
        <f t="shared" si="12"/>
        <v>0</v>
      </c>
      <c r="D453" s="329"/>
      <c r="E453" s="329"/>
      <c r="F453" s="329"/>
      <c r="G453" s="2053">
        <f t="shared" si="13"/>
        <v>0</v>
      </c>
    </row>
    <row r="454" spans="1:7">
      <c r="A454" s="331"/>
      <c r="B454" s="330"/>
      <c r="C454" s="2053">
        <f t="shared" si="12"/>
        <v>0</v>
      </c>
      <c r="D454" s="329"/>
      <c r="E454" s="329"/>
      <c r="F454" s="329"/>
      <c r="G454" s="2053">
        <f t="shared" si="13"/>
        <v>0</v>
      </c>
    </row>
    <row r="455" spans="1:7">
      <c r="A455" s="331"/>
      <c r="B455" s="330"/>
      <c r="C455" s="2053">
        <f t="shared" si="12"/>
        <v>0</v>
      </c>
      <c r="D455" s="329"/>
      <c r="E455" s="329"/>
      <c r="F455" s="329"/>
      <c r="G455" s="2053">
        <f t="shared" si="13"/>
        <v>0</v>
      </c>
    </row>
    <row r="456" spans="1:7">
      <c r="A456" s="331"/>
      <c r="B456" s="330"/>
      <c r="C456" s="2053">
        <f t="shared" si="12"/>
        <v>0</v>
      </c>
      <c r="D456" s="329"/>
      <c r="E456" s="329"/>
      <c r="F456" s="329"/>
      <c r="G456" s="2053">
        <f t="shared" si="13"/>
        <v>0</v>
      </c>
    </row>
    <row r="457" spans="1:7">
      <c r="A457" s="331"/>
      <c r="B457" s="330"/>
      <c r="C457" s="2053">
        <f t="shared" si="12"/>
        <v>0</v>
      </c>
      <c r="D457" s="329"/>
      <c r="E457" s="329"/>
      <c r="F457" s="329"/>
      <c r="G457" s="2053">
        <f t="shared" si="13"/>
        <v>0</v>
      </c>
    </row>
    <row r="458" spans="1:7">
      <c r="A458" s="331"/>
      <c r="B458" s="330"/>
      <c r="C458" s="2053">
        <f t="shared" si="12"/>
        <v>0</v>
      </c>
      <c r="D458" s="329"/>
      <c r="E458" s="329"/>
      <c r="F458" s="329"/>
      <c r="G458" s="2053">
        <f t="shared" si="13"/>
        <v>0</v>
      </c>
    </row>
    <row r="459" spans="1:7">
      <c r="A459" s="331"/>
      <c r="B459" s="330"/>
      <c r="C459" s="2053">
        <f t="shared" si="12"/>
        <v>0</v>
      </c>
      <c r="D459" s="329"/>
      <c r="E459" s="329"/>
      <c r="F459" s="329"/>
      <c r="G459" s="2053">
        <f t="shared" si="13"/>
        <v>0</v>
      </c>
    </row>
    <row r="460" spans="1:7">
      <c r="A460" s="331"/>
      <c r="B460" s="330"/>
      <c r="C460" s="2053">
        <f t="shared" ref="C460:C523" si="14">SUMIF(D460:F460,"&gt;0")</f>
        <v>0</v>
      </c>
      <c r="D460" s="329"/>
      <c r="E460" s="329"/>
      <c r="F460" s="329"/>
      <c r="G460" s="2053">
        <f t="shared" ref="G460:G523" si="15">SUMIF(B460:C460,"&gt;0")</f>
        <v>0</v>
      </c>
    </row>
    <row r="461" spans="1:7">
      <c r="A461" s="331"/>
      <c r="B461" s="330"/>
      <c r="C461" s="2053">
        <f t="shared" si="14"/>
        <v>0</v>
      </c>
      <c r="D461" s="329"/>
      <c r="E461" s="329"/>
      <c r="F461" s="329"/>
      <c r="G461" s="2053">
        <f t="shared" si="15"/>
        <v>0</v>
      </c>
    </row>
    <row r="462" spans="1:7">
      <c r="A462" s="331"/>
      <c r="B462" s="330"/>
      <c r="C462" s="2053">
        <f t="shared" si="14"/>
        <v>0</v>
      </c>
      <c r="D462" s="329"/>
      <c r="E462" s="329"/>
      <c r="F462" s="329"/>
      <c r="G462" s="2053">
        <f t="shared" si="15"/>
        <v>0</v>
      </c>
    </row>
    <row r="463" spans="1:7">
      <c r="A463" s="331"/>
      <c r="B463" s="330"/>
      <c r="C463" s="2053">
        <f t="shared" si="14"/>
        <v>0</v>
      </c>
      <c r="D463" s="329"/>
      <c r="E463" s="329"/>
      <c r="F463" s="329"/>
      <c r="G463" s="2053">
        <f t="shared" si="15"/>
        <v>0</v>
      </c>
    </row>
    <row r="464" spans="1:7">
      <c r="A464" s="331"/>
      <c r="B464" s="330"/>
      <c r="C464" s="2053">
        <f t="shared" si="14"/>
        <v>0</v>
      </c>
      <c r="D464" s="329"/>
      <c r="E464" s="329"/>
      <c r="F464" s="329"/>
      <c r="G464" s="2053">
        <f t="shared" si="15"/>
        <v>0</v>
      </c>
    </row>
    <row r="465" spans="1:7">
      <c r="A465" s="331"/>
      <c r="B465" s="330"/>
      <c r="C465" s="2053">
        <f t="shared" si="14"/>
        <v>0</v>
      </c>
      <c r="D465" s="329"/>
      <c r="E465" s="329"/>
      <c r="F465" s="329"/>
      <c r="G465" s="2053">
        <f t="shared" si="15"/>
        <v>0</v>
      </c>
    </row>
    <row r="466" spans="1:7">
      <c r="A466" s="331"/>
      <c r="B466" s="330"/>
      <c r="C466" s="2053">
        <f t="shared" si="14"/>
        <v>0</v>
      </c>
      <c r="D466" s="329"/>
      <c r="E466" s="329"/>
      <c r="F466" s="329"/>
      <c r="G466" s="2053">
        <f t="shared" si="15"/>
        <v>0</v>
      </c>
    </row>
    <row r="467" spans="1:7">
      <c r="A467" s="331"/>
      <c r="B467" s="330"/>
      <c r="C467" s="2053">
        <f t="shared" si="14"/>
        <v>0</v>
      </c>
      <c r="D467" s="329"/>
      <c r="E467" s="329"/>
      <c r="F467" s="329"/>
      <c r="G467" s="2053">
        <f t="shared" si="15"/>
        <v>0</v>
      </c>
    </row>
    <row r="468" spans="1:7">
      <c r="A468" s="331"/>
      <c r="B468" s="330"/>
      <c r="C468" s="2053">
        <f t="shared" si="14"/>
        <v>0</v>
      </c>
      <c r="D468" s="329"/>
      <c r="E468" s="329"/>
      <c r="F468" s="329"/>
      <c r="G468" s="2053">
        <f t="shared" si="15"/>
        <v>0</v>
      </c>
    </row>
    <row r="469" spans="1:7">
      <c r="A469" s="331"/>
      <c r="B469" s="330"/>
      <c r="C469" s="2053">
        <f t="shared" si="14"/>
        <v>0</v>
      </c>
      <c r="D469" s="329"/>
      <c r="E469" s="329"/>
      <c r="F469" s="329"/>
      <c r="G469" s="2053">
        <f t="shared" si="15"/>
        <v>0</v>
      </c>
    </row>
    <row r="470" spans="1:7">
      <c r="A470" s="331"/>
      <c r="B470" s="330"/>
      <c r="C470" s="2053">
        <f t="shared" si="14"/>
        <v>0</v>
      </c>
      <c r="D470" s="329"/>
      <c r="E470" s="329"/>
      <c r="F470" s="329"/>
      <c r="G470" s="2053">
        <f t="shared" si="15"/>
        <v>0</v>
      </c>
    </row>
    <row r="471" spans="1:7">
      <c r="A471" s="331"/>
      <c r="B471" s="330"/>
      <c r="C471" s="2053">
        <f t="shared" si="14"/>
        <v>0</v>
      </c>
      <c r="D471" s="329"/>
      <c r="E471" s="329"/>
      <c r="F471" s="329"/>
      <c r="G471" s="2053">
        <f t="shared" si="15"/>
        <v>0</v>
      </c>
    </row>
    <row r="472" spans="1:7">
      <c r="A472" s="331"/>
      <c r="B472" s="330"/>
      <c r="C472" s="2053">
        <f t="shared" si="14"/>
        <v>0</v>
      </c>
      <c r="D472" s="329"/>
      <c r="E472" s="329"/>
      <c r="F472" s="329"/>
      <c r="G472" s="2053">
        <f t="shared" si="15"/>
        <v>0</v>
      </c>
    </row>
    <row r="473" spans="1:7">
      <c r="A473" s="331"/>
      <c r="B473" s="330"/>
      <c r="C473" s="2053">
        <f t="shared" si="14"/>
        <v>0</v>
      </c>
      <c r="D473" s="329"/>
      <c r="E473" s="329"/>
      <c r="F473" s="329"/>
      <c r="G473" s="2053">
        <f t="shared" si="15"/>
        <v>0</v>
      </c>
    </row>
    <row r="474" spans="1:7">
      <c r="A474" s="331"/>
      <c r="B474" s="330"/>
      <c r="C474" s="2053">
        <f t="shared" si="14"/>
        <v>0</v>
      </c>
      <c r="D474" s="329"/>
      <c r="E474" s="329"/>
      <c r="F474" s="329"/>
      <c r="G474" s="2053">
        <f t="shared" si="15"/>
        <v>0</v>
      </c>
    </row>
    <row r="475" spans="1:7">
      <c r="A475" s="331"/>
      <c r="B475" s="330"/>
      <c r="C475" s="2053">
        <f t="shared" si="14"/>
        <v>0</v>
      </c>
      <c r="D475" s="329"/>
      <c r="E475" s="329"/>
      <c r="F475" s="329"/>
      <c r="G475" s="2053">
        <f t="shared" si="15"/>
        <v>0</v>
      </c>
    </row>
    <row r="476" spans="1:7">
      <c r="A476" s="331"/>
      <c r="B476" s="330"/>
      <c r="C476" s="2053">
        <f t="shared" si="14"/>
        <v>0</v>
      </c>
      <c r="D476" s="329"/>
      <c r="E476" s="329"/>
      <c r="F476" s="329"/>
      <c r="G476" s="2053">
        <f t="shared" si="15"/>
        <v>0</v>
      </c>
    </row>
    <row r="477" spans="1:7">
      <c r="A477" s="331"/>
      <c r="B477" s="330"/>
      <c r="C477" s="2053">
        <f t="shared" si="14"/>
        <v>0</v>
      </c>
      <c r="D477" s="329"/>
      <c r="E477" s="329"/>
      <c r="F477" s="329"/>
      <c r="G477" s="2053">
        <f t="shared" si="15"/>
        <v>0</v>
      </c>
    </row>
    <row r="478" spans="1:7">
      <c r="A478" s="331"/>
      <c r="B478" s="330"/>
      <c r="C478" s="2053">
        <f t="shared" si="14"/>
        <v>0</v>
      </c>
      <c r="D478" s="329"/>
      <c r="E478" s="329"/>
      <c r="F478" s="329"/>
      <c r="G478" s="2053">
        <f t="shared" si="15"/>
        <v>0</v>
      </c>
    </row>
    <row r="479" spans="1:7">
      <c r="A479" s="331"/>
      <c r="B479" s="330"/>
      <c r="C479" s="2053">
        <f t="shared" si="14"/>
        <v>0</v>
      </c>
      <c r="D479" s="329"/>
      <c r="E479" s="329"/>
      <c r="F479" s="329"/>
      <c r="G479" s="2053">
        <f t="shared" si="15"/>
        <v>0</v>
      </c>
    </row>
    <row r="480" spans="1:7">
      <c r="A480" s="331"/>
      <c r="B480" s="330"/>
      <c r="C480" s="2053">
        <f t="shared" si="14"/>
        <v>0</v>
      </c>
      <c r="D480" s="329"/>
      <c r="E480" s="329"/>
      <c r="F480" s="329"/>
      <c r="G480" s="2053">
        <f t="shared" si="15"/>
        <v>0</v>
      </c>
    </row>
    <row r="481" spans="1:7">
      <c r="A481" s="331"/>
      <c r="B481" s="330"/>
      <c r="C481" s="2053">
        <f t="shared" si="14"/>
        <v>0</v>
      </c>
      <c r="D481" s="329"/>
      <c r="E481" s="329"/>
      <c r="F481" s="329"/>
      <c r="G481" s="2053">
        <f t="shared" si="15"/>
        <v>0</v>
      </c>
    </row>
    <row r="482" spans="1:7">
      <c r="A482" s="331"/>
      <c r="B482" s="330"/>
      <c r="C482" s="2053">
        <f t="shared" si="14"/>
        <v>0</v>
      </c>
      <c r="D482" s="329"/>
      <c r="E482" s="329"/>
      <c r="F482" s="329"/>
      <c r="G482" s="2053">
        <f t="shared" si="15"/>
        <v>0</v>
      </c>
    </row>
    <row r="483" spans="1:7">
      <c r="A483" s="331"/>
      <c r="B483" s="330"/>
      <c r="C483" s="2053">
        <f t="shared" si="14"/>
        <v>0</v>
      </c>
      <c r="D483" s="329"/>
      <c r="E483" s="329"/>
      <c r="F483" s="329"/>
      <c r="G483" s="2053">
        <f t="shared" si="15"/>
        <v>0</v>
      </c>
    </row>
    <row r="484" spans="1:7">
      <c r="A484" s="331"/>
      <c r="B484" s="330"/>
      <c r="C484" s="2053">
        <f t="shared" si="14"/>
        <v>0</v>
      </c>
      <c r="D484" s="329"/>
      <c r="E484" s="329"/>
      <c r="F484" s="329"/>
      <c r="G484" s="2053">
        <f t="shared" si="15"/>
        <v>0</v>
      </c>
    </row>
    <row r="485" spans="1:7">
      <c r="A485" s="331"/>
      <c r="B485" s="330"/>
      <c r="C485" s="2053">
        <f t="shared" si="14"/>
        <v>0</v>
      </c>
      <c r="D485" s="329"/>
      <c r="E485" s="329"/>
      <c r="F485" s="329"/>
      <c r="G485" s="2053">
        <f t="shared" si="15"/>
        <v>0</v>
      </c>
    </row>
    <row r="486" spans="1:7">
      <c r="A486" s="331"/>
      <c r="B486" s="330"/>
      <c r="C486" s="2053">
        <f t="shared" si="14"/>
        <v>0</v>
      </c>
      <c r="D486" s="329"/>
      <c r="E486" s="329"/>
      <c r="F486" s="329"/>
      <c r="G486" s="2053">
        <f t="shared" si="15"/>
        <v>0</v>
      </c>
    </row>
    <row r="487" spans="1:7">
      <c r="A487" s="331"/>
      <c r="B487" s="330"/>
      <c r="C487" s="2053">
        <f t="shared" si="14"/>
        <v>0</v>
      </c>
      <c r="D487" s="329"/>
      <c r="E487" s="329"/>
      <c r="F487" s="329"/>
      <c r="G487" s="2053">
        <f t="shared" si="15"/>
        <v>0</v>
      </c>
    </row>
    <row r="488" spans="1:7">
      <c r="A488" s="331"/>
      <c r="B488" s="330"/>
      <c r="C488" s="2053">
        <f t="shared" si="14"/>
        <v>0</v>
      </c>
      <c r="D488" s="329"/>
      <c r="E488" s="329"/>
      <c r="F488" s="329"/>
      <c r="G488" s="2053">
        <f t="shared" si="15"/>
        <v>0</v>
      </c>
    </row>
    <row r="489" spans="1:7">
      <c r="A489" s="331"/>
      <c r="B489" s="330"/>
      <c r="C489" s="2053">
        <f t="shared" si="14"/>
        <v>0</v>
      </c>
      <c r="D489" s="329"/>
      <c r="E489" s="329"/>
      <c r="F489" s="329"/>
      <c r="G489" s="2053">
        <f t="shared" si="15"/>
        <v>0</v>
      </c>
    </row>
    <row r="490" spans="1:7">
      <c r="A490" s="331"/>
      <c r="B490" s="330"/>
      <c r="C490" s="2053">
        <f t="shared" si="14"/>
        <v>0</v>
      </c>
      <c r="D490" s="329"/>
      <c r="E490" s="329"/>
      <c r="F490" s="329"/>
      <c r="G490" s="2053">
        <f t="shared" si="15"/>
        <v>0</v>
      </c>
    </row>
    <row r="491" spans="1:7">
      <c r="A491" s="331"/>
      <c r="B491" s="330"/>
      <c r="C491" s="2053">
        <f t="shared" si="14"/>
        <v>0</v>
      </c>
      <c r="D491" s="329"/>
      <c r="E491" s="329"/>
      <c r="F491" s="329"/>
      <c r="G491" s="2053">
        <f t="shared" si="15"/>
        <v>0</v>
      </c>
    </row>
    <row r="492" spans="1:7">
      <c r="A492" s="331"/>
      <c r="B492" s="330"/>
      <c r="C492" s="2053">
        <f t="shared" si="14"/>
        <v>0</v>
      </c>
      <c r="D492" s="329"/>
      <c r="E492" s="329"/>
      <c r="F492" s="329"/>
      <c r="G492" s="2053">
        <f t="shared" si="15"/>
        <v>0</v>
      </c>
    </row>
    <row r="493" spans="1:7">
      <c r="A493" s="331"/>
      <c r="B493" s="330"/>
      <c r="C493" s="2053">
        <f t="shared" si="14"/>
        <v>0</v>
      </c>
      <c r="D493" s="329"/>
      <c r="E493" s="329"/>
      <c r="F493" s="329"/>
      <c r="G493" s="2053">
        <f t="shared" si="15"/>
        <v>0</v>
      </c>
    </row>
    <row r="494" spans="1:7">
      <c r="A494" s="331"/>
      <c r="B494" s="330"/>
      <c r="C494" s="2053">
        <f t="shared" si="14"/>
        <v>0</v>
      </c>
      <c r="D494" s="329"/>
      <c r="E494" s="329"/>
      <c r="F494" s="329"/>
      <c r="G494" s="2053">
        <f t="shared" si="15"/>
        <v>0</v>
      </c>
    </row>
    <row r="495" spans="1:7">
      <c r="A495" s="331"/>
      <c r="B495" s="330"/>
      <c r="C495" s="2053">
        <f t="shared" si="14"/>
        <v>0</v>
      </c>
      <c r="D495" s="329"/>
      <c r="E495" s="329"/>
      <c r="F495" s="329"/>
      <c r="G495" s="2053">
        <f t="shared" si="15"/>
        <v>0</v>
      </c>
    </row>
    <row r="496" spans="1:7">
      <c r="A496" s="331"/>
      <c r="B496" s="330"/>
      <c r="C496" s="2053">
        <f t="shared" si="14"/>
        <v>0</v>
      </c>
      <c r="D496" s="329"/>
      <c r="E496" s="329"/>
      <c r="F496" s="329"/>
      <c r="G496" s="2053">
        <f t="shared" si="15"/>
        <v>0</v>
      </c>
    </row>
    <row r="497" spans="1:7">
      <c r="A497" s="331"/>
      <c r="B497" s="330"/>
      <c r="C497" s="2053">
        <f t="shared" si="14"/>
        <v>0</v>
      </c>
      <c r="D497" s="329"/>
      <c r="E497" s="329"/>
      <c r="F497" s="329"/>
      <c r="G497" s="2053">
        <f t="shared" si="15"/>
        <v>0</v>
      </c>
    </row>
    <row r="498" spans="1:7">
      <c r="A498" s="331"/>
      <c r="B498" s="330"/>
      <c r="C498" s="2053">
        <f t="shared" si="14"/>
        <v>0</v>
      </c>
      <c r="D498" s="329"/>
      <c r="E498" s="329"/>
      <c r="F498" s="329"/>
      <c r="G498" s="2053">
        <f t="shared" si="15"/>
        <v>0</v>
      </c>
    </row>
    <row r="499" spans="1:7">
      <c r="A499" s="331"/>
      <c r="B499" s="330"/>
      <c r="C499" s="2053">
        <f t="shared" si="14"/>
        <v>0</v>
      </c>
      <c r="D499" s="329"/>
      <c r="E499" s="329"/>
      <c r="F499" s="329"/>
      <c r="G499" s="2053">
        <f t="shared" si="15"/>
        <v>0</v>
      </c>
    </row>
    <row r="500" spans="1:7">
      <c r="A500" s="331"/>
      <c r="B500" s="330"/>
      <c r="C500" s="2053">
        <f t="shared" si="14"/>
        <v>0</v>
      </c>
      <c r="D500" s="329"/>
      <c r="E500" s="329"/>
      <c r="F500" s="329"/>
      <c r="G500" s="2053">
        <f t="shared" si="15"/>
        <v>0</v>
      </c>
    </row>
    <row r="501" spans="1:7">
      <c r="A501" s="331"/>
      <c r="B501" s="330"/>
      <c r="C501" s="2053">
        <f t="shared" si="14"/>
        <v>0</v>
      </c>
      <c r="D501" s="329"/>
      <c r="E501" s="329"/>
      <c r="F501" s="329"/>
      <c r="G501" s="2053">
        <f t="shared" si="15"/>
        <v>0</v>
      </c>
    </row>
    <row r="502" spans="1:7">
      <c r="A502" s="331"/>
      <c r="B502" s="330"/>
      <c r="C502" s="2053">
        <f t="shared" si="14"/>
        <v>0</v>
      </c>
      <c r="D502" s="329"/>
      <c r="E502" s="329"/>
      <c r="F502" s="329"/>
      <c r="G502" s="2053">
        <f t="shared" si="15"/>
        <v>0</v>
      </c>
    </row>
    <row r="503" spans="1:7">
      <c r="A503" s="331"/>
      <c r="B503" s="330"/>
      <c r="C503" s="2053">
        <f t="shared" si="14"/>
        <v>0</v>
      </c>
      <c r="D503" s="329"/>
      <c r="E503" s="329"/>
      <c r="F503" s="329"/>
      <c r="G503" s="2053">
        <f t="shared" si="15"/>
        <v>0</v>
      </c>
    </row>
    <row r="504" spans="1:7">
      <c r="A504" s="331"/>
      <c r="B504" s="330"/>
      <c r="C504" s="2053">
        <f t="shared" si="14"/>
        <v>0</v>
      </c>
      <c r="D504" s="329"/>
      <c r="E504" s="329"/>
      <c r="F504" s="329"/>
      <c r="G504" s="2053">
        <f t="shared" si="15"/>
        <v>0</v>
      </c>
    </row>
    <row r="505" spans="1:7">
      <c r="A505" s="331"/>
      <c r="B505" s="330"/>
      <c r="C505" s="2053">
        <f t="shared" si="14"/>
        <v>0</v>
      </c>
      <c r="D505" s="329"/>
      <c r="E505" s="329"/>
      <c r="F505" s="329"/>
      <c r="G505" s="2053">
        <f t="shared" si="15"/>
        <v>0</v>
      </c>
    </row>
    <row r="506" spans="1:7">
      <c r="A506" s="331"/>
      <c r="B506" s="330"/>
      <c r="C506" s="2053">
        <f t="shared" si="14"/>
        <v>0</v>
      </c>
      <c r="D506" s="329"/>
      <c r="E506" s="329"/>
      <c r="F506" s="329"/>
      <c r="G506" s="2053">
        <f t="shared" si="15"/>
        <v>0</v>
      </c>
    </row>
    <row r="507" spans="1:7">
      <c r="A507" s="331"/>
      <c r="B507" s="330"/>
      <c r="C507" s="2053">
        <f t="shared" si="14"/>
        <v>0</v>
      </c>
      <c r="D507" s="329"/>
      <c r="E507" s="329"/>
      <c r="F507" s="329"/>
      <c r="G507" s="2053">
        <f t="shared" si="15"/>
        <v>0</v>
      </c>
    </row>
    <row r="508" spans="1:7">
      <c r="A508" s="331"/>
      <c r="B508" s="330"/>
      <c r="C508" s="2053">
        <f t="shared" si="14"/>
        <v>0</v>
      </c>
      <c r="D508" s="329"/>
      <c r="E508" s="329"/>
      <c r="F508" s="329"/>
      <c r="G508" s="2053">
        <f t="shared" si="15"/>
        <v>0</v>
      </c>
    </row>
    <row r="509" spans="1:7">
      <c r="A509" s="331"/>
      <c r="B509" s="330"/>
      <c r="C509" s="2053">
        <f t="shared" si="14"/>
        <v>0</v>
      </c>
      <c r="D509" s="329"/>
      <c r="E509" s="329"/>
      <c r="F509" s="329"/>
      <c r="G509" s="2053">
        <f t="shared" si="15"/>
        <v>0</v>
      </c>
    </row>
    <row r="510" spans="1:7">
      <c r="A510" s="331"/>
      <c r="B510" s="330"/>
      <c r="C510" s="2053">
        <f t="shared" si="14"/>
        <v>0</v>
      </c>
      <c r="D510" s="329"/>
      <c r="E510" s="329"/>
      <c r="F510" s="329"/>
      <c r="G510" s="2053">
        <f t="shared" si="15"/>
        <v>0</v>
      </c>
    </row>
    <row r="511" spans="1:7">
      <c r="A511" s="331"/>
      <c r="B511" s="330"/>
      <c r="C511" s="2053">
        <f t="shared" si="14"/>
        <v>0</v>
      </c>
      <c r="D511" s="329"/>
      <c r="E511" s="329"/>
      <c r="F511" s="329"/>
      <c r="G511" s="2053">
        <f t="shared" si="15"/>
        <v>0</v>
      </c>
    </row>
    <row r="512" spans="1:7">
      <c r="A512" s="331"/>
      <c r="B512" s="330"/>
      <c r="C512" s="2053">
        <f t="shared" si="14"/>
        <v>0</v>
      </c>
      <c r="D512" s="329"/>
      <c r="E512" s="329"/>
      <c r="F512" s="329"/>
      <c r="G512" s="2053">
        <f t="shared" si="15"/>
        <v>0</v>
      </c>
    </row>
    <row r="513" spans="1:7">
      <c r="A513" s="331"/>
      <c r="B513" s="330"/>
      <c r="C513" s="2053">
        <f t="shared" si="14"/>
        <v>0</v>
      </c>
      <c r="D513" s="329"/>
      <c r="E513" s="329"/>
      <c r="F513" s="329"/>
      <c r="G513" s="2053">
        <f t="shared" si="15"/>
        <v>0</v>
      </c>
    </row>
    <row r="514" spans="1:7">
      <c r="A514" s="331"/>
      <c r="B514" s="330"/>
      <c r="C514" s="2053">
        <f t="shared" si="14"/>
        <v>0</v>
      </c>
      <c r="D514" s="329"/>
      <c r="E514" s="329"/>
      <c r="F514" s="329"/>
      <c r="G514" s="2053">
        <f t="shared" si="15"/>
        <v>0</v>
      </c>
    </row>
    <row r="515" spans="1:7">
      <c r="A515" s="331"/>
      <c r="B515" s="330"/>
      <c r="C515" s="2053">
        <f t="shared" si="14"/>
        <v>0</v>
      </c>
      <c r="D515" s="329"/>
      <c r="E515" s="329"/>
      <c r="F515" s="329"/>
      <c r="G515" s="2053">
        <f t="shared" si="15"/>
        <v>0</v>
      </c>
    </row>
    <row r="516" spans="1:7">
      <c r="A516" s="331"/>
      <c r="B516" s="330"/>
      <c r="C516" s="2053">
        <f t="shared" si="14"/>
        <v>0</v>
      </c>
      <c r="D516" s="329"/>
      <c r="E516" s="329"/>
      <c r="F516" s="329"/>
      <c r="G516" s="2053">
        <f t="shared" si="15"/>
        <v>0</v>
      </c>
    </row>
    <row r="517" spans="1:7">
      <c r="A517" s="331"/>
      <c r="B517" s="330"/>
      <c r="C517" s="2053">
        <f t="shared" si="14"/>
        <v>0</v>
      </c>
      <c r="D517" s="329"/>
      <c r="E517" s="329"/>
      <c r="F517" s="329"/>
      <c r="G517" s="2053">
        <f t="shared" si="15"/>
        <v>0</v>
      </c>
    </row>
    <row r="518" spans="1:7">
      <c r="A518" s="331"/>
      <c r="B518" s="330"/>
      <c r="C518" s="2053">
        <f t="shared" si="14"/>
        <v>0</v>
      </c>
      <c r="D518" s="329"/>
      <c r="E518" s="329"/>
      <c r="F518" s="329"/>
      <c r="G518" s="2053">
        <f t="shared" si="15"/>
        <v>0</v>
      </c>
    </row>
    <row r="519" spans="1:7">
      <c r="A519" s="331"/>
      <c r="B519" s="330"/>
      <c r="C519" s="2053">
        <f t="shared" si="14"/>
        <v>0</v>
      </c>
      <c r="D519" s="329"/>
      <c r="E519" s="329"/>
      <c r="F519" s="329"/>
      <c r="G519" s="2053">
        <f t="shared" si="15"/>
        <v>0</v>
      </c>
    </row>
    <row r="520" spans="1:7">
      <c r="A520" s="331"/>
      <c r="B520" s="330"/>
      <c r="C520" s="2053">
        <f t="shared" si="14"/>
        <v>0</v>
      </c>
      <c r="D520" s="329"/>
      <c r="E520" s="329"/>
      <c r="F520" s="329"/>
      <c r="G520" s="2053">
        <f t="shared" si="15"/>
        <v>0</v>
      </c>
    </row>
    <row r="521" spans="1:7">
      <c r="A521" s="331"/>
      <c r="B521" s="330"/>
      <c r="C521" s="2053">
        <f t="shared" si="14"/>
        <v>0</v>
      </c>
      <c r="D521" s="329"/>
      <c r="E521" s="329"/>
      <c r="F521" s="329"/>
      <c r="G521" s="2053">
        <f t="shared" si="15"/>
        <v>0</v>
      </c>
    </row>
    <row r="522" spans="1:7">
      <c r="A522" s="331"/>
      <c r="B522" s="330"/>
      <c r="C522" s="2053">
        <f t="shared" si="14"/>
        <v>0</v>
      </c>
      <c r="D522" s="329"/>
      <c r="E522" s="329"/>
      <c r="F522" s="329"/>
      <c r="G522" s="2053">
        <f t="shared" si="15"/>
        <v>0</v>
      </c>
    </row>
    <row r="523" spans="1:7">
      <c r="A523" s="331"/>
      <c r="B523" s="330"/>
      <c r="C523" s="2053">
        <f t="shared" si="14"/>
        <v>0</v>
      </c>
      <c r="D523" s="329"/>
      <c r="E523" s="329"/>
      <c r="F523" s="329"/>
      <c r="G523" s="2053">
        <f t="shared" si="15"/>
        <v>0</v>
      </c>
    </row>
    <row r="524" spans="1:7">
      <c r="A524" s="331"/>
      <c r="B524" s="330"/>
      <c r="C524" s="2053">
        <f t="shared" ref="C524:C587" si="16">SUMIF(D524:F524,"&gt;0")</f>
        <v>0</v>
      </c>
      <c r="D524" s="329"/>
      <c r="E524" s="329"/>
      <c r="F524" s="329"/>
      <c r="G524" s="2053">
        <f t="shared" ref="G524:G587" si="17">SUMIF(B524:C524,"&gt;0")</f>
        <v>0</v>
      </c>
    </row>
    <row r="525" spans="1:7">
      <c r="A525" s="331"/>
      <c r="B525" s="330"/>
      <c r="C525" s="2053">
        <f t="shared" si="16"/>
        <v>0</v>
      </c>
      <c r="D525" s="329"/>
      <c r="E525" s="329"/>
      <c r="F525" s="329"/>
      <c r="G525" s="2053">
        <f t="shared" si="17"/>
        <v>0</v>
      </c>
    </row>
    <row r="526" spans="1:7">
      <c r="A526" s="331"/>
      <c r="B526" s="330"/>
      <c r="C526" s="2053">
        <f t="shared" si="16"/>
        <v>0</v>
      </c>
      <c r="D526" s="329"/>
      <c r="E526" s="329"/>
      <c r="F526" s="329"/>
      <c r="G526" s="2053">
        <f t="shared" si="17"/>
        <v>0</v>
      </c>
    </row>
    <row r="527" spans="1:7">
      <c r="A527" s="331"/>
      <c r="B527" s="330"/>
      <c r="C527" s="2053">
        <f t="shared" si="16"/>
        <v>0</v>
      </c>
      <c r="D527" s="329"/>
      <c r="E527" s="329"/>
      <c r="F527" s="329"/>
      <c r="G527" s="2053">
        <f t="shared" si="17"/>
        <v>0</v>
      </c>
    </row>
    <row r="528" spans="1:7">
      <c r="A528" s="331"/>
      <c r="B528" s="330"/>
      <c r="C528" s="2053">
        <f t="shared" si="16"/>
        <v>0</v>
      </c>
      <c r="D528" s="329"/>
      <c r="E528" s="329"/>
      <c r="F528" s="329"/>
      <c r="G528" s="2053">
        <f t="shared" si="17"/>
        <v>0</v>
      </c>
    </row>
    <row r="529" spans="1:7">
      <c r="A529" s="331"/>
      <c r="B529" s="330"/>
      <c r="C529" s="2053">
        <f t="shared" si="16"/>
        <v>0</v>
      </c>
      <c r="D529" s="329"/>
      <c r="E529" s="329"/>
      <c r="F529" s="329"/>
      <c r="G529" s="2053">
        <f t="shared" si="17"/>
        <v>0</v>
      </c>
    </row>
    <row r="530" spans="1:7">
      <c r="A530" s="331"/>
      <c r="B530" s="330"/>
      <c r="C530" s="2053">
        <f t="shared" si="16"/>
        <v>0</v>
      </c>
      <c r="D530" s="329"/>
      <c r="E530" s="329"/>
      <c r="F530" s="329"/>
      <c r="G530" s="2053">
        <f t="shared" si="17"/>
        <v>0</v>
      </c>
    </row>
    <row r="531" spans="1:7">
      <c r="A531" s="331"/>
      <c r="B531" s="330"/>
      <c r="C531" s="2053">
        <f t="shared" si="16"/>
        <v>0</v>
      </c>
      <c r="D531" s="329"/>
      <c r="E531" s="329"/>
      <c r="F531" s="329"/>
      <c r="G531" s="2053">
        <f t="shared" si="17"/>
        <v>0</v>
      </c>
    </row>
    <row r="532" spans="1:7">
      <c r="A532" s="331"/>
      <c r="B532" s="330"/>
      <c r="C532" s="2053">
        <f t="shared" si="16"/>
        <v>0</v>
      </c>
      <c r="D532" s="329"/>
      <c r="E532" s="329"/>
      <c r="F532" s="329"/>
      <c r="G532" s="2053">
        <f t="shared" si="17"/>
        <v>0</v>
      </c>
    </row>
    <row r="533" spans="1:7">
      <c r="A533" s="331"/>
      <c r="B533" s="330"/>
      <c r="C533" s="2053">
        <f t="shared" si="16"/>
        <v>0</v>
      </c>
      <c r="D533" s="329"/>
      <c r="E533" s="329"/>
      <c r="F533" s="329"/>
      <c r="G533" s="2053">
        <f t="shared" si="17"/>
        <v>0</v>
      </c>
    </row>
    <row r="534" spans="1:7">
      <c r="A534" s="331"/>
      <c r="B534" s="330"/>
      <c r="C534" s="2053">
        <f t="shared" si="16"/>
        <v>0</v>
      </c>
      <c r="D534" s="329"/>
      <c r="E534" s="329"/>
      <c r="F534" s="329"/>
      <c r="G534" s="2053">
        <f t="shared" si="17"/>
        <v>0</v>
      </c>
    </row>
    <row r="535" spans="1:7">
      <c r="A535" s="331"/>
      <c r="B535" s="330"/>
      <c r="C535" s="2053">
        <f t="shared" si="16"/>
        <v>0</v>
      </c>
      <c r="D535" s="329"/>
      <c r="E535" s="329"/>
      <c r="F535" s="329"/>
      <c r="G535" s="2053">
        <f t="shared" si="17"/>
        <v>0</v>
      </c>
    </row>
    <row r="536" spans="1:7">
      <c r="A536" s="331"/>
      <c r="B536" s="330"/>
      <c r="C536" s="2053">
        <f t="shared" si="16"/>
        <v>0</v>
      </c>
      <c r="D536" s="329"/>
      <c r="E536" s="329"/>
      <c r="F536" s="329"/>
      <c r="G536" s="2053">
        <f t="shared" si="17"/>
        <v>0</v>
      </c>
    </row>
    <row r="537" spans="1:7">
      <c r="A537" s="331"/>
      <c r="B537" s="330"/>
      <c r="C537" s="2053">
        <f t="shared" si="16"/>
        <v>0</v>
      </c>
      <c r="D537" s="329"/>
      <c r="E537" s="329"/>
      <c r="F537" s="329"/>
      <c r="G537" s="2053">
        <f t="shared" si="17"/>
        <v>0</v>
      </c>
    </row>
    <row r="538" spans="1:7">
      <c r="A538" s="331"/>
      <c r="B538" s="330"/>
      <c r="C538" s="2053">
        <f t="shared" si="16"/>
        <v>0</v>
      </c>
      <c r="D538" s="329"/>
      <c r="E538" s="329"/>
      <c r="F538" s="329"/>
      <c r="G538" s="2053">
        <f t="shared" si="17"/>
        <v>0</v>
      </c>
    </row>
    <row r="539" spans="1:7">
      <c r="A539" s="331"/>
      <c r="B539" s="330"/>
      <c r="C539" s="2053">
        <f t="shared" si="16"/>
        <v>0</v>
      </c>
      <c r="D539" s="329"/>
      <c r="E539" s="329"/>
      <c r="F539" s="329"/>
      <c r="G539" s="2053">
        <f t="shared" si="17"/>
        <v>0</v>
      </c>
    </row>
    <row r="540" spans="1:7">
      <c r="A540" s="331"/>
      <c r="B540" s="330"/>
      <c r="C540" s="2053">
        <f t="shared" si="16"/>
        <v>0</v>
      </c>
      <c r="D540" s="329"/>
      <c r="E540" s="329"/>
      <c r="F540" s="329"/>
      <c r="G540" s="2053">
        <f t="shared" si="17"/>
        <v>0</v>
      </c>
    </row>
    <row r="541" spans="1:7">
      <c r="A541" s="331"/>
      <c r="B541" s="330"/>
      <c r="C541" s="2053">
        <f t="shared" si="16"/>
        <v>0</v>
      </c>
      <c r="D541" s="329"/>
      <c r="E541" s="329"/>
      <c r="F541" s="329"/>
      <c r="G541" s="2053">
        <f t="shared" si="17"/>
        <v>0</v>
      </c>
    </row>
    <row r="542" spans="1:7">
      <c r="A542" s="331"/>
      <c r="B542" s="330"/>
      <c r="C542" s="2053">
        <f t="shared" si="16"/>
        <v>0</v>
      </c>
      <c r="D542" s="329"/>
      <c r="E542" s="329"/>
      <c r="F542" s="329"/>
      <c r="G542" s="2053">
        <f t="shared" si="17"/>
        <v>0</v>
      </c>
    </row>
    <row r="543" spans="1:7">
      <c r="A543" s="331"/>
      <c r="B543" s="330"/>
      <c r="C543" s="2053">
        <f t="shared" si="16"/>
        <v>0</v>
      </c>
      <c r="D543" s="329"/>
      <c r="E543" s="329"/>
      <c r="F543" s="329"/>
      <c r="G543" s="2053">
        <f t="shared" si="17"/>
        <v>0</v>
      </c>
    </row>
    <row r="544" spans="1:7">
      <c r="A544" s="331"/>
      <c r="B544" s="330"/>
      <c r="C544" s="2053">
        <f t="shared" si="16"/>
        <v>0</v>
      </c>
      <c r="D544" s="329"/>
      <c r="E544" s="329"/>
      <c r="F544" s="329"/>
      <c r="G544" s="2053">
        <f t="shared" si="17"/>
        <v>0</v>
      </c>
    </row>
    <row r="545" spans="1:7">
      <c r="A545" s="331"/>
      <c r="B545" s="330"/>
      <c r="C545" s="2053">
        <f t="shared" si="16"/>
        <v>0</v>
      </c>
      <c r="D545" s="329"/>
      <c r="E545" s="329"/>
      <c r="F545" s="329"/>
      <c r="G545" s="2053">
        <f t="shared" si="17"/>
        <v>0</v>
      </c>
    </row>
    <row r="546" spans="1:7">
      <c r="A546" s="331"/>
      <c r="B546" s="330"/>
      <c r="C546" s="2053">
        <f t="shared" si="16"/>
        <v>0</v>
      </c>
      <c r="D546" s="329"/>
      <c r="E546" s="329"/>
      <c r="F546" s="329"/>
      <c r="G546" s="2053">
        <f t="shared" si="17"/>
        <v>0</v>
      </c>
    </row>
    <row r="547" spans="1:7">
      <c r="A547" s="331"/>
      <c r="B547" s="330"/>
      <c r="C547" s="2053">
        <f t="shared" si="16"/>
        <v>0</v>
      </c>
      <c r="D547" s="329"/>
      <c r="E547" s="329"/>
      <c r="F547" s="329"/>
      <c r="G547" s="2053">
        <f t="shared" si="17"/>
        <v>0</v>
      </c>
    </row>
    <row r="548" spans="1:7">
      <c r="A548" s="331"/>
      <c r="B548" s="330"/>
      <c r="C548" s="2053">
        <f t="shared" si="16"/>
        <v>0</v>
      </c>
      <c r="D548" s="329"/>
      <c r="E548" s="329"/>
      <c r="F548" s="329"/>
      <c r="G548" s="2053">
        <f t="shared" si="17"/>
        <v>0</v>
      </c>
    </row>
    <row r="549" spans="1:7">
      <c r="A549" s="331"/>
      <c r="B549" s="330"/>
      <c r="C549" s="2053">
        <f t="shared" si="16"/>
        <v>0</v>
      </c>
      <c r="D549" s="329"/>
      <c r="E549" s="329"/>
      <c r="F549" s="329"/>
      <c r="G549" s="2053">
        <f t="shared" si="17"/>
        <v>0</v>
      </c>
    </row>
    <row r="550" spans="1:7">
      <c r="A550" s="331"/>
      <c r="B550" s="330"/>
      <c r="C550" s="2053">
        <f t="shared" si="16"/>
        <v>0</v>
      </c>
      <c r="D550" s="329"/>
      <c r="E550" s="329"/>
      <c r="F550" s="329"/>
      <c r="G550" s="2053">
        <f t="shared" si="17"/>
        <v>0</v>
      </c>
    </row>
    <row r="551" spans="1:7">
      <c r="A551" s="331"/>
      <c r="B551" s="330"/>
      <c r="C551" s="2053">
        <f t="shared" si="16"/>
        <v>0</v>
      </c>
      <c r="D551" s="329"/>
      <c r="E551" s="329"/>
      <c r="F551" s="329"/>
      <c r="G551" s="2053">
        <f t="shared" si="17"/>
        <v>0</v>
      </c>
    </row>
    <row r="552" spans="1:7">
      <c r="A552" s="331"/>
      <c r="B552" s="330"/>
      <c r="C552" s="2053">
        <f t="shared" si="16"/>
        <v>0</v>
      </c>
      <c r="D552" s="329"/>
      <c r="E552" s="329"/>
      <c r="F552" s="329"/>
      <c r="G552" s="2053">
        <f t="shared" si="17"/>
        <v>0</v>
      </c>
    </row>
    <row r="553" spans="1:7">
      <c r="A553" s="331"/>
      <c r="B553" s="330"/>
      <c r="C553" s="2053">
        <f t="shared" si="16"/>
        <v>0</v>
      </c>
      <c r="D553" s="329"/>
      <c r="E553" s="329"/>
      <c r="F553" s="329"/>
      <c r="G553" s="2053">
        <f t="shared" si="17"/>
        <v>0</v>
      </c>
    </row>
    <row r="554" spans="1:7">
      <c r="A554" s="331"/>
      <c r="B554" s="330"/>
      <c r="C554" s="2053">
        <f t="shared" si="16"/>
        <v>0</v>
      </c>
      <c r="D554" s="329"/>
      <c r="E554" s="329"/>
      <c r="F554" s="329"/>
      <c r="G554" s="2053">
        <f t="shared" si="17"/>
        <v>0</v>
      </c>
    </row>
    <row r="555" spans="1:7">
      <c r="A555" s="331"/>
      <c r="B555" s="330"/>
      <c r="C555" s="2053">
        <f t="shared" si="16"/>
        <v>0</v>
      </c>
      <c r="D555" s="329"/>
      <c r="E555" s="329"/>
      <c r="F555" s="329"/>
      <c r="G555" s="2053">
        <f t="shared" si="17"/>
        <v>0</v>
      </c>
    </row>
    <row r="556" spans="1:7">
      <c r="A556" s="331"/>
      <c r="B556" s="330"/>
      <c r="C556" s="2053">
        <f t="shared" si="16"/>
        <v>0</v>
      </c>
      <c r="D556" s="329"/>
      <c r="E556" s="329"/>
      <c r="F556" s="329"/>
      <c r="G556" s="2053">
        <f t="shared" si="17"/>
        <v>0</v>
      </c>
    </row>
    <row r="557" spans="1:7">
      <c r="A557" s="331"/>
      <c r="B557" s="330"/>
      <c r="C557" s="2053">
        <f t="shared" si="16"/>
        <v>0</v>
      </c>
      <c r="D557" s="329"/>
      <c r="E557" s="329"/>
      <c r="F557" s="329"/>
      <c r="G557" s="2053">
        <f t="shared" si="17"/>
        <v>0</v>
      </c>
    </row>
    <row r="558" spans="1:7">
      <c r="A558" s="331"/>
      <c r="B558" s="330"/>
      <c r="C558" s="2053">
        <f t="shared" si="16"/>
        <v>0</v>
      </c>
      <c r="D558" s="329"/>
      <c r="E558" s="329"/>
      <c r="F558" s="329"/>
      <c r="G558" s="2053">
        <f t="shared" si="17"/>
        <v>0</v>
      </c>
    </row>
    <row r="559" spans="1:7">
      <c r="A559" s="331"/>
      <c r="B559" s="330"/>
      <c r="C559" s="2053">
        <f t="shared" si="16"/>
        <v>0</v>
      </c>
      <c r="D559" s="329"/>
      <c r="E559" s="329"/>
      <c r="F559" s="329"/>
      <c r="G559" s="2053">
        <f t="shared" si="17"/>
        <v>0</v>
      </c>
    </row>
    <row r="560" spans="1:7">
      <c r="A560" s="331"/>
      <c r="B560" s="330"/>
      <c r="C560" s="2053">
        <f t="shared" si="16"/>
        <v>0</v>
      </c>
      <c r="D560" s="329"/>
      <c r="E560" s="329"/>
      <c r="F560" s="329"/>
      <c r="G560" s="2053">
        <f t="shared" si="17"/>
        <v>0</v>
      </c>
    </row>
    <row r="561" spans="1:7">
      <c r="A561" s="331"/>
      <c r="B561" s="330"/>
      <c r="C561" s="2053">
        <f t="shared" si="16"/>
        <v>0</v>
      </c>
      <c r="D561" s="329"/>
      <c r="E561" s="329"/>
      <c r="F561" s="329"/>
      <c r="G561" s="2053">
        <f t="shared" si="17"/>
        <v>0</v>
      </c>
    </row>
    <row r="562" spans="1:7">
      <c r="A562" s="331"/>
      <c r="B562" s="330"/>
      <c r="C562" s="2053">
        <f t="shared" si="16"/>
        <v>0</v>
      </c>
      <c r="D562" s="329"/>
      <c r="E562" s="329"/>
      <c r="F562" s="329"/>
      <c r="G562" s="2053">
        <f t="shared" si="17"/>
        <v>0</v>
      </c>
    </row>
    <row r="563" spans="1:7">
      <c r="A563" s="331"/>
      <c r="B563" s="330"/>
      <c r="C563" s="2053">
        <f t="shared" si="16"/>
        <v>0</v>
      </c>
      <c r="D563" s="329"/>
      <c r="E563" s="329"/>
      <c r="F563" s="329"/>
      <c r="G563" s="2053">
        <f t="shared" si="17"/>
        <v>0</v>
      </c>
    </row>
    <row r="564" spans="1:7">
      <c r="A564" s="331"/>
      <c r="B564" s="330"/>
      <c r="C564" s="2053">
        <f t="shared" si="16"/>
        <v>0</v>
      </c>
      <c r="D564" s="329"/>
      <c r="E564" s="329"/>
      <c r="F564" s="329"/>
      <c r="G564" s="2053">
        <f t="shared" si="17"/>
        <v>0</v>
      </c>
    </row>
    <row r="565" spans="1:7">
      <c r="A565" s="331"/>
      <c r="B565" s="330"/>
      <c r="C565" s="2053">
        <f t="shared" si="16"/>
        <v>0</v>
      </c>
      <c r="D565" s="329"/>
      <c r="E565" s="329"/>
      <c r="F565" s="329"/>
      <c r="G565" s="2053">
        <f t="shared" si="17"/>
        <v>0</v>
      </c>
    </row>
    <row r="566" spans="1:7">
      <c r="A566" s="331"/>
      <c r="B566" s="330"/>
      <c r="C566" s="2053">
        <f t="shared" si="16"/>
        <v>0</v>
      </c>
      <c r="D566" s="329"/>
      <c r="E566" s="329"/>
      <c r="F566" s="329"/>
      <c r="G566" s="2053">
        <f t="shared" si="17"/>
        <v>0</v>
      </c>
    </row>
    <row r="567" spans="1:7">
      <c r="A567" s="331"/>
      <c r="B567" s="330"/>
      <c r="C567" s="2053">
        <f t="shared" si="16"/>
        <v>0</v>
      </c>
      <c r="D567" s="329"/>
      <c r="E567" s="329"/>
      <c r="F567" s="329"/>
      <c r="G567" s="2053">
        <f t="shared" si="17"/>
        <v>0</v>
      </c>
    </row>
    <row r="568" spans="1:7">
      <c r="A568" s="331"/>
      <c r="B568" s="330"/>
      <c r="C568" s="2053">
        <f t="shared" si="16"/>
        <v>0</v>
      </c>
      <c r="D568" s="329"/>
      <c r="E568" s="329"/>
      <c r="F568" s="329"/>
      <c r="G568" s="2053">
        <f t="shared" si="17"/>
        <v>0</v>
      </c>
    </row>
    <row r="569" spans="1:7">
      <c r="A569" s="331"/>
      <c r="B569" s="330"/>
      <c r="C569" s="2053">
        <f t="shared" si="16"/>
        <v>0</v>
      </c>
      <c r="D569" s="329"/>
      <c r="E569" s="329"/>
      <c r="F569" s="329"/>
      <c r="G569" s="2053">
        <f t="shared" si="17"/>
        <v>0</v>
      </c>
    </row>
    <row r="570" spans="1:7">
      <c r="A570" s="331"/>
      <c r="B570" s="330"/>
      <c r="C570" s="2053">
        <f t="shared" si="16"/>
        <v>0</v>
      </c>
      <c r="D570" s="329"/>
      <c r="E570" s="329"/>
      <c r="F570" s="329"/>
      <c r="G570" s="2053">
        <f t="shared" si="17"/>
        <v>0</v>
      </c>
    </row>
    <row r="571" spans="1:7">
      <c r="A571" s="331"/>
      <c r="B571" s="330"/>
      <c r="C571" s="2053">
        <f t="shared" si="16"/>
        <v>0</v>
      </c>
      <c r="D571" s="329"/>
      <c r="E571" s="329"/>
      <c r="F571" s="329"/>
      <c r="G571" s="2053">
        <f t="shared" si="17"/>
        <v>0</v>
      </c>
    </row>
    <row r="572" spans="1:7">
      <c r="A572" s="331"/>
      <c r="B572" s="330"/>
      <c r="C572" s="2053">
        <f t="shared" si="16"/>
        <v>0</v>
      </c>
      <c r="D572" s="329"/>
      <c r="E572" s="329"/>
      <c r="F572" s="329"/>
      <c r="G572" s="2053">
        <f t="shared" si="17"/>
        <v>0</v>
      </c>
    </row>
    <row r="573" spans="1:7">
      <c r="A573" s="331"/>
      <c r="B573" s="330"/>
      <c r="C573" s="2053">
        <f t="shared" si="16"/>
        <v>0</v>
      </c>
      <c r="D573" s="329"/>
      <c r="E573" s="329"/>
      <c r="F573" s="329"/>
      <c r="G573" s="2053">
        <f t="shared" si="17"/>
        <v>0</v>
      </c>
    </row>
    <row r="574" spans="1:7">
      <c r="A574" s="331"/>
      <c r="B574" s="330"/>
      <c r="C574" s="2053">
        <f t="shared" si="16"/>
        <v>0</v>
      </c>
      <c r="D574" s="329"/>
      <c r="E574" s="329"/>
      <c r="F574" s="329"/>
      <c r="G574" s="2053">
        <f t="shared" si="17"/>
        <v>0</v>
      </c>
    </row>
    <row r="575" spans="1:7">
      <c r="A575" s="331"/>
      <c r="B575" s="330"/>
      <c r="C575" s="2053">
        <f t="shared" si="16"/>
        <v>0</v>
      </c>
      <c r="D575" s="329"/>
      <c r="E575" s="329"/>
      <c r="F575" s="329"/>
      <c r="G575" s="2053">
        <f t="shared" si="17"/>
        <v>0</v>
      </c>
    </row>
    <row r="576" spans="1:7">
      <c r="A576" s="331"/>
      <c r="B576" s="330"/>
      <c r="C576" s="2053">
        <f t="shared" si="16"/>
        <v>0</v>
      </c>
      <c r="D576" s="329"/>
      <c r="E576" s="329"/>
      <c r="F576" s="329"/>
      <c r="G576" s="2053">
        <f t="shared" si="17"/>
        <v>0</v>
      </c>
    </row>
    <row r="577" spans="1:7">
      <c r="A577" s="331"/>
      <c r="B577" s="330"/>
      <c r="C577" s="2053">
        <f t="shared" si="16"/>
        <v>0</v>
      </c>
      <c r="D577" s="329"/>
      <c r="E577" s="329"/>
      <c r="F577" s="329"/>
      <c r="G577" s="2053">
        <f t="shared" si="17"/>
        <v>0</v>
      </c>
    </row>
    <row r="578" spans="1:7">
      <c r="A578" s="331"/>
      <c r="B578" s="330"/>
      <c r="C578" s="2053">
        <f t="shared" si="16"/>
        <v>0</v>
      </c>
      <c r="D578" s="329"/>
      <c r="E578" s="329"/>
      <c r="F578" s="329"/>
      <c r="G578" s="2053">
        <f t="shared" si="17"/>
        <v>0</v>
      </c>
    </row>
    <row r="579" spans="1:7">
      <c r="A579" s="331"/>
      <c r="B579" s="330"/>
      <c r="C579" s="2053">
        <f t="shared" si="16"/>
        <v>0</v>
      </c>
      <c r="D579" s="329"/>
      <c r="E579" s="329"/>
      <c r="F579" s="329"/>
      <c r="G579" s="2053">
        <f t="shared" si="17"/>
        <v>0</v>
      </c>
    </row>
    <row r="580" spans="1:7">
      <c r="A580" s="331"/>
      <c r="B580" s="330"/>
      <c r="C580" s="2053">
        <f t="shared" si="16"/>
        <v>0</v>
      </c>
      <c r="D580" s="329"/>
      <c r="E580" s="329"/>
      <c r="F580" s="329"/>
      <c r="G580" s="2053">
        <f t="shared" si="17"/>
        <v>0</v>
      </c>
    </row>
    <row r="581" spans="1:7">
      <c r="A581" s="331"/>
      <c r="B581" s="330"/>
      <c r="C581" s="2053">
        <f t="shared" si="16"/>
        <v>0</v>
      </c>
      <c r="D581" s="329"/>
      <c r="E581" s="329"/>
      <c r="F581" s="329"/>
      <c r="G581" s="2053">
        <f t="shared" si="17"/>
        <v>0</v>
      </c>
    </row>
    <row r="582" spans="1:7">
      <c r="A582" s="331"/>
      <c r="B582" s="330"/>
      <c r="C582" s="2053">
        <f t="shared" si="16"/>
        <v>0</v>
      </c>
      <c r="D582" s="329"/>
      <c r="E582" s="329"/>
      <c r="F582" s="329"/>
      <c r="G582" s="2053">
        <f t="shared" si="17"/>
        <v>0</v>
      </c>
    </row>
    <row r="583" spans="1:7">
      <c r="A583" s="331"/>
      <c r="B583" s="330"/>
      <c r="C583" s="2053">
        <f t="shared" si="16"/>
        <v>0</v>
      </c>
      <c r="D583" s="329"/>
      <c r="E583" s="329"/>
      <c r="F583" s="329"/>
      <c r="G583" s="2053">
        <f t="shared" si="17"/>
        <v>0</v>
      </c>
    </row>
    <row r="584" spans="1:7">
      <c r="A584" s="331"/>
      <c r="B584" s="330"/>
      <c r="C584" s="2053">
        <f t="shared" si="16"/>
        <v>0</v>
      </c>
      <c r="D584" s="329"/>
      <c r="E584" s="329"/>
      <c r="F584" s="329"/>
      <c r="G584" s="2053">
        <f t="shared" si="17"/>
        <v>0</v>
      </c>
    </row>
    <row r="585" spans="1:7">
      <c r="A585" s="331"/>
      <c r="B585" s="330"/>
      <c r="C585" s="2053">
        <f t="shared" si="16"/>
        <v>0</v>
      </c>
      <c r="D585" s="329"/>
      <c r="E585" s="329"/>
      <c r="F585" s="329"/>
      <c r="G585" s="2053">
        <f t="shared" si="17"/>
        <v>0</v>
      </c>
    </row>
    <row r="586" spans="1:7">
      <c r="A586" s="331"/>
      <c r="B586" s="330"/>
      <c r="C586" s="2053">
        <f t="shared" si="16"/>
        <v>0</v>
      </c>
      <c r="D586" s="329"/>
      <c r="E586" s="329"/>
      <c r="F586" s="329"/>
      <c r="G586" s="2053">
        <f t="shared" si="17"/>
        <v>0</v>
      </c>
    </row>
    <row r="587" spans="1:7">
      <c r="A587" s="331"/>
      <c r="B587" s="330"/>
      <c r="C587" s="2053">
        <f t="shared" si="16"/>
        <v>0</v>
      </c>
      <c r="D587" s="329"/>
      <c r="E587" s="329"/>
      <c r="F587" s="329"/>
      <c r="G587" s="2053">
        <f t="shared" si="17"/>
        <v>0</v>
      </c>
    </row>
    <row r="588" spans="1:7">
      <c r="A588" s="331"/>
      <c r="B588" s="330"/>
      <c r="C588" s="2053">
        <f t="shared" ref="C588:C651" si="18">SUMIF(D588:F588,"&gt;0")</f>
        <v>0</v>
      </c>
      <c r="D588" s="329"/>
      <c r="E588" s="329"/>
      <c r="F588" s="329"/>
      <c r="G588" s="2053">
        <f t="shared" ref="G588:G651" si="19">SUMIF(B588:C588,"&gt;0")</f>
        <v>0</v>
      </c>
    </row>
    <row r="589" spans="1:7">
      <c r="A589" s="331"/>
      <c r="B589" s="330"/>
      <c r="C589" s="2053">
        <f t="shared" si="18"/>
        <v>0</v>
      </c>
      <c r="D589" s="329"/>
      <c r="E589" s="329"/>
      <c r="F589" s="329"/>
      <c r="G589" s="2053">
        <f t="shared" si="19"/>
        <v>0</v>
      </c>
    </row>
    <row r="590" spans="1:7">
      <c r="A590" s="331"/>
      <c r="B590" s="330"/>
      <c r="C590" s="2053">
        <f t="shared" si="18"/>
        <v>0</v>
      </c>
      <c r="D590" s="329"/>
      <c r="E590" s="329"/>
      <c r="F590" s="329"/>
      <c r="G590" s="2053">
        <f t="shared" si="19"/>
        <v>0</v>
      </c>
    </row>
    <row r="591" spans="1:7">
      <c r="A591" s="331"/>
      <c r="B591" s="330"/>
      <c r="C591" s="2053">
        <f t="shared" si="18"/>
        <v>0</v>
      </c>
      <c r="D591" s="329"/>
      <c r="E591" s="329"/>
      <c r="F591" s="329"/>
      <c r="G591" s="2053">
        <f t="shared" si="19"/>
        <v>0</v>
      </c>
    </row>
    <row r="592" spans="1:7">
      <c r="A592" s="331"/>
      <c r="B592" s="330"/>
      <c r="C592" s="2053">
        <f t="shared" si="18"/>
        <v>0</v>
      </c>
      <c r="D592" s="329"/>
      <c r="E592" s="329"/>
      <c r="F592" s="329"/>
      <c r="G592" s="2053">
        <f t="shared" si="19"/>
        <v>0</v>
      </c>
    </row>
    <row r="593" spans="1:7">
      <c r="A593" s="331"/>
      <c r="B593" s="330"/>
      <c r="C593" s="2053">
        <f t="shared" si="18"/>
        <v>0</v>
      </c>
      <c r="D593" s="329"/>
      <c r="E593" s="329"/>
      <c r="F593" s="329"/>
      <c r="G593" s="2053">
        <f t="shared" si="19"/>
        <v>0</v>
      </c>
    </row>
    <row r="594" spans="1:7">
      <c r="A594" s="331"/>
      <c r="B594" s="330"/>
      <c r="C594" s="2053">
        <f t="shared" si="18"/>
        <v>0</v>
      </c>
      <c r="D594" s="329"/>
      <c r="E594" s="329"/>
      <c r="F594" s="329"/>
      <c r="G594" s="2053">
        <f t="shared" si="19"/>
        <v>0</v>
      </c>
    </row>
    <row r="595" spans="1:7">
      <c r="A595" s="331"/>
      <c r="B595" s="330"/>
      <c r="C595" s="2053">
        <f t="shared" si="18"/>
        <v>0</v>
      </c>
      <c r="D595" s="329"/>
      <c r="E595" s="329"/>
      <c r="F595" s="329"/>
      <c r="G595" s="2053">
        <f t="shared" si="19"/>
        <v>0</v>
      </c>
    </row>
    <row r="596" spans="1:7">
      <c r="A596" s="331"/>
      <c r="B596" s="330"/>
      <c r="C596" s="2053">
        <f t="shared" si="18"/>
        <v>0</v>
      </c>
      <c r="D596" s="329"/>
      <c r="E596" s="329"/>
      <c r="F596" s="329"/>
      <c r="G596" s="2053">
        <f t="shared" si="19"/>
        <v>0</v>
      </c>
    </row>
    <row r="597" spans="1:7">
      <c r="A597" s="331"/>
      <c r="B597" s="330"/>
      <c r="C597" s="2053">
        <f t="shared" si="18"/>
        <v>0</v>
      </c>
      <c r="D597" s="329"/>
      <c r="E597" s="329"/>
      <c r="F597" s="329"/>
      <c r="G597" s="2053">
        <f t="shared" si="19"/>
        <v>0</v>
      </c>
    </row>
    <row r="598" spans="1:7">
      <c r="A598" s="331"/>
      <c r="B598" s="330"/>
      <c r="C598" s="2053">
        <f t="shared" si="18"/>
        <v>0</v>
      </c>
      <c r="D598" s="329"/>
      <c r="E598" s="329"/>
      <c r="F598" s="329"/>
      <c r="G598" s="2053">
        <f t="shared" si="19"/>
        <v>0</v>
      </c>
    </row>
    <row r="599" spans="1:7">
      <c r="A599" s="331"/>
      <c r="B599" s="330"/>
      <c r="C599" s="2053">
        <f t="shared" si="18"/>
        <v>0</v>
      </c>
      <c r="D599" s="329"/>
      <c r="E599" s="329"/>
      <c r="F599" s="329"/>
      <c r="G599" s="2053">
        <f t="shared" si="19"/>
        <v>0</v>
      </c>
    </row>
    <row r="600" spans="1:7">
      <c r="A600" s="331"/>
      <c r="B600" s="330"/>
      <c r="C600" s="2053">
        <f t="shared" si="18"/>
        <v>0</v>
      </c>
      <c r="D600" s="329"/>
      <c r="E600" s="329"/>
      <c r="F600" s="329"/>
      <c r="G600" s="2053">
        <f t="shared" si="19"/>
        <v>0</v>
      </c>
    </row>
    <row r="601" spans="1:7">
      <c r="A601" s="331"/>
      <c r="B601" s="330"/>
      <c r="C601" s="2053">
        <f t="shared" si="18"/>
        <v>0</v>
      </c>
      <c r="D601" s="329"/>
      <c r="E601" s="329"/>
      <c r="F601" s="329"/>
      <c r="G601" s="2053">
        <f t="shared" si="19"/>
        <v>0</v>
      </c>
    </row>
    <row r="602" spans="1:7">
      <c r="A602" s="331"/>
      <c r="B602" s="330"/>
      <c r="C602" s="2053">
        <f t="shared" si="18"/>
        <v>0</v>
      </c>
      <c r="D602" s="329"/>
      <c r="E602" s="329"/>
      <c r="F602" s="329"/>
      <c r="G602" s="2053">
        <f t="shared" si="19"/>
        <v>0</v>
      </c>
    </row>
    <row r="603" spans="1:7">
      <c r="A603" s="331"/>
      <c r="B603" s="330"/>
      <c r="C603" s="2053">
        <f t="shared" si="18"/>
        <v>0</v>
      </c>
      <c r="D603" s="329"/>
      <c r="E603" s="329"/>
      <c r="F603" s="329"/>
      <c r="G603" s="2053">
        <f t="shared" si="19"/>
        <v>0</v>
      </c>
    </row>
    <row r="604" spans="1:7">
      <c r="A604" s="331"/>
      <c r="B604" s="330"/>
      <c r="C604" s="2053">
        <f t="shared" si="18"/>
        <v>0</v>
      </c>
      <c r="D604" s="329"/>
      <c r="E604" s="329"/>
      <c r="F604" s="329"/>
      <c r="G604" s="2053">
        <f t="shared" si="19"/>
        <v>0</v>
      </c>
    </row>
    <row r="605" spans="1:7">
      <c r="A605" s="331"/>
      <c r="B605" s="330"/>
      <c r="C605" s="2053">
        <f t="shared" si="18"/>
        <v>0</v>
      </c>
      <c r="D605" s="329"/>
      <c r="E605" s="329"/>
      <c r="F605" s="329"/>
      <c r="G605" s="2053">
        <f t="shared" si="19"/>
        <v>0</v>
      </c>
    </row>
    <row r="606" spans="1:7">
      <c r="A606" s="331"/>
      <c r="B606" s="330"/>
      <c r="C606" s="2053">
        <f t="shared" si="18"/>
        <v>0</v>
      </c>
      <c r="D606" s="329"/>
      <c r="E606" s="329"/>
      <c r="F606" s="329"/>
      <c r="G606" s="2053">
        <f t="shared" si="19"/>
        <v>0</v>
      </c>
    </row>
    <row r="607" spans="1:7">
      <c r="A607" s="331"/>
      <c r="B607" s="330"/>
      <c r="C607" s="2053">
        <f t="shared" si="18"/>
        <v>0</v>
      </c>
      <c r="D607" s="329"/>
      <c r="E607" s="329"/>
      <c r="F607" s="329"/>
      <c r="G607" s="2053">
        <f t="shared" si="19"/>
        <v>0</v>
      </c>
    </row>
    <row r="608" spans="1:7">
      <c r="A608" s="331"/>
      <c r="B608" s="330"/>
      <c r="C608" s="2053">
        <f t="shared" si="18"/>
        <v>0</v>
      </c>
      <c r="D608" s="329"/>
      <c r="E608" s="329"/>
      <c r="F608" s="329"/>
      <c r="G608" s="2053">
        <f t="shared" si="19"/>
        <v>0</v>
      </c>
    </row>
    <row r="609" spans="1:7">
      <c r="A609" s="331"/>
      <c r="B609" s="330"/>
      <c r="C609" s="2053">
        <f t="shared" si="18"/>
        <v>0</v>
      </c>
      <c r="D609" s="329"/>
      <c r="E609" s="329"/>
      <c r="F609" s="329"/>
      <c r="G609" s="2053">
        <f t="shared" si="19"/>
        <v>0</v>
      </c>
    </row>
    <row r="610" spans="1:7">
      <c r="A610" s="331"/>
      <c r="B610" s="330"/>
      <c r="C610" s="2053">
        <f t="shared" si="18"/>
        <v>0</v>
      </c>
      <c r="D610" s="329"/>
      <c r="E610" s="329"/>
      <c r="F610" s="329"/>
      <c r="G610" s="2053">
        <f t="shared" si="19"/>
        <v>0</v>
      </c>
    </row>
    <row r="611" spans="1:7">
      <c r="A611" s="331"/>
      <c r="B611" s="330"/>
      <c r="C611" s="2053">
        <f t="shared" si="18"/>
        <v>0</v>
      </c>
      <c r="D611" s="329"/>
      <c r="E611" s="329"/>
      <c r="F611" s="329"/>
      <c r="G611" s="2053">
        <f t="shared" si="19"/>
        <v>0</v>
      </c>
    </row>
    <row r="612" spans="1:7">
      <c r="A612" s="331"/>
      <c r="B612" s="330"/>
      <c r="C612" s="2053">
        <f t="shared" si="18"/>
        <v>0</v>
      </c>
      <c r="D612" s="329"/>
      <c r="E612" s="329"/>
      <c r="F612" s="329"/>
      <c r="G612" s="2053">
        <f t="shared" si="19"/>
        <v>0</v>
      </c>
    </row>
    <row r="613" spans="1:7">
      <c r="A613" s="331"/>
      <c r="B613" s="330"/>
      <c r="C613" s="2053">
        <f t="shared" si="18"/>
        <v>0</v>
      </c>
      <c r="D613" s="329"/>
      <c r="E613" s="329"/>
      <c r="F613" s="329"/>
      <c r="G613" s="2053">
        <f t="shared" si="19"/>
        <v>0</v>
      </c>
    </row>
    <row r="614" spans="1:7">
      <c r="A614" s="331"/>
      <c r="B614" s="330"/>
      <c r="C614" s="2053">
        <f t="shared" si="18"/>
        <v>0</v>
      </c>
      <c r="D614" s="329"/>
      <c r="E614" s="329"/>
      <c r="F614" s="329"/>
      <c r="G614" s="2053">
        <f t="shared" si="19"/>
        <v>0</v>
      </c>
    </row>
    <row r="615" spans="1:7">
      <c r="A615" s="331"/>
      <c r="B615" s="330"/>
      <c r="C615" s="2053">
        <f t="shared" si="18"/>
        <v>0</v>
      </c>
      <c r="D615" s="329"/>
      <c r="E615" s="329"/>
      <c r="F615" s="329"/>
      <c r="G615" s="2053">
        <f t="shared" si="19"/>
        <v>0</v>
      </c>
    </row>
    <row r="616" spans="1:7">
      <c r="A616" s="331"/>
      <c r="B616" s="330"/>
      <c r="C616" s="2053">
        <f t="shared" si="18"/>
        <v>0</v>
      </c>
      <c r="D616" s="329"/>
      <c r="E616" s="329"/>
      <c r="F616" s="329"/>
      <c r="G616" s="2053">
        <f t="shared" si="19"/>
        <v>0</v>
      </c>
    </row>
    <row r="617" spans="1:7">
      <c r="A617" s="331"/>
      <c r="B617" s="330"/>
      <c r="C617" s="2053">
        <f t="shared" si="18"/>
        <v>0</v>
      </c>
      <c r="D617" s="329"/>
      <c r="E617" s="329"/>
      <c r="F617" s="329"/>
      <c r="G617" s="2053">
        <f t="shared" si="19"/>
        <v>0</v>
      </c>
    </row>
    <row r="618" spans="1:7">
      <c r="A618" s="331"/>
      <c r="B618" s="330"/>
      <c r="C618" s="2053">
        <f t="shared" si="18"/>
        <v>0</v>
      </c>
      <c r="D618" s="329"/>
      <c r="E618" s="329"/>
      <c r="F618" s="329"/>
      <c r="G618" s="2053">
        <f t="shared" si="19"/>
        <v>0</v>
      </c>
    </row>
    <row r="619" spans="1:7">
      <c r="A619" s="331"/>
      <c r="B619" s="330"/>
      <c r="C619" s="2053">
        <f t="shared" si="18"/>
        <v>0</v>
      </c>
      <c r="D619" s="329"/>
      <c r="E619" s="329"/>
      <c r="F619" s="329"/>
      <c r="G619" s="2053">
        <f t="shared" si="19"/>
        <v>0</v>
      </c>
    </row>
    <row r="620" spans="1:7">
      <c r="A620" s="331"/>
      <c r="B620" s="330"/>
      <c r="C620" s="2053">
        <f t="shared" si="18"/>
        <v>0</v>
      </c>
      <c r="D620" s="329"/>
      <c r="E620" s="329"/>
      <c r="F620" s="329"/>
      <c r="G620" s="2053">
        <f t="shared" si="19"/>
        <v>0</v>
      </c>
    </row>
    <row r="621" spans="1:7">
      <c r="A621" s="331"/>
      <c r="B621" s="330"/>
      <c r="C621" s="2053">
        <f t="shared" si="18"/>
        <v>0</v>
      </c>
      <c r="D621" s="329"/>
      <c r="E621" s="329"/>
      <c r="F621" s="329"/>
      <c r="G621" s="2053">
        <f t="shared" si="19"/>
        <v>0</v>
      </c>
    </row>
    <row r="622" spans="1:7">
      <c r="A622" s="331"/>
      <c r="B622" s="330"/>
      <c r="C622" s="2053">
        <f t="shared" si="18"/>
        <v>0</v>
      </c>
      <c r="D622" s="329"/>
      <c r="E622" s="329"/>
      <c r="F622" s="329"/>
      <c r="G622" s="2053">
        <f t="shared" si="19"/>
        <v>0</v>
      </c>
    </row>
    <row r="623" spans="1:7">
      <c r="A623" s="331"/>
      <c r="B623" s="330"/>
      <c r="C623" s="2053">
        <f t="shared" si="18"/>
        <v>0</v>
      </c>
      <c r="D623" s="329"/>
      <c r="E623" s="329"/>
      <c r="F623" s="329"/>
      <c r="G623" s="2053">
        <f t="shared" si="19"/>
        <v>0</v>
      </c>
    </row>
    <row r="624" spans="1:7">
      <c r="A624" s="331"/>
      <c r="B624" s="330"/>
      <c r="C624" s="2053">
        <f t="shared" si="18"/>
        <v>0</v>
      </c>
      <c r="D624" s="329"/>
      <c r="E624" s="329"/>
      <c r="F624" s="329"/>
      <c r="G624" s="2053">
        <f t="shared" si="19"/>
        <v>0</v>
      </c>
    </row>
    <row r="625" spans="1:7">
      <c r="A625" s="331"/>
      <c r="B625" s="330"/>
      <c r="C625" s="2053">
        <f t="shared" si="18"/>
        <v>0</v>
      </c>
      <c r="D625" s="329"/>
      <c r="E625" s="329"/>
      <c r="F625" s="329"/>
      <c r="G625" s="2053">
        <f t="shared" si="19"/>
        <v>0</v>
      </c>
    </row>
    <row r="626" spans="1:7">
      <c r="A626" s="331"/>
      <c r="B626" s="330"/>
      <c r="C626" s="2053">
        <f t="shared" si="18"/>
        <v>0</v>
      </c>
      <c r="D626" s="329"/>
      <c r="E626" s="329"/>
      <c r="F626" s="329"/>
      <c r="G626" s="2053">
        <f t="shared" si="19"/>
        <v>0</v>
      </c>
    </row>
    <row r="627" spans="1:7">
      <c r="A627" s="331"/>
      <c r="B627" s="330"/>
      <c r="C627" s="2053">
        <f t="shared" si="18"/>
        <v>0</v>
      </c>
      <c r="D627" s="329"/>
      <c r="E627" s="329"/>
      <c r="F627" s="329"/>
      <c r="G627" s="2053">
        <f t="shared" si="19"/>
        <v>0</v>
      </c>
    </row>
    <row r="628" spans="1:7">
      <c r="A628" s="331"/>
      <c r="B628" s="330"/>
      <c r="C628" s="2053">
        <f t="shared" si="18"/>
        <v>0</v>
      </c>
      <c r="D628" s="329"/>
      <c r="E628" s="329"/>
      <c r="F628" s="329"/>
      <c r="G628" s="2053">
        <f t="shared" si="19"/>
        <v>0</v>
      </c>
    </row>
    <row r="629" spans="1:7">
      <c r="A629" s="331"/>
      <c r="B629" s="330"/>
      <c r="C629" s="2053">
        <f t="shared" si="18"/>
        <v>0</v>
      </c>
      <c r="D629" s="329"/>
      <c r="E629" s="329"/>
      <c r="F629" s="329"/>
      <c r="G629" s="2053">
        <f t="shared" si="19"/>
        <v>0</v>
      </c>
    </row>
    <row r="630" spans="1:7">
      <c r="A630" s="331"/>
      <c r="B630" s="330"/>
      <c r="C630" s="2053">
        <f t="shared" si="18"/>
        <v>0</v>
      </c>
      <c r="D630" s="329"/>
      <c r="E630" s="329"/>
      <c r="F630" s="329"/>
      <c r="G630" s="2053">
        <f t="shared" si="19"/>
        <v>0</v>
      </c>
    </row>
    <row r="631" spans="1:7">
      <c r="A631" s="331"/>
      <c r="B631" s="330"/>
      <c r="C631" s="2053">
        <f t="shared" si="18"/>
        <v>0</v>
      </c>
      <c r="D631" s="329"/>
      <c r="E631" s="329"/>
      <c r="F631" s="329"/>
      <c r="G631" s="2053">
        <f t="shared" si="19"/>
        <v>0</v>
      </c>
    </row>
    <row r="632" spans="1:7">
      <c r="A632" s="331"/>
      <c r="B632" s="330"/>
      <c r="C632" s="2053">
        <f t="shared" si="18"/>
        <v>0</v>
      </c>
      <c r="D632" s="329"/>
      <c r="E632" s="329"/>
      <c r="F632" s="329"/>
      <c r="G632" s="2053">
        <f t="shared" si="19"/>
        <v>0</v>
      </c>
    </row>
    <row r="633" spans="1:7">
      <c r="A633" s="331"/>
      <c r="B633" s="330"/>
      <c r="C633" s="2053">
        <f t="shared" si="18"/>
        <v>0</v>
      </c>
      <c r="D633" s="329"/>
      <c r="E633" s="329"/>
      <c r="F633" s="329"/>
      <c r="G633" s="2053">
        <f t="shared" si="19"/>
        <v>0</v>
      </c>
    </row>
    <row r="634" spans="1:7">
      <c r="A634" s="331"/>
      <c r="B634" s="330"/>
      <c r="C634" s="2053">
        <f t="shared" si="18"/>
        <v>0</v>
      </c>
      <c r="D634" s="329"/>
      <c r="E634" s="329"/>
      <c r="F634" s="329"/>
      <c r="G634" s="2053">
        <f t="shared" si="19"/>
        <v>0</v>
      </c>
    </row>
    <row r="635" spans="1:7">
      <c r="A635" s="331"/>
      <c r="B635" s="330"/>
      <c r="C635" s="2053">
        <f t="shared" si="18"/>
        <v>0</v>
      </c>
      <c r="D635" s="329"/>
      <c r="E635" s="329"/>
      <c r="F635" s="329"/>
      <c r="G635" s="2053">
        <f t="shared" si="19"/>
        <v>0</v>
      </c>
    </row>
    <row r="636" spans="1:7">
      <c r="A636" s="331"/>
      <c r="B636" s="330"/>
      <c r="C636" s="2053">
        <f t="shared" si="18"/>
        <v>0</v>
      </c>
      <c r="D636" s="329"/>
      <c r="E636" s="329"/>
      <c r="F636" s="329"/>
      <c r="G636" s="2053">
        <f t="shared" si="19"/>
        <v>0</v>
      </c>
    </row>
    <row r="637" spans="1:7">
      <c r="A637" s="331"/>
      <c r="B637" s="330"/>
      <c r="C637" s="2053">
        <f t="shared" si="18"/>
        <v>0</v>
      </c>
      <c r="D637" s="329"/>
      <c r="E637" s="329"/>
      <c r="F637" s="329"/>
      <c r="G637" s="2053">
        <f t="shared" si="19"/>
        <v>0</v>
      </c>
    </row>
    <row r="638" spans="1:7">
      <c r="A638" s="331"/>
      <c r="B638" s="330"/>
      <c r="C638" s="2053">
        <f t="shared" si="18"/>
        <v>0</v>
      </c>
      <c r="D638" s="329"/>
      <c r="E638" s="329"/>
      <c r="F638" s="329"/>
      <c r="G638" s="2053">
        <f t="shared" si="19"/>
        <v>0</v>
      </c>
    </row>
    <row r="639" spans="1:7">
      <c r="A639" s="331"/>
      <c r="B639" s="330"/>
      <c r="C639" s="2053">
        <f t="shared" si="18"/>
        <v>0</v>
      </c>
      <c r="D639" s="329"/>
      <c r="E639" s="329"/>
      <c r="F639" s="329"/>
      <c r="G639" s="2053">
        <f t="shared" si="19"/>
        <v>0</v>
      </c>
    </row>
    <row r="640" spans="1:7">
      <c r="A640" s="331"/>
      <c r="B640" s="330"/>
      <c r="C640" s="2053">
        <f t="shared" si="18"/>
        <v>0</v>
      </c>
      <c r="D640" s="329"/>
      <c r="E640" s="329"/>
      <c r="F640" s="329"/>
      <c r="G640" s="2053">
        <f t="shared" si="19"/>
        <v>0</v>
      </c>
    </row>
    <row r="641" spans="1:7">
      <c r="A641" s="331"/>
      <c r="B641" s="330"/>
      <c r="C641" s="2053">
        <f t="shared" si="18"/>
        <v>0</v>
      </c>
      <c r="D641" s="329"/>
      <c r="E641" s="329"/>
      <c r="F641" s="329"/>
      <c r="G641" s="2053">
        <f t="shared" si="19"/>
        <v>0</v>
      </c>
    </row>
    <row r="642" spans="1:7">
      <c r="A642" s="331"/>
      <c r="B642" s="330"/>
      <c r="C642" s="2053">
        <f t="shared" si="18"/>
        <v>0</v>
      </c>
      <c r="D642" s="329"/>
      <c r="E642" s="329"/>
      <c r="F642" s="329"/>
      <c r="G642" s="2053">
        <f t="shared" si="19"/>
        <v>0</v>
      </c>
    </row>
    <row r="643" spans="1:7">
      <c r="A643" s="331"/>
      <c r="B643" s="330"/>
      <c r="C643" s="2053">
        <f t="shared" si="18"/>
        <v>0</v>
      </c>
      <c r="D643" s="329"/>
      <c r="E643" s="329"/>
      <c r="F643" s="329"/>
      <c r="G643" s="2053">
        <f t="shared" si="19"/>
        <v>0</v>
      </c>
    </row>
    <row r="644" spans="1:7">
      <c r="A644" s="331"/>
      <c r="B644" s="330"/>
      <c r="C644" s="2053">
        <f t="shared" si="18"/>
        <v>0</v>
      </c>
      <c r="D644" s="329"/>
      <c r="E644" s="329"/>
      <c r="F644" s="329"/>
      <c r="G644" s="2053">
        <f t="shared" si="19"/>
        <v>0</v>
      </c>
    </row>
    <row r="645" spans="1:7">
      <c r="A645" s="331"/>
      <c r="B645" s="330"/>
      <c r="C645" s="2053">
        <f t="shared" si="18"/>
        <v>0</v>
      </c>
      <c r="D645" s="329"/>
      <c r="E645" s="329"/>
      <c r="F645" s="329"/>
      <c r="G645" s="2053">
        <f t="shared" si="19"/>
        <v>0</v>
      </c>
    </row>
    <row r="646" spans="1:7">
      <c r="A646" s="331"/>
      <c r="B646" s="330"/>
      <c r="C646" s="2053">
        <f t="shared" si="18"/>
        <v>0</v>
      </c>
      <c r="D646" s="329"/>
      <c r="E646" s="329"/>
      <c r="F646" s="329"/>
      <c r="G646" s="2053">
        <f t="shared" si="19"/>
        <v>0</v>
      </c>
    </row>
    <row r="647" spans="1:7">
      <c r="A647" s="331"/>
      <c r="B647" s="330"/>
      <c r="C647" s="2053">
        <f t="shared" si="18"/>
        <v>0</v>
      </c>
      <c r="D647" s="329"/>
      <c r="E647" s="329"/>
      <c r="F647" s="329"/>
      <c r="G647" s="2053">
        <f t="shared" si="19"/>
        <v>0</v>
      </c>
    </row>
    <row r="648" spans="1:7">
      <c r="A648" s="331"/>
      <c r="B648" s="330"/>
      <c r="C648" s="2053">
        <f t="shared" si="18"/>
        <v>0</v>
      </c>
      <c r="D648" s="329"/>
      <c r="E648" s="329"/>
      <c r="F648" s="329"/>
      <c r="G648" s="2053">
        <f t="shared" si="19"/>
        <v>0</v>
      </c>
    </row>
    <row r="649" spans="1:7">
      <c r="A649" s="331"/>
      <c r="B649" s="330"/>
      <c r="C649" s="2053">
        <f t="shared" si="18"/>
        <v>0</v>
      </c>
      <c r="D649" s="329"/>
      <c r="E649" s="329"/>
      <c r="F649" s="329"/>
      <c r="G649" s="2053">
        <f t="shared" si="19"/>
        <v>0</v>
      </c>
    </row>
    <row r="650" spans="1:7">
      <c r="A650" s="331"/>
      <c r="B650" s="330"/>
      <c r="C650" s="2053">
        <f t="shared" si="18"/>
        <v>0</v>
      </c>
      <c r="D650" s="329"/>
      <c r="E650" s="329"/>
      <c r="F650" s="329"/>
      <c r="G650" s="2053">
        <f t="shared" si="19"/>
        <v>0</v>
      </c>
    </row>
    <row r="651" spans="1:7">
      <c r="A651" s="331"/>
      <c r="B651" s="330"/>
      <c r="C651" s="2053">
        <f t="shared" si="18"/>
        <v>0</v>
      </c>
      <c r="D651" s="329"/>
      <c r="E651" s="329"/>
      <c r="F651" s="329"/>
      <c r="G651" s="2053">
        <f t="shared" si="19"/>
        <v>0</v>
      </c>
    </row>
    <row r="652" spans="1:7">
      <c r="A652" s="331"/>
      <c r="B652" s="330"/>
      <c r="C652" s="2053">
        <f t="shared" ref="C652:C715" si="20">SUMIF(D652:F652,"&gt;0")</f>
        <v>0</v>
      </c>
      <c r="D652" s="329"/>
      <c r="E652" s="329"/>
      <c r="F652" s="329"/>
      <c r="G652" s="2053">
        <f t="shared" ref="G652:G715" si="21">SUMIF(B652:C652,"&gt;0")</f>
        <v>0</v>
      </c>
    </row>
    <row r="653" spans="1:7">
      <c r="A653" s="331"/>
      <c r="B653" s="330"/>
      <c r="C653" s="2053">
        <f t="shared" si="20"/>
        <v>0</v>
      </c>
      <c r="D653" s="329"/>
      <c r="E653" s="329"/>
      <c r="F653" s="329"/>
      <c r="G653" s="2053">
        <f t="shared" si="21"/>
        <v>0</v>
      </c>
    </row>
    <row r="654" spans="1:7">
      <c r="A654" s="331"/>
      <c r="B654" s="330"/>
      <c r="C654" s="2053">
        <f t="shared" si="20"/>
        <v>0</v>
      </c>
      <c r="D654" s="329"/>
      <c r="E654" s="329"/>
      <c r="F654" s="329"/>
      <c r="G654" s="2053">
        <f t="shared" si="21"/>
        <v>0</v>
      </c>
    </row>
    <row r="655" spans="1:7">
      <c r="A655" s="331"/>
      <c r="B655" s="330"/>
      <c r="C655" s="2053">
        <f t="shared" si="20"/>
        <v>0</v>
      </c>
      <c r="D655" s="329"/>
      <c r="E655" s="329"/>
      <c r="F655" s="329"/>
      <c r="G655" s="2053">
        <f t="shared" si="21"/>
        <v>0</v>
      </c>
    </row>
    <row r="656" spans="1:7">
      <c r="A656" s="331"/>
      <c r="B656" s="330"/>
      <c r="C656" s="2053">
        <f t="shared" si="20"/>
        <v>0</v>
      </c>
      <c r="D656" s="329"/>
      <c r="E656" s="329"/>
      <c r="F656" s="329"/>
      <c r="G656" s="2053">
        <f t="shared" si="21"/>
        <v>0</v>
      </c>
    </row>
    <row r="657" spans="1:7">
      <c r="A657" s="331"/>
      <c r="B657" s="330"/>
      <c r="C657" s="2053">
        <f t="shared" si="20"/>
        <v>0</v>
      </c>
      <c r="D657" s="329"/>
      <c r="E657" s="329"/>
      <c r="F657" s="329"/>
      <c r="G657" s="2053">
        <f t="shared" si="21"/>
        <v>0</v>
      </c>
    </row>
    <row r="658" spans="1:7">
      <c r="A658" s="331"/>
      <c r="B658" s="330"/>
      <c r="C658" s="2053">
        <f t="shared" si="20"/>
        <v>0</v>
      </c>
      <c r="D658" s="329"/>
      <c r="E658" s="329"/>
      <c r="F658" s="329"/>
      <c r="G658" s="2053">
        <f t="shared" si="21"/>
        <v>0</v>
      </c>
    </row>
    <row r="659" spans="1:7">
      <c r="A659" s="331"/>
      <c r="B659" s="330"/>
      <c r="C659" s="2053">
        <f t="shared" si="20"/>
        <v>0</v>
      </c>
      <c r="D659" s="329"/>
      <c r="E659" s="329"/>
      <c r="F659" s="329"/>
      <c r="G659" s="2053">
        <f t="shared" si="21"/>
        <v>0</v>
      </c>
    </row>
    <row r="660" spans="1:7">
      <c r="A660" s="331"/>
      <c r="B660" s="330"/>
      <c r="C660" s="2053">
        <f t="shared" si="20"/>
        <v>0</v>
      </c>
      <c r="D660" s="329"/>
      <c r="E660" s="329"/>
      <c r="F660" s="329"/>
      <c r="G660" s="2053">
        <f t="shared" si="21"/>
        <v>0</v>
      </c>
    </row>
    <row r="661" spans="1:7">
      <c r="A661" s="331"/>
      <c r="B661" s="330"/>
      <c r="C661" s="2053">
        <f t="shared" si="20"/>
        <v>0</v>
      </c>
      <c r="D661" s="329"/>
      <c r="E661" s="329"/>
      <c r="F661" s="329"/>
      <c r="G661" s="2053">
        <f t="shared" si="21"/>
        <v>0</v>
      </c>
    </row>
    <row r="662" spans="1:7">
      <c r="A662" s="331"/>
      <c r="B662" s="330"/>
      <c r="C662" s="2053">
        <f t="shared" si="20"/>
        <v>0</v>
      </c>
      <c r="D662" s="329"/>
      <c r="E662" s="329"/>
      <c r="F662" s="329"/>
      <c r="G662" s="2053">
        <f t="shared" si="21"/>
        <v>0</v>
      </c>
    </row>
    <row r="663" spans="1:7">
      <c r="A663" s="331"/>
      <c r="B663" s="330"/>
      <c r="C663" s="2053">
        <f t="shared" si="20"/>
        <v>0</v>
      </c>
      <c r="D663" s="329"/>
      <c r="E663" s="329"/>
      <c r="F663" s="329"/>
      <c r="G663" s="2053">
        <f t="shared" si="21"/>
        <v>0</v>
      </c>
    </row>
    <row r="664" spans="1:7">
      <c r="A664" s="331"/>
      <c r="B664" s="330"/>
      <c r="C664" s="2053">
        <f t="shared" si="20"/>
        <v>0</v>
      </c>
      <c r="D664" s="329"/>
      <c r="E664" s="329"/>
      <c r="F664" s="329"/>
      <c r="G664" s="2053">
        <f t="shared" si="21"/>
        <v>0</v>
      </c>
    </row>
    <row r="665" spans="1:7">
      <c r="A665" s="331"/>
      <c r="B665" s="330"/>
      <c r="C665" s="2053">
        <f t="shared" si="20"/>
        <v>0</v>
      </c>
      <c r="D665" s="329"/>
      <c r="E665" s="329"/>
      <c r="F665" s="329"/>
      <c r="G665" s="2053">
        <f t="shared" si="21"/>
        <v>0</v>
      </c>
    </row>
    <row r="666" spans="1:7">
      <c r="A666" s="331"/>
      <c r="B666" s="330"/>
      <c r="C666" s="2053">
        <f t="shared" si="20"/>
        <v>0</v>
      </c>
      <c r="D666" s="329"/>
      <c r="E666" s="329"/>
      <c r="F666" s="329"/>
      <c r="G666" s="2053">
        <f t="shared" si="21"/>
        <v>0</v>
      </c>
    </row>
    <row r="667" spans="1:7">
      <c r="A667" s="331"/>
      <c r="B667" s="330"/>
      <c r="C667" s="2053">
        <f t="shared" si="20"/>
        <v>0</v>
      </c>
      <c r="D667" s="329"/>
      <c r="E667" s="329"/>
      <c r="F667" s="329"/>
      <c r="G667" s="2053">
        <f t="shared" si="21"/>
        <v>0</v>
      </c>
    </row>
    <row r="668" spans="1:7">
      <c r="A668" s="331"/>
      <c r="B668" s="330"/>
      <c r="C668" s="2053">
        <f t="shared" si="20"/>
        <v>0</v>
      </c>
      <c r="D668" s="329"/>
      <c r="E668" s="329"/>
      <c r="F668" s="329"/>
      <c r="G668" s="2053">
        <f t="shared" si="21"/>
        <v>0</v>
      </c>
    </row>
    <row r="669" spans="1:7">
      <c r="A669" s="331"/>
      <c r="B669" s="330"/>
      <c r="C669" s="2053">
        <f t="shared" si="20"/>
        <v>0</v>
      </c>
      <c r="D669" s="329"/>
      <c r="E669" s="329"/>
      <c r="F669" s="329"/>
      <c r="G669" s="2053">
        <f t="shared" si="21"/>
        <v>0</v>
      </c>
    </row>
    <row r="670" spans="1:7">
      <c r="A670" s="331"/>
      <c r="B670" s="330"/>
      <c r="C670" s="2053">
        <f t="shared" si="20"/>
        <v>0</v>
      </c>
      <c r="D670" s="329"/>
      <c r="E670" s="329"/>
      <c r="F670" s="329"/>
      <c r="G670" s="2053">
        <f t="shared" si="21"/>
        <v>0</v>
      </c>
    </row>
    <row r="671" spans="1:7">
      <c r="A671" s="331"/>
      <c r="B671" s="330"/>
      <c r="C671" s="2053">
        <f t="shared" si="20"/>
        <v>0</v>
      </c>
      <c r="D671" s="329"/>
      <c r="E671" s="329"/>
      <c r="F671" s="329"/>
      <c r="G671" s="2053">
        <f t="shared" si="21"/>
        <v>0</v>
      </c>
    </row>
    <row r="672" spans="1:7">
      <c r="A672" s="331"/>
      <c r="B672" s="330"/>
      <c r="C672" s="2053">
        <f t="shared" si="20"/>
        <v>0</v>
      </c>
      <c r="D672" s="329"/>
      <c r="E672" s="329"/>
      <c r="F672" s="329"/>
      <c r="G672" s="2053">
        <f t="shared" si="21"/>
        <v>0</v>
      </c>
    </row>
    <row r="673" spans="1:7">
      <c r="A673" s="331"/>
      <c r="B673" s="330"/>
      <c r="C673" s="2053">
        <f t="shared" si="20"/>
        <v>0</v>
      </c>
      <c r="D673" s="329"/>
      <c r="E673" s="329"/>
      <c r="F673" s="329"/>
      <c r="G673" s="2053">
        <f t="shared" si="21"/>
        <v>0</v>
      </c>
    </row>
    <row r="674" spans="1:7">
      <c r="A674" s="331"/>
      <c r="B674" s="330"/>
      <c r="C674" s="2053">
        <f t="shared" si="20"/>
        <v>0</v>
      </c>
      <c r="D674" s="329"/>
      <c r="E674" s="329"/>
      <c r="F674" s="329"/>
      <c r="G674" s="2053">
        <f t="shared" si="21"/>
        <v>0</v>
      </c>
    </row>
    <row r="675" spans="1:7">
      <c r="A675" s="331"/>
      <c r="B675" s="330"/>
      <c r="C675" s="2053">
        <f t="shared" si="20"/>
        <v>0</v>
      </c>
      <c r="D675" s="329"/>
      <c r="E675" s="329"/>
      <c r="F675" s="329"/>
      <c r="G675" s="2053">
        <f t="shared" si="21"/>
        <v>0</v>
      </c>
    </row>
    <row r="676" spans="1:7">
      <c r="A676" s="331"/>
      <c r="B676" s="330"/>
      <c r="C676" s="2053">
        <f t="shared" si="20"/>
        <v>0</v>
      </c>
      <c r="D676" s="329"/>
      <c r="E676" s="329"/>
      <c r="F676" s="329"/>
      <c r="G676" s="2053">
        <f t="shared" si="21"/>
        <v>0</v>
      </c>
    </row>
    <row r="677" spans="1:7">
      <c r="A677" s="331"/>
      <c r="B677" s="330"/>
      <c r="C677" s="2053">
        <f t="shared" si="20"/>
        <v>0</v>
      </c>
      <c r="D677" s="329"/>
      <c r="E677" s="329"/>
      <c r="F677" s="329"/>
      <c r="G677" s="2053">
        <f t="shared" si="21"/>
        <v>0</v>
      </c>
    </row>
    <row r="678" spans="1:7">
      <c r="A678" s="331"/>
      <c r="B678" s="330"/>
      <c r="C678" s="2053">
        <f t="shared" si="20"/>
        <v>0</v>
      </c>
      <c r="D678" s="329"/>
      <c r="E678" s="329"/>
      <c r="F678" s="329"/>
      <c r="G678" s="2053">
        <f t="shared" si="21"/>
        <v>0</v>
      </c>
    </row>
    <row r="679" spans="1:7">
      <c r="A679" s="331"/>
      <c r="B679" s="330"/>
      <c r="C679" s="2053">
        <f t="shared" si="20"/>
        <v>0</v>
      </c>
      <c r="D679" s="329"/>
      <c r="E679" s="329"/>
      <c r="F679" s="329"/>
      <c r="G679" s="2053">
        <f t="shared" si="21"/>
        <v>0</v>
      </c>
    </row>
    <row r="680" spans="1:7">
      <c r="A680" s="331"/>
      <c r="B680" s="330"/>
      <c r="C680" s="2053">
        <f t="shared" si="20"/>
        <v>0</v>
      </c>
      <c r="D680" s="329"/>
      <c r="E680" s="329"/>
      <c r="F680" s="329"/>
      <c r="G680" s="2053">
        <f t="shared" si="21"/>
        <v>0</v>
      </c>
    </row>
    <row r="681" spans="1:7">
      <c r="A681" s="331"/>
      <c r="B681" s="330"/>
      <c r="C681" s="2053">
        <f t="shared" si="20"/>
        <v>0</v>
      </c>
      <c r="D681" s="329"/>
      <c r="E681" s="329"/>
      <c r="F681" s="329"/>
      <c r="G681" s="2053">
        <f t="shared" si="21"/>
        <v>0</v>
      </c>
    </row>
    <row r="682" spans="1:7">
      <c r="A682" s="331"/>
      <c r="B682" s="330"/>
      <c r="C682" s="2053">
        <f t="shared" si="20"/>
        <v>0</v>
      </c>
      <c r="D682" s="329"/>
      <c r="E682" s="329"/>
      <c r="F682" s="329"/>
      <c r="G682" s="2053">
        <f t="shared" si="21"/>
        <v>0</v>
      </c>
    </row>
    <row r="683" spans="1:7">
      <c r="A683" s="331"/>
      <c r="B683" s="330"/>
      <c r="C683" s="2053">
        <f t="shared" si="20"/>
        <v>0</v>
      </c>
      <c r="D683" s="329"/>
      <c r="E683" s="329"/>
      <c r="F683" s="329"/>
      <c r="G683" s="2053">
        <f t="shared" si="21"/>
        <v>0</v>
      </c>
    </row>
    <row r="684" spans="1:7">
      <c r="A684" s="331"/>
      <c r="B684" s="330"/>
      <c r="C684" s="2053">
        <f t="shared" si="20"/>
        <v>0</v>
      </c>
      <c r="D684" s="329"/>
      <c r="E684" s="329"/>
      <c r="F684" s="329"/>
      <c r="G684" s="2053">
        <f t="shared" si="21"/>
        <v>0</v>
      </c>
    </row>
    <row r="685" spans="1:7">
      <c r="A685" s="331"/>
      <c r="B685" s="330"/>
      <c r="C685" s="2053">
        <f t="shared" si="20"/>
        <v>0</v>
      </c>
      <c r="D685" s="329"/>
      <c r="E685" s="329"/>
      <c r="F685" s="329"/>
      <c r="G685" s="2053">
        <f t="shared" si="21"/>
        <v>0</v>
      </c>
    </row>
    <row r="686" spans="1:7">
      <c r="A686" s="331"/>
      <c r="B686" s="330"/>
      <c r="C686" s="2053">
        <f t="shared" si="20"/>
        <v>0</v>
      </c>
      <c r="D686" s="329"/>
      <c r="E686" s="329"/>
      <c r="F686" s="329"/>
      <c r="G686" s="2053">
        <f t="shared" si="21"/>
        <v>0</v>
      </c>
    </row>
    <row r="687" spans="1:7">
      <c r="A687" s="331"/>
      <c r="B687" s="330"/>
      <c r="C687" s="2053">
        <f t="shared" si="20"/>
        <v>0</v>
      </c>
      <c r="D687" s="329"/>
      <c r="E687" s="329"/>
      <c r="F687" s="329"/>
      <c r="G687" s="2053">
        <f t="shared" si="21"/>
        <v>0</v>
      </c>
    </row>
    <row r="688" spans="1:7">
      <c r="A688" s="331"/>
      <c r="B688" s="330"/>
      <c r="C688" s="2053">
        <f t="shared" si="20"/>
        <v>0</v>
      </c>
      <c r="D688" s="329"/>
      <c r="E688" s="329"/>
      <c r="F688" s="329"/>
      <c r="G688" s="2053">
        <f t="shared" si="21"/>
        <v>0</v>
      </c>
    </row>
    <row r="689" spans="1:7">
      <c r="A689" s="331"/>
      <c r="B689" s="330"/>
      <c r="C689" s="2053">
        <f t="shared" si="20"/>
        <v>0</v>
      </c>
      <c r="D689" s="329"/>
      <c r="E689" s="329"/>
      <c r="F689" s="329"/>
      <c r="G689" s="2053">
        <f t="shared" si="21"/>
        <v>0</v>
      </c>
    </row>
    <row r="690" spans="1:7">
      <c r="A690" s="331"/>
      <c r="B690" s="330"/>
      <c r="C690" s="2053">
        <f t="shared" si="20"/>
        <v>0</v>
      </c>
      <c r="D690" s="329"/>
      <c r="E690" s="329"/>
      <c r="F690" s="329"/>
      <c r="G690" s="2053">
        <f t="shared" si="21"/>
        <v>0</v>
      </c>
    </row>
    <row r="691" spans="1:7">
      <c r="A691" s="331"/>
      <c r="B691" s="330"/>
      <c r="C691" s="2053">
        <f t="shared" si="20"/>
        <v>0</v>
      </c>
      <c r="D691" s="329"/>
      <c r="E691" s="329"/>
      <c r="F691" s="329"/>
      <c r="G691" s="2053">
        <f t="shared" si="21"/>
        <v>0</v>
      </c>
    </row>
    <row r="692" spans="1:7">
      <c r="A692" s="331"/>
      <c r="B692" s="330"/>
      <c r="C692" s="2053">
        <f t="shared" si="20"/>
        <v>0</v>
      </c>
      <c r="D692" s="329"/>
      <c r="E692" s="329"/>
      <c r="F692" s="329"/>
      <c r="G692" s="2053">
        <f t="shared" si="21"/>
        <v>0</v>
      </c>
    </row>
    <row r="693" spans="1:7">
      <c r="A693" s="331"/>
      <c r="B693" s="330"/>
      <c r="C693" s="2053">
        <f t="shared" si="20"/>
        <v>0</v>
      </c>
      <c r="D693" s="329"/>
      <c r="E693" s="329"/>
      <c r="F693" s="329"/>
      <c r="G693" s="2053">
        <f t="shared" si="21"/>
        <v>0</v>
      </c>
    </row>
    <row r="694" spans="1:7">
      <c r="A694" s="331"/>
      <c r="B694" s="330"/>
      <c r="C694" s="2053">
        <f t="shared" si="20"/>
        <v>0</v>
      </c>
      <c r="D694" s="329"/>
      <c r="E694" s="329"/>
      <c r="F694" s="329"/>
      <c r="G694" s="2053">
        <f t="shared" si="21"/>
        <v>0</v>
      </c>
    </row>
    <row r="695" spans="1:7">
      <c r="A695" s="331"/>
      <c r="B695" s="330"/>
      <c r="C695" s="2053">
        <f t="shared" si="20"/>
        <v>0</v>
      </c>
      <c r="D695" s="329"/>
      <c r="E695" s="329"/>
      <c r="F695" s="329"/>
      <c r="G695" s="2053">
        <f t="shared" si="21"/>
        <v>0</v>
      </c>
    </row>
    <row r="696" spans="1:7">
      <c r="A696" s="331"/>
      <c r="B696" s="330"/>
      <c r="C696" s="2053">
        <f t="shared" si="20"/>
        <v>0</v>
      </c>
      <c r="D696" s="329"/>
      <c r="E696" s="329"/>
      <c r="F696" s="329"/>
      <c r="G696" s="2053">
        <f t="shared" si="21"/>
        <v>0</v>
      </c>
    </row>
    <row r="697" spans="1:7">
      <c r="A697" s="331"/>
      <c r="B697" s="330"/>
      <c r="C697" s="2053">
        <f t="shared" si="20"/>
        <v>0</v>
      </c>
      <c r="D697" s="329"/>
      <c r="E697" s="329"/>
      <c r="F697" s="329"/>
      <c r="G697" s="2053">
        <f t="shared" si="21"/>
        <v>0</v>
      </c>
    </row>
    <row r="698" spans="1:7">
      <c r="A698" s="331"/>
      <c r="B698" s="330"/>
      <c r="C698" s="2053">
        <f t="shared" si="20"/>
        <v>0</v>
      </c>
      <c r="D698" s="329"/>
      <c r="E698" s="329"/>
      <c r="F698" s="329"/>
      <c r="G698" s="2053">
        <f t="shared" si="21"/>
        <v>0</v>
      </c>
    </row>
    <row r="699" spans="1:7">
      <c r="A699" s="331"/>
      <c r="B699" s="330"/>
      <c r="C699" s="2053">
        <f t="shared" si="20"/>
        <v>0</v>
      </c>
      <c r="D699" s="329"/>
      <c r="E699" s="329"/>
      <c r="F699" s="329"/>
      <c r="G699" s="2053">
        <f t="shared" si="21"/>
        <v>0</v>
      </c>
    </row>
    <row r="700" spans="1:7">
      <c r="A700" s="331"/>
      <c r="B700" s="330"/>
      <c r="C700" s="2053">
        <f t="shared" si="20"/>
        <v>0</v>
      </c>
      <c r="D700" s="329"/>
      <c r="E700" s="329"/>
      <c r="F700" s="329"/>
      <c r="G700" s="2053">
        <f t="shared" si="21"/>
        <v>0</v>
      </c>
    </row>
    <row r="701" spans="1:7">
      <c r="A701" s="331"/>
      <c r="B701" s="330"/>
      <c r="C701" s="2053">
        <f t="shared" si="20"/>
        <v>0</v>
      </c>
      <c r="D701" s="329"/>
      <c r="E701" s="329"/>
      <c r="F701" s="329"/>
      <c r="G701" s="2053">
        <f t="shared" si="21"/>
        <v>0</v>
      </c>
    </row>
    <row r="702" spans="1:7">
      <c r="A702" s="331"/>
      <c r="B702" s="330"/>
      <c r="C702" s="2053">
        <f t="shared" si="20"/>
        <v>0</v>
      </c>
      <c r="D702" s="329"/>
      <c r="E702" s="329"/>
      <c r="F702" s="329"/>
      <c r="G702" s="2053">
        <f t="shared" si="21"/>
        <v>0</v>
      </c>
    </row>
    <row r="703" spans="1:7">
      <c r="A703" s="331"/>
      <c r="B703" s="330"/>
      <c r="C703" s="2053">
        <f t="shared" si="20"/>
        <v>0</v>
      </c>
      <c r="D703" s="329"/>
      <c r="E703" s="329"/>
      <c r="F703" s="329"/>
      <c r="G703" s="2053">
        <f t="shared" si="21"/>
        <v>0</v>
      </c>
    </row>
    <row r="704" spans="1:7">
      <c r="A704" s="331"/>
      <c r="B704" s="330"/>
      <c r="C704" s="2053">
        <f t="shared" si="20"/>
        <v>0</v>
      </c>
      <c r="D704" s="329"/>
      <c r="E704" s="329"/>
      <c r="F704" s="329"/>
      <c r="G704" s="2053">
        <f t="shared" si="21"/>
        <v>0</v>
      </c>
    </row>
    <row r="705" spans="1:7">
      <c r="A705" s="331"/>
      <c r="B705" s="330"/>
      <c r="C705" s="2053">
        <f t="shared" si="20"/>
        <v>0</v>
      </c>
      <c r="D705" s="329"/>
      <c r="E705" s="329"/>
      <c r="F705" s="329"/>
      <c r="G705" s="2053">
        <f t="shared" si="21"/>
        <v>0</v>
      </c>
    </row>
    <row r="706" spans="1:7">
      <c r="A706" s="331"/>
      <c r="B706" s="330"/>
      <c r="C706" s="2053">
        <f t="shared" si="20"/>
        <v>0</v>
      </c>
      <c r="D706" s="329"/>
      <c r="E706" s="329"/>
      <c r="F706" s="329"/>
      <c r="G706" s="2053">
        <f t="shared" si="21"/>
        <v>0</v>
      </c>
    </row>
    <row r="707" spans="1:7">
      <c r="A707" s="331"/>
      <c r="B707" s="330"/>
      <c r="C707" s="2053">
        <f t="shared" si="20"/>
        <v>0</v>
      </c>
      <c r="D707" s="329"/>
      <c r="E707" s="329"/>
      <c r="F707" s="329"/>
      <c r="G707" s="2053">
        <f t="shared" si="21"/>
        <v>0</v>
      </c>
    </row>
    <row r="708" spans="1:7">
      <c r="A708" s="331"/>
      <c r="B708" s="330"/>
      <c r="C708" s="2053">
        <f t="shared" si="20"/>
        <v>0</v>
      </c>
      <c r="D708" s="329"/>
      <c r="E708" s="329"/>
      <c r="F708" s="329"/>
      <c r="G708" s="2053">
        <f t="shared" si="21"/>
        <v>0</v>
      </c>
    </row>
    <row r="709" spans="1:7">
      <c r="A709" s="331"/>
      <c r="B709" s="330"/>
      <c r="C709" s="2053">
        <f t="shared" si="20"/>
        <v>0</v>
      </c>
      <c r="D709" s="329"/>
      <c r="E709" s="329"/>
      <c r="F709" s="329"/>
      <c r="G709" s="2053">
        <f t="shared" si="21"/>
        <v>0</v>
      </c>
    </row>
    <row r="710" spans="1:7">
      <c r="A710" s="331"/>
      <c r="B710" s="330"/>
      <c r="C710" s="2053">
        <f t="shared" si="20"/>
        <v>0</v>
      </c>
      <c r="D710" s="329"/>
      <c r="E710" s="329"/>
      <c r="F710" s="329"/>
      <c r="G710" s="2053">
        <f t="shared" si="21"/>
        <v>0</v>
      </c>
    </row>
    <row r="711" spans="1:7">
      <c r="A711" s="331"/>
      <c r="B711" s="330"/>
      <c r="C711" s="2053">
        <f t="shared" si="20"/>
        <v>0</v>
      </c>
      <c r="D711" s="329"/>
      <c r="E711" s="329"/>
      <c r="F711" s="329"/>
      <c r="G711" s="2053">
        <f t="shared" si="21"/>
        <v>0</v>
      </c>
    </row>
    <row r="712" spans="1:7">
      <c r="A712" s="331"/>
      <c r="B712" s="330"/>
      <c r="C712" s="2053">
        <f t="shared" si="20"/>
        <v>0</v>
      </c>
      <c r="D712" s="329"/>
      <c r="E712" s="329"/>
      <c r="F712" s="329"/>
      <c r="G712" s="2053">
        <f t="shared" si="21"/>
        <v>0</v>
      </c>
    </row>
    <row r="713" spans="1:7">
      <c r="A713" s="331"/>
      <c r="B713" s="330"/>
      <c r="C713" s="2053">
        <f t="shared" si="20"/>
        <v>0</v>
      </c>
      <c r="D713" s="329"/>
      <c r="E713" s="329"/>
      <c r="F713" s="329"/>
      <c r="G713" s="2053">
        <f t="shared" si="21"/>
        <v>0</v>
      </c>
    </row>
    <row r="714" spans="1:7">
      <c r="A714" s="331"/>
      <c r="B714" s="330"/>
      <c r="C714" s="2053">
        <f t="shared" si="20"/>
        <v>0</v>
      </c>
      <c r="D714" s="329"/>
      <c r="E714" s="329"/>
      <c r="F714" s="329"/>
      <c r="G714" s="2053">
        <f t="shared" si="21"/>
        <v>0</v>
      </c>
    </row>
    <row r="715" spans="1:7">
      <c r="A715" s="331"/>
      <c r="B715" s="330"/>
      <c r="C715" s="2053">
        <f t="shared" si="20"/>
        <v>0</v>
      </c>
      <c r="D715" s="329"/>
      <c r="E715" s="329"/>
      <c r="F715" s="329"/>
      <c r="G715" s="2053">
        <f t="shared" si="21"/>
        <v>0</v>
      </c>
    </row>
    <row r="716" spans="1:7">
      <c r="A716" s="331"/>
      <c r="B716" s="330"/>
      <c r="C716" s="2053">
        <f t="shared" ref="C716:C779" si="22">SUMIF(D716:F716,"&gt;0")</f>
        <v>0</v>
      </c>
      <c r="D716" s="329"/>
      <c r="E716" s="329"/>
      <c r="F716" s="329"/>
      <c r="G716" s="2053">
        <f t="shared" ref="G716:G779" si="23">SUMIF(B716:C716,"&gt;0")</f>
        <v>0</v>
      </c>
    </row>
    <row r="717" spans="1:7">
      <c r="A717" s="331"/>
      <c r="B717" s="330"/>
      <c r="C717" s="2053">
        <f t="shared" si="22"/>
        <v>0</v>
      </c>
      <c r="D717" s="329"/>
      <c r="E717" s="329"/>
      <c r="F717" s="329"/>
      <c r="G717" s="2053">
        <f t="shared" si="23"/>
        <v>0</v>
      </c>
    </row>
    <row r="718" spans="1:7">
      <c r="A718" s="331"/>
      <c r="B718" s="330"/>
      <c r="C718" s="2053">
        <f t="shared" si="22"/>
        <v>0</v>
      </c>
      <c r="D718" s="329"/>
      <c r="E718" s="329"/>
      <c r="F718" s="329"/>
      <c r="G718" s="2053">
        <f t="shared" si="23"/>
        <v>0</v>
      </c>
    </row>
    <row r="719" spans="1:7">
      <c r="A719" s="331"/>
      <c r="B719" s="330"/>
      <c r="C719" s="2053">
        <f t="shared" si="22"/>
        <v>0</v>
      </c>
      <c r="D719" s="329"/>
      <c r="E719" s="329"/>
      <c r="F719" s="329"/>
      <c r="G719" s="2053">
        <f t="shared" si="23"/>
        <v>0</v>
      </c>
    </row>
    <row r="720" spans="1:7">
      <c r="A720" s="331"/>
      <c r="B720" s="330"/>
      <c r="C720" s="2053">
        <f t="shared" si="22"/>
        <v>0</v>
      </c>
      <c r="D720" s="329"/>
      <c r="E720" s="329"/>
      <c r="F720" s="329"/>
      <c r="G720" s="2053">
        <f t="shared" si="23"/>
        <v>0</v>
      </c>
    </row>
    <row r="721" spans="1:7">
      <c r="A721" s="331"/>
      <c r="B721" s="330"/>
      <c r="C721" s="2053">
        <f t="shared" si="22"/>
        <v>0</v>
      </c>
      <c r="D721" s="329"/>
      <c r="E721" s="329"/>
      <c r="F721" s="329"/>
      <c r="G721" s="2053">
        <f t="shared" si="23"/>
        <v>0</v>
      </c>
    </row>
    <row r="722" spans="1:7">
      <c r="A722" s="331"/>
      <c r="B722" s="330"/>
      <c r="C722" s="2053">
        <f t="shared" si="22"/>
        <v>0</v>
      </c>
      <c r="D722" s="329"/>
      <c r="E722" s="329"/>
      <c r="F722" s="329"/>
      <c r="G722" s="2053">
        <f t="shared" si="23"/>
        <v>0</v>
      </c>
    </row>
    <row r="723" spans="1:7">
      <c r="A723" s="331"/>
      <c r="B723" s="330"/>
      <c r="C723" s="2053">
        <f t="shared" si="22"/>
        <v>0</v>
      </c>
      <c r="D723" s="329"/>
      <c r="E723" s="329"/>
      <c r="F723" s="329"/>
      <c r="G723" s="2053">
        <f t="shared" si="23"/>
        <v>0</v>
      </c>
    </row>
    <row r="724" spans="1:7">
      <c r="A724" s="331"/>
      <c r="B724" s="330"/>
      <c r="C724" s="2053">
        <f t="shared" si="22"/>
        <v>0</v>
      </c>
      <c r="D724" s="329"/>
      <c r="E724" s="329"/>
      <c r="F724" s="329"/>
      <c r="G724" s="2053">
        <f t="shared" si="23"/>
        <v>0</v>
      </c>
    </row>
    <row r="725" spans="1:7">
      <c r="A725" s="331"/>
      <c r="B725" s="330"/>
      <c r="C725" s="2053">
        <f t="shared" si="22"/>
        <v>0</v>
      </c>
      <c r="D725" s="329"/>
      <c r="E725" s="329"/>
      <c r="F725" s="329"/>
      <c r="G725" s="2053">
        <f t="shared" si="23"/>
        <v>0</v>
      </c>
    </row>
    <row r="726" spans="1:7">
      <c r="A726" s="331"/>
      <c r="B726" s="330"/>
      <c r="C726" s="2053">
        <f t="shared" si="22"/>
        <v>0</v>
      </c>
      <c r="D726" s="329"/>
      <c r="E726" s="329"/>
      <c r="F726" s="329"/>
      <c r="G726" s="2053">
        <f t="shared" si="23"/>
        <v>0</v>
      </c>
    </row>
    <row r="727" spans="1:7">
      <c r="A727" s="331"/>
      <c r="B727" s="330"/>
      <c r="C727" s="2053">
        <f t="shared" si="22"/>
        <v>0</v>
      </c>
      <c r="D727" s="329"/>
      <c r="E727" s="329"/>
      <c r="F727" s="329"/>
      <c r="G727" s="2053">
        <f t="shared" si="23"/>
        <v>0</v>
      </c>
    </row>
    <row r="728" spans="1:7">
      <c r="A728" s="331"/>
      <c r="B728" s="330"/>
      <c r="C728" s="2053">
        <f t="shared" si="22"/>
        <v>0</v>
      </c>
      <c r="D728" s="329"/>
      <c r="E728" s="329"/>
      <c r="F728" s="329"/>
      <c r="G728" s="2053">
        <f t="shared" si="23"/>
        <v>0</v>
      </c>
    </row>
    <row r="729" spans="1:7">
      <c r="A729" s="331"/>
      <c r="B729" s="330"/>
      <c r="C729" s="2053">
        <f t="shared" si="22"/>
        <v>0</v>
      </c>
      <c r="D729" s="329"/>
      <c r="E729" s="329"/>
      <c r="F729" s="329"/>
      <c r="G729" s="2053">
        <f t="shared" si="23"/>
        <v>0</v>
      </c>
    </row>
    <row r="730" spans="1:7">
      <c r="A730" s="331"/>
      <c r="B730" s="330"/>
      <c r="C730" s="2053">
        <f t="shared" si="22"/>
        <v>0</v>
      </c>
      <c r="D730" s="329"/>
      <c r="E730" s="329"/>
      <c r="F730" s="329"/>
      <c r="G730" s="2053">
        <f t="shared" si="23"/>
        <v>0</v>
      </c>
    </row>
    <row r="731" spans="1:7">
      <c r="A731" s="331"/>
      <c r="B731" s="330"/>
      <c r="C731" s="2053">
        <f t="shared" si="22"/>
        <v>0</v>
      </c>
      <c r="D731" s="329"/>
      <c r="E731" s="329"/>
      <c r="F731" s="329"/>
      <c r="G731" s="2053">
        <f t="shared" si="23"/>
        <v>0</v>
      </c>
    </row>
    <row r="732" spans="1:7">
      <c r="A732" s="331"/>
      <c r="B732" s="330"/>
      <c r="C732" s="2053">
        <f t="shared" si="22"/>
        <v>0</v>
      </c>
      <c r="D732" s="329"/>
      <c r="E732" s="329"/>
      <c r="F732" s="329"/>
      <c r="G732" s="2053">
        <f t="shared" si="23"/>
        <v>0</v>
      </c>
    </row>
    <row r="733" spans="1:7">
      <c r="A733" s="331"/>
      <c r="B733" s="330"/>
      <c r="C733" s="2053">
        <f t="shared" si="22"/>
        <v>0</v>
      </c>
      <c r="D733" s="329"/>
      <c r="E733" s="329"/>
      <c r="F733" s="329"/>
      <c r="G733" s="2053">
        <f t="shared" si="23"/>
        <v>0</v>
      </c>
    </row>
    <row r="734" spans="1:7">
      <c r="A734" s="331"/>
      <c r="B734" s="330"/>
      <c r="C734" s="2053">
        <f t="shared" si="22"/>
        <v>0</v>
      </c>
      <c r="D734" s="329"/>
      <c r="E734" s="329"/>
      <c r="F734" s="329"/>
      <c r="G734" s="2053">
        <f t="shared" si="23"/>
        <v>0</v>
      </c>
    </row>
    <row r="735" spans="1:7">
      <c r="A735" s="331"/>
      <c r="B735" s="330"/>
      <c r="C735" s="2053">
        <f t="shared" si="22"/>
        <v>0</v>
      </c>
      <c r="D735" s="329"/>
      <c r="E735" s="329"/>
      <c r="F735" s="329"/>
      <c r="G735" s="2053">
        <f t="shared" si="23"/>
        <v>0</v>
      </c>
    </row>
    <row r="736" spans="1:7">
      <c r="A736" s="331"/>
      <c r="B736" s="330"/>
      <c r="C736" s="2053">
        <f t="shared" si="22"/>
        <v>0</v>
      </c>
      <c r="D736" s="329"/>
      <c r="E736" s="329"/>
      <c r="F736" s="329"/>
      <c r="G736" s="2053">
        <f t="shared" si="23"/>
        <v>0</v>
      </c>
    </row>
    <row r="737" spans="1:7">
      <c r="A737" s="331"/>
      <c r="B737" s="330"/>
      <c r="C737" s="2053">
        <f t="shared" si="22"/>
        <v>0</v>
      </c>
      <c r="D737" s="329"/>
      <c r="E737" s="329"/>
      <c r="F737" s="329"/>
      <c r="G737" s="2053">
        <f t="shared" si="23"/>
        <v>0</v>
      </c>
    </row>
    <row r="738" spans="1:7">
      <c r="A738" s="331"/>
      <c r="B738" s="330"/>
      <c r="C738" s="2053">
        <f t="shared" si="22"/>
        <v>0</v>
      </c>
      <c r="D738" s="329"/>
      <c r="E738" s="329"/>
      <c r="F738" s="329"/>
      <c r="G738" s="2053">
        <f t="shared" si="23"/>
        <v>0</v>
      </c>
    </row>
    <row r="739" spans="1:7">
      <c r="A739" s="331"/>
      <c r="B739" s="330"/>
      <c r="C739" s="2053">
        <f t="shared" si="22"/>
        <v>0</v>
      </c>
      <c r="D739" s="329"/>
      <c r="E739" s="329"/>
      <c r="F739" s="329"/>
      <c r="G739" s="2053">
        <f t="shared" si="23"/>
        <v>0</v>
      </c>
    </row>
    <row r="740" spans="1:7">
      <c r="A740" s="331"/>
      <c r="B740" s="330"/>
      <c r="C740" s="2053">
        <f t="shared" si="22"/>
        <v>0</v>
      </c>
      <c r="D740" s="329"/>
      <c r="E740" s="329"/>
      <c r="F740" s="329"/>
      <c r="G740" s="2053">
        <f t="shared" si="23"/>
        <v>0</v>
      </c>
    </row>
    <row r="741" spans="1:7">
      <c r="A741" s="331"/>
      <c r="B741" s="330"/>
      <c r="C741" s="2053">
        <f t="shared" si="22"/>
        <v>0</v>
      </c>
      <c r="D741" s="329"/>
      <c r="E741" s="329"/>
      <c r="F741" s="329"/>
      <c r="G741" s="2053">
        <f t="shared" si="23"/>
        <v>0</v>
      </c>
    </row>
    <row r="742" spans="1:7">
      <c r="A742" s="331"/>
      <c r="B742" s="330"/>
      <c r="C742" s="2053">
        <f t="shared" si="22"/>
        <v>0</v>
      </c>
      <c r="D742" s="329"/>
      <c r="E742" s="329"/>
      <c r="F742" s="329"/>
      <c r="G742" s="2053">
        <f t="shared" si="23"/>
        <v>0</v>
      </c>
    </row>
    <row r="743" spans="1:7">
      <c r="A743" s="331"/>
      <c r="B743" s="330"/>
      <c r="C743" s="2053">
        <f t="shared" si="22"/>
        <v>0</v>
      </c>
      <c r="D743" s="329"/>
      <c r="E743" s="329"/>
      <c r="F743" s="329"/>
      <c r="G743" s="2053">
        <f t="shared" si="23"/>
        <v>0</v>
      </c>
    </row>
    <row r="744" spans="1:7">
      <c r="A744" s="331"/>
      <c r="B744" s="330"/>
      <c r="C744" s="2053">
        <f t="shared" si="22"/>
        <v>0</v>
      </c>
      <c r="D744" s="329"/>
      <c r="E744" s="329"/>
      <c r="F744" s="329"/>
      <c r="G744" s="2053">
        <f t="shared" si="23"/>
        <v>0</v>
      </c>
    </row>
    <row r="745" spans="1:7">
      <c r="A745" s="331"/>
      <c r="B745" s="330"/>
      <c r="C745" s="2053">
        <f t="shared" si="22"/>
        <v>0</v>
      </c>
      <c r="D745" s="329"/>
      <c r="E745" s="329"/>
      <c r="F745" s="329"/>
      <c r="G745" s="2053">
        <f t="shared" si="23"/>
        <v>0</v>
      </c>
    </row>
    <row r="746" spans="1:7">
      <c r="A746" s="331"/>
      <c r="B746" s="330"/>
      <c r="C746" s="2053">
        <f t="shared" si="22"/>
        <v>0</v>
      </c>
      <c r="D746" s="329"/>
      <c r="E746" s="329"/>
      <c r="F746" s="329"/>
      <c r="G746" s="2053">
        <f t="shared" si="23"/>
        <v>0</v>
      </c>
    </row>
    <row r="747" spans="1:7">
      <c r="A747" s="331"/>
      <c r="B747" s="330"/>
      <c r="C747" s="2053">
        <f t="shared" si="22"/>
        <v>0</v>
      </c>
      <c r="D747" s="329"/>
      <c r="E747" s="329"/>
      <c r="F747" s="329"/>
      <c r="G747" s="2053">
        <f t="shared" si="23"/>
        <v>0</v>
      </c>
    </row>
    <row r="748" spans="1:7">
      <c r="A748" s="331"/>
      <c r="B748" s="330"/>
      <c r="C748" s="2053">
        <f t="shared" si="22"/>
        <v>0</v>
      </c>
      <c r="D748" s="329"/>
      <c r="E748" s="329"/>
      <c r="F748" s="329"/>
      <c r="G748" s="2053">
        <f t="shared" si="23"/>
        <v>0</v>
      </c>
    </row>
    <row r="749" spans="1:7">
      <c r="A749" s="331"/>
      <c r="B749" s="330"/>
      <c r="C749" s="2053">
        <f t="shared" si="22"/>
        <v>0</v>
      </c>
      <c r="D749" s="329"/>
      <c r="E749" s="329"/>
      <c r="F749" s="329"/>
      <c r="G749" s="2053">
        <f t="shared" si="23"/>
        <v>0</v>
      </c>
    </row>
    <row r="750" spans="1:7">
      <c r="A750" s="331"/>
      <c r="B750" s="330"/>
      <c r="C750" s="2053">
        <f t="shared" si="22"/>
        <v>0</v>
      </c>
      <c r="D750" s="329"/>
      <c r="E750" s="329"/>
      <c r="F750" s="329"/>
      <c r="G750" s="2053">
        <f t="shared" si="23"/>
        <v>0</v>
      </c>
    </row>
    <row r="751" spans="1:7">
      <c r="A751" s="331"/>
      <c r="B751" s="330"/>
      <c r="C751" s="2053">
        <f t="shared" si="22"/>
        <v>0</v>
      </c>
      <c r="D751" s="329"/>
      <c r="E751" s="329"/>
      <c r="F751" s="329"/>
      <c r="G751" s="2053">
        <f t="shared" si="23"/>
        <v>0</v>
      </c>
    </row>
    <row r="752" spans="1:7">
      <c r="A752" s="331"/>
      <c r="B752" s="330"/>
      <c r="C752" s="2053">
        <f t="shared" si="22"/>
        <v>0</v>
      </c>
      <c r="D752" s="329"/>
      <c r="E752" s="329"/>
      <c r="F752" s="329"/>
      <c r="G752" s="2053">
        <f t="shared" si="23"/>
        <v>0</v>
      </c>
    </row>
    <row r="753" spans="1:7">
      <c r="A753" s="331"/>
      <c r="B753" s="330"/>
      <c r="C753" s="2053">
        <f t="shared" si="22"/>
        <v>0</v>
      </c>
      <c r="D753" s="329"/>
      <c r="E753" s="329"/>
      <c r="F753" s="329"/>
      <c r="G753" s="2053">
        <f t="shared" si="23"/>
        <v>0</v>
      </c>
    </row>
    <row r="754" spans="1:7">
      <c r="A754" s="331"/>
      <c r="B754" s="330"/>
      <c r="C754" s="2053">
        <f t="shared" si="22"/>
        <v>0</v>
      </c>
      <c r="D754" s="329"/>
      <c r="E754" s="329"/>
      <c r="F754" s="329"/>
      <c r="G754" s="2053">
        <f t="shared" si="23"/>
        <v>0</v>
      </c>
    </row>
    <row r="755" spans="1:7">
      <c r="A755" s="331"/>
      <c r="B755" s="330"/>
      <c r="C755" s="2053">
        <f t="shared" si="22"/>
        <v>0</v>
      </c>
      <c r="D755" s="329"/>
      <c r="E755" s="329"/>
      <c r="F755" s="329"/>
      <c r="G755" s="2053">
        <f t="shared" si="23"/>
        <v>0</v>
      </c>
    </row>
    <row r="756" spans="1:7">
      <c r="A756" s="331"/>
      <c r="B756" s="330"/>
      <c r="C756" s="2053">
        <f t="shared" si="22"/>
        <v>0</v>
      </c>
      <c r="D756" s="329"/>
      <c r="E756" s="329"/>
      <c r="F756" s="329"/>
      <c r="G756" s="2053">
        <f t="shared" si="23"/>
        <v>0</v>
      </c>
    </row>
    <row r="757" spans="1:7">
      <c r="A757" s="331"/>
      <c r="B757" s="330"/>
      <c r="C757" s="2053">
        <f t="shared" si="22"/>
        <v>0</v>
      </c>
      <c r="D757" s="329"/>
      <c r="E757" s="329"/>
      <c r="F757" s="329"/>
      <c r="G757" s="2053">
        <f t="shared" si="23"/>
        <v>0</v>
      </c>
    </row>
    <row r="758" spans="1:7">
      <c r="A758" s="331"/>
      <c r="B758" s="330"/>
      <c r="C758" s="2053">
        <f t="shared" si="22"/>
        <v>0</v>
      </c>
      <c r="D758" s="329"/>
      <c r="E758" s="329"/>
      <c r="F758" s="329"/>
      <c r="G758" s="2053">
        <f t="shared" si="23"/>
        <v>0</v>
      </c>
    </row>
    <row r="759" spans="1:7">
      <c r="A759" s="331"/>
      <c r="B759" s="330"/>
      <c r="C759" s="2053">
        <f t="shared" si="22"/>
        <v>0</v>
      </c>
      <c r="D759" s="329"/>
      <c r="E759" s="329"/>
      <c r="F759" s="329"/>
      <c r="G759" s="2053">
        <f t="shared" si="23"/>
        <v>0</v>
      </c>
    </row>
    <row r="760" spans="1:7">
      <c r="A760" s="331"/>
      <c r="B760" s="330"/>
      <c r="C760" s="2053">
        <f t="shared" si="22"/>
        <v>0</v>
      </c>
      <c r="D760" s="329"/>
      <c r="E760" s="329"/>
      <c r="F760" s="329"/>
      <c r="G760" s="2053">
        <f t="shared" si="23"/>
        <v>0</v>
      </c>
    </row>
    <row r="761" spans="1:7">
      <c r="A761" s="331"/>
      <c r="B761" s="330"/>
      <c r="C761" s="2053">
        <f t="shared" si="22"/>
        <v>0</v>
      </c>
      <c r="D761" s="329"/>
      <c r="E761" s="329"/>
      <c r="F761" s="329"/>
      <c r="G761" s="2053">
        <f t="shared" si="23"/>
        <v>0</v>
      </c>
    </row>
    <row r="762" spans="1:7">
      <c r="A762" s="331"/>
      <c r="B762" s="330"/>
      <c r="C762" s="2053">
        <f t="shared" si="22"/>
        <v>0</v>
      </c>
      <c r="D762" s="329"/>
      <c r="E762" s="329"/>
      <c r="F762" s="329"/>
      <c r="G762" s="2053">
        <f t="shared" si="23"/>
        <v>0</v>
      </c>
    </row>
    <row r="763" spans="1:7">
      <c r="A763" s="331"/>
      <c r="B763" s="330"/>
      <c r="C763" s="2053">
        <f t="shared" si="22"/>
        <v>0</v>
      </c>
      <c r="D763" s="329"/>
      <c r="E763" s="329"/>
      <c r="F763" s="329"/>
      <c r="G763" s="2053">
        <f t="shared" si="23"/>
        <v>0</v>
      </c>
    </row>
    <row r="764" spans="1:7">
      <c r="A764" s="331"/>
      <c r="B764" s="330"/>
      <c r="C764" s="2053">
        <f t="shared" si="22"/>
        <v>0</v>
      </c>
      <c r="D764" s="329"/>
      <c r="E764" s="329"/>
      <c r="F764" s="329"/>
      <c r="G764" s="2053">
        <f t="shared" si="23"/>
        <v>0</v>
      </c>
    </row>
    <row r="765" spans="1:7">
      <c r="A765" s="331"/>
      <c r="B765" s="330"/>
      <c r="C765" s="2053">
        <f t="shared" si="22"/>
        <v>0</v>
      </c>
      <c r="D765" s="329"/>
      <c r="E765" s="329"/>
      <c r="F765" s="329"/>
      <c r="G765" s="2053">
        <f t="shared" si="23"/>
        <v>0</v>
      </c>
    </row>
    <row r="766" spans="1:7">
      <c r="A766" s="331"/>
      <c r="B766" s="330"/>
      <c r="C766" s="2053">
        <f t="shared" si="22"/>
        <v>0</v>
      </c>
      <c r="D766" s="329"/>
      <c r="E766" s="329"/>
      <c r="F766" s="329"/>
      <c r="G766" s="2053">
        <f t="shared" si="23"/>
        <v>0</v>
      </c>
    </row>
    <row r="767" spans="1:7">
      <c r="A767" s="331"/>
      <c r="B767" s="330"/>
      <c r="C767" s="2053">
        <f t="shared" si="22"/>
        <v>0</v>
      </c>
      <c r="D767" s="329"/>
      <c r="E767" s="329"/>
      <c r="F767" s="329"/>
      <c r="G767" s="2053">
        <f t="shared" si="23"/>
        <v>0</v>
      </c>
    </row>
    <row r="768" spans="1:7">
      <c r="A768" s="331"/>
      <c r="B768" s="330"/>
      <c r="C768" s="2053">
        <f t="shared" si="22"/>
        <v>0</v>
      </c>
      <c r="D768" s="329"/>
      <c r="E768" s="329"/>
      <c r="F768" s="329"/>
      <c r="G768" s="2053">
        <f t="shared" si="23"/>
        <v>0</v>
      </c>
    </row>
    <row r="769" spans="1:7">
      <c r="A769" s="331"/>
      <c r="B769" s="330"/>
      <c r="C769" s="2053">
        <f t="shared" si="22"/>
        <v>0</v>
      </c>
      <c r="D769" s="329"/>
      <c r="E769" s="329"/>
      <c r="F769" s="329"/>
      <c r="G769" s="2053">
        <f t="shared" si="23"/>
        <v>0</v>
      </c>
    </row>
    <row r="770" spans="1:7">
      <c r="A770" s="331"/>
      <c r="B770" s="330"/>
      <c r="C770" s="2053">
        <f t="shared" si="22"/>
        <v>0</v>
      </c>
      <c r="D770" s="329"/>
      <c r="E770" s="329"/>
      <c r="F770" s="329"/>
      <c r="G770" s="2053">
        <f t="shared" si="23"/>
        <v>0</v>
      </c>
    </row>
    <row r="771" spans="1:7">
      <c r="A771" s="331"/>
      <c r="B771" s="330"/>
      <c r="C771" s="2053">
        <f t="shared" si="22"/>
        <v>0</v>
      </c>
      <c r="D771" s="329"/>
      <c r="E771" s="329"/>
      <c r="F771" s="329"/>
      <c r="G771" s="2053">
        <f t="shared" si="23"/>
        <v>0</v>
      </c>
    </row>
    <row r="772" spans="1:7">
      <c r="A772" s="331"/>
      <c r="B772" s="330"/>
      <c r="C772" s="2053">
        <f t="shared" si="22"/>
        <v>0</v>
      </c>
      <c r="D772" s="329"/>
      <c r="E772" s="329"/>
      <c r="F772" s="329"/>
      <c r="G772" s="2053">
        <f t="shared" si="23"/>
        <v>0</v>
      </c>
    </row>
    <row r="773" spans="1:7">
      <c r="A773" s="331"/>
      <c r="B773" s="330"/>
      <c r="C773" s="2053">
        <f t="shared" si="22"/>
        <v>0</v>
      </c>
      <c r="D773" s="329"/>
      <c r="E773" s="329"/>
      <c r="F773" s="329"/>
      <c r="G773" s="2053">
        <f t="shared" si="23"/>
        <v>0</v>
      </c>
    </row>
    <row r="774" spans="1:7">
      <c r="A774" s="331"/>
      <c r="B774" s="330"/>
      <c r="C774" s="2053">
        <f t="shared" si="22"/>
        <v>0</v>
      </c>
      <c r="D774" s="329"/>
      <c r="E774" s="329"/>
      <c r="F774" s="329"/>
      <c r="G774" s="2053">
        <f t="shared" si="23"/>
        <v>0</v>
      </c>
    </row>
    <row r="775" spans="1:7">
      <c r="A775" s="331"/>
      <c r="B775" s="330"/>
      <c r="C775" s="2053">
        <f t="shared" si="22"/>
        <v>0</v>
      </c>
      <c r="D775" s="329"/>
      <c r="E775" s="329"/>
      <c r="F775" s="329"/>
      <c r="G775" s="2053">
        <f t="shared" si="23"/>
        <v>0</v>
      </c>
    </row>
    <row r="776" spans="1:7">
      <c r="A776" s="331"/>
      <c r="B776" s="330"/>
      <c r="C776" s="2053">
        <f t="shared" si="22"/>
        <v>0</v>
      </c>
      <c r="D776" s="329"/>
      <c r="E776" s="329"/>
      <c r="F776" s="329"/>
      <c r="G776" s="2053">
        <f t="shared" si="23"/>
        <v>0</v>
      </c>
    </row>
    <row r="777" spans="1:7">
      <c r="A777" s="331"/>
      <c r="B777" s="330"/>
      <c r="C777" s="2053">
        <f t="shared" si="22"/>
        <v>0</v>
      </c>
      <c r="D777" s="329"/>
      <c r="E777" s="329"/>
      <c r="F777" s="329"/>
      <c r="G777" s="2053">
        <f t="shared" si="23"/>
        <v>0</v>
      </c>
    </row>
    <row r="778" spans="1:7">
      <c r="A778" s="331"/>
      <c r="B778" s="330"/>
      <c r="C778" s="2053">
        <f t="shared" si="22"/>
        <v>0</v>
      </c>
      <c r="D778" s="329"/>
      <c r="E778" s="329"/>
      <c r="F778" s="329"/>
      <c r="G778" s="2053">
        <f t="shared" si="23"/>
        <v>0</v>
      </c>
    </row>
    <row r="779" spans="1:7">
      <c r="A779" s="331"/>
      <c r="B779" s="330"/>
      <c r="C779" s="2053">
        <f t="shared" si="22"/>
        <v>0</v>
      </c>
      <c r="D779" s="329"/>
      <c r="E779" s="329"/>
      <c r="F779" s="329"/>
      <c r="G779" s="2053">
        <f t="shared" si="23"/>
        <v>0</v>
      </c>
    </row>
    <row r="780" spans="1:7">
      <c r="A780" s="331"/>
      <c r="B780" s="330"/>
      <c r="C780" s="2053">
        <f t="shared" ref="C780:C843" si="24">SUMIF(D780:F780,"&gt;0")</f>
        <v>0</v>
      </c>
      <c r="D780" s="329"/>
      <c r="E780" s="329"/>
      <c r="F780" s="329"/>
      <c r="G780" s="2053">
        <f t="shared" ref="G780:G843" si="25">SUMIF(B780:C780,"&gt;0")</f>
        <v>0</v>
      </c>
    </row>
    <row r="781" spans="1:7">
      <c r="A781" s="331"/>
      <c r="B781" s="330"/>
      <c r="C781" s="2053">
        <f t="shared" si="24"/>
        <v>0</v>
      </c>
      <c r="D781" s="329"/>
      <c r="E781" s="329"/>
      <c r="F781" s="329"/>
      <c r="G781" s="2053">
        <f t="shared" si="25"/>
        <v>0</v>
      </c>
    </row>
    <row r="782" spans="1:7">
      <c r="A782" s="331"/>
      <c r="B782" s="330"/>
      <c r="C782" s="2053">
        <f t="shared" si="24"/>
        <v>0</v>
      </c>
      <c r="D782" s="329"/>
      <c r="E782" s="329"/>
      <c r="F782" s="329"/>
      <c r="G782" s="2053">
        <f t="shared" si="25"/>
        <v>0</v>
      </c>
    </row>
    <row r="783" spans="1:7">
      <c r="A783" s="331"/>
      <c r="B783" s="330"/>
      <c r="C783" s="2053">
        <f t="shared" si="24"/>
        <v>0</v>
      </c>
      <c r="D783" s="329"/>
      <c r="E783" s="329"/>
      <c r="F783" s="329"/>
      <c r="G783" s="2053">
        <f t="shared" si="25"/>
        <v>0</v>
      </c>
    </row>
    <row r="784" spans="1:7">
      <c r="A784" s="331"/>
      <c r="B784" s="330"/>
      <c r="C784" s="2053">
        <f t="shared" si="24"/>
        <v>0</v>
      </c>
      <c r="D784" s="329"/>
      <c r="E784" s="329"/>
      <c r="F784" s="329"/>
      <c r="G784" s="2053">
        <f t="shared" si="25"/>
        <v>0</v>
      </c>
    </row>
    <row r="785" spans="1:7">
      <c r="A785" s="331"/>
      <c r="B785" s="330"/>
      <c r="C785" s="2053">
        <f t="shared" si="24"/>
        <v>0</v>
      </c>
      <c r="D785" s="329"/>
      <c r="E785" s="329"/>
      <c r="F785" s="329"/>
      <c r="G785" s="2053">
        <f t="shared" si="25"/>
        <v>0</v>
      </c>
    </row>
    <row r="786" spans="1:7">
      <c r="A786" s="331"/>
      <c r="B786" s="330"/>
      <c r="C786" s="2053">
        <f t="shared" si="24"/>
        <v>0</v>
      </c>
      <c r="D786" s="329"/>
      <c r="E786" s="329"/>
      <c r="F786" s="329"/>
      <c r="G786" s="2053">
        <f t="shared" si="25"/>
        <v>0</v>
      </c>
    </row>
    <row r="787" spans="1:7">
      <c r="A787" s="331"/>
      <c r="B787" s="330"/>
      <c r="C787" s="2053">
        <f t="shared" si="24"/>
        <v>0</v>
      </c>
      <c r="D787" s="329"/>
      <c r="E787" s="329"/>
      <c r="F787" s="329"/>
      <c r="G787" s="2053">
        <f t="shared" si="25"/>
        <v>0</v>
      </c>
    </row>
    <row r="788" spans="1:7">
      <c r="A788" s="331"/>
      <c r="B788" s="330"/>
      <c r="C788" s="2053">
        <f t="shared" si="24"/>
        <v>0</v>
      </c>
      <c r="D788" s="329"/>
      <c r="E788" s="329"/>
      <c r="F788" s="329"/>
      <c r="G788" s="2053">
        <f t="shared" si="25"/>
        <v>0</v>
      </c>
    </row>
    <row r="789" spans="1:7">
      <c r="A789" s="331"/>
      <c r="B789" s="330"/>
      <c r="C789" s="2053">
        <f t="shared" si="24"/>
        <v>0</v>
      </c>
      <c r="D789" s="329"/>
      <c r="E789" s="329"/>
      <c r="F789" s="329"/>
      <c r="G789" s="2053">
        <f t="shared" si="25"/>
        <v>0</v>
      </c>
    </row>
    <row r="790" spans="1:7">
      <c r="A790" s="331"/>
      <c r="B790" s="330"/>
      <c r="C790" s="2053">
        <f t="shared" si="24"/>
        <v>0</v>
      </c>
      <c r="D790" s="329"/>
      <c r="E790" s="329"/>
      <c r="F790" s="329"/>
      <c r="G790" s="2053">
        <f t="shared" si="25"/>
        <v>0</v>
      </c>
    </row>
    <row r="791" spans="1:7">
      <c r="A791" s="331"/>
      <c r="B791" s="330"/>
      <c r="C791" s="2053">
        <f t="shared" si="24"/>
        <v>0</v>
      </c>
      <c r="D791" s="329"/>
      <c r="E791" s="329"/>
      <c r="F791" s="329"/>
      <c r="G791" s="2053">
        <f t="shared" si="25"/>
        <v>0</v>
      </c>
    </row>
    <row r="792" spans="1:7">
      <c r="A792" s="331"/>
      <c r="B792" s="330"/>
      <c r="C792" s="2053">
        <f t="shared" si="24"/>
        <v>0</v>
      </c>
      <c r="D792" s="329"/>
      <c r="E792" s="329"/>
      <c r="F792" s="329"/>
      <c r="G792" s="2053">
        <f t="shared" si="25"/>
        <v>0</v>
      </c>
    </row>
    <row r="793" spans="1:7">
      <c r="A793" s="331"/>
      <c r="B793" s="330"/>
      <c r="C793" s="2053">
        <f t="shared" si="24"/>
        <v>0</v>
      </c>
      <c r="D793" s="329"/>
      <c r="E793" s="329"/>
      <c r="F793" s="329"/>
      <c r="G793" s="2053">
        <f t="shared" si="25"/>
        <v>0</v>
      </c>
    </row>
    <row r="794" spans="1:7">
      <c r="A794" s="331"/>
      <c r="B794" s="330"/>
      <c r="C794" s="2053">
        <f t="shared" si="24"/>
        <v>0</v>
      </c>
      <c r="D794" s="329"/>
      <c r="E794" s="329"/>
      <c r="F794" s="329"/>
      <c r="G794" s="2053">
        <f t="shared" si="25"/>
        <v>0</v>
      </c>
    </row>
    <row r="795" spans="1:7">
      <c r="A795" s="331"/>
      <c r="B795" s="330"/>
      <c r="C795" s="2053">
        <f t="shared" si="24"/>
        <v>0</v>
      </c>
      <c r="D795" s="329"/>
      <c r="E795" s="329"/>
      <c r="F795" s="329"/>
      <c r="G795" s="2053">
        <f t="shared" si="25"/>
        <v>0</v>
      </c>
    </row>
    <row r="796" spans="1:7">
      <c r="A796" s="331"/>
      <c r="B796" s="330"/>
      <c r="C796" s="2053">
        <f t="shared" si="24"/>
        <v>0</v>
      </c>
      <c r="D796" s="329"/>
      <c r="E796" s="329"/>
      <c r="F796" s="329"/>
      <c r="G796" s="2053">
        <f t="shared" si="25"/>
        <v>0</v>
      </c>
    </row>
    <row r="797" spans="1:7">
      <c r="A797" s="331"/>
      <c r="B797" s="330"/>
      <c r="C797" s="2053">
        <f t="shared" si="24"/>
        <v>0</v>
      </c>
      <c r="D797" s="329"/>
      <c r="E797" s="329"/>
      <c r="F797" s="329"/>
      <c r="G797" s="2053">
        <f t="shared" si="25"/>
        <v>0</v>
      </c>
    </row>
    <row r="798" spans="1:7">
      <c r="A798" s="331"/>
      <c r="B798" s="330"/>
      <c r="C798" s="2053">
        <f t="shared" si="24"/>
        <v>0</v>
      </c>
      <c r="D798" s="329"/>
      <c r="E798" s="329"/>
      <c r="F798" s="329"/>
      <c r="G798" s="2053">
        <f t="shared" si="25"/>
        <v>0</v>
      </c>
    </row>
    <row r="799" spans="1:7">
      <c r="A799" s="331"/>
      <c r="B799" s="330"/>
      <c r="C799" s="2053">
        <f t="shared" si="24"/>
        <v>0</v>
      </c>
      <c r="D799" s="329"/>
      <c r="E799" s="329"/>
      <c r="F799" s="329"/>
      <c r="G799" s="2053">
        <f t="shared" si="25"/>
        <v>0</v>
      </c>
    </row>
    <row r="800" spans="1:7">
      <c r="A800" s="331"/>
      <c r="B800" s="330"/>
      <c r="C800" s="2053">
        <f t="shared" si="24"/>
        <v>0</v>
      </c>
      <c r="D800" s="329"/>
      <c r="E800" s="329"/>
      <c r="F800" s="329"/>
      <c r="G800" s="2053">
        <f t="shared" si="25"/>
        <v>0</v>
      </c>
    </row>
    <row r="801" spans="1:7">
      <c r="A801" s="331"/>
      <c r="B801" s="330"/>
      <c r="C801" s="2053">
        <f t="shared" si="24"/>
        <v>0</v>
      </c>
      <c r="D801" s="329"/>
      <c r="E801" s="329"/>
      <c r="F801" s="329"/>
      <c r="G801" s="2053">
        <f t="shared" si="25"/>
        <v>0</v>
      </c>
    </row>
    <row r="802" spans="1:7">
      <c r="A802" s="331"/>
      <c r="B802" s="330"/>
      <c r="C802" s="2053">
        <f t="shared" si="24"/>
        <v>0</v>
      </c>
      <c r="D802" s="329"/>
      <c r="E802" s="329"/>
      <c r="F802" s="329"/>
      <c r="G802" s="2053">
        <f t="shared" si="25"/>
        <v>0</v>
      </c>
    </row>
    <row r="803" spans="1:7">
      <c r="A803" s="331"/>
      <c r="B803" s="330"/>
      <c r="C803" s="2053">
        <f t="shared" si="24"/>
        <v>0</v>
      </c>
      <c r="D803" s="329"/>
      <c r="E803" s="329"/>
      <c r="F803" s="329"/>
      <c r="G803" s="2053">
        <f t="shared" si="25"/>
        <v>0</v>
      </c>
    </row>
    <row r="804" spans="1:7">
      <c r="A804" s="331"/>
      <c r="B804" s="330"/>
      <c r="C804" s="2053">
        <f t="shared" si="24"/>
        <v>0</v>
      </c>
      <c r="D804" s="329"/>
      <c r="E804" s="329"/>
      <c r="F804" s="329"/>
      <c r="G804" s="2053">
        <f t="shared" si="25"/>
        <v>0</v>
      </c>
    </row>
    <row r="805" spans="1:7">
      <c r="A805" s="331"/>
      <c r="B805" s="330"/>
      <c r="C805" s="2053">
        <f t="shared" si="24"/>
        <v>0</v>
      </c>
      <c r="D805" s="329"/>
      <c r="E805" s="329"/>
      <c r="F805" s="329"/>
      <c r="G805" s="2053">
        <f t="shared" si="25"/>
        <v>0</v>
      </c>
    </row>
    <row r="806" spans="1:7">
      <c r="A806" s="331"/>
      <c r="B806" s="330"/>
      <c r="C806" s="2053">
        <f t="shared" si="24"/>
        <v>0</v>
      </c>
      <c r="D806" s="329"/>
      <c r="E806" s="329"/>
      <c r="F806" s="329"/>
      <c r="G806" s="2053">
        <f t="shared" si="25"/>
        <v>0</v>
      </c>
    </row>
    <row r="807" spans="1:7">
      <c r="A807" s="331"/>
      <c r="B807" s="330"/>
      <c r="C807" s="2053">
        <f t="shared" si="24"/>
        <v>0</v>
      </c>
      <c r="D807" s="329"/>
      <c r="E807" s="329"/>
      <c r="F807" s="329"/>
      <c r="G807" s="2053">
        <f t="shared" si="25"/>
        <v>0</v>
      </c>
    </row>
    <row r="808" spans="1:7">
      <c r="A808" s="331"/>
      <c r="B808" s="330"/>
      <c r="C808" s="2053">
        <f t="shared" si="24"/>
        <v>0</v>
      </c>
      <c r="D808" s="329"/>
      <c r="E808" s="329"/>
      <c r="F808" s="329"/>
      <c r="G808" s="2053">
        <f t="shared" si="25"/>
        <v>0</v>
      </c>
    </row>
    <row r="809" spans="1:7">
      <c r="A809" s="331"/>
      <c r="B809" s="330"/>
      <c r="C809" s="2053">
        <f t="shared" si="24"/>
        <v>0</v>
      </c>
      <c r="D809" s="329"/>
      <c r="E809" s="329"/>
      <c r="F809" s="329"/>
      <c r="G809" s="2053">
        <f t="shared" si="25"/>
        <v>0</v>
      </c>
    </row>
    <row r="810" spans="1:7">
      <c r="A810" s="331"/>
      <c r="B810" s="330"/>
      <c r="C810" s="2053">
        <f t="shared" si="24"/>
        <v>0</v>
      </c>
      <c r="D810" s="329"/>
      <c r="E810" s="329"/>
      <c r="F810" s="329"/>
      <c r="G810" s="2053">
        <f t="shared" si="25"/>
        <v>0</v>
      </c>
    </row>
    <row r="811" spans="1:7">
      <c r="A811" s="331"/>
      <c r="B811" s="330"/>
      <c r="C811" s="2053">
        <f t="shared" si="24"/>
        <v>0</v>
      </c>
      <c r="D811" s="329"/>
      <c r="E811" s="329"/>
      <c r="F811" s="329"/>
      <c r="G811" s="2053">
        <f t="shared" si="25"/>
        <v>0</v>
      </c>
    </row>
    <row r="812" spans="1:7">
      <c r="A812" s="331"/>
      <c r="B812" s="330"/>
      <c r="C812" s="2053">
        <f t="shared" si="24"/>
        <v>0</v>
      </c>
      <c r="D812" s="329"/>
      <c r="E812" s="329"/>
      <c r="F812" s="329"/>
      <c r="G812" s="2053">
        <f t="shared" si="25"/>
        <v>0</v>
      </c>
    </row>
    <row r="813" spans="1:7">
      <c r="A813" s="331"/>
      <c r="B813" s="330"/>
      <c r="C813" s="2053">
        <f t="shared" si="24"/>
        <v>0</v>
      </c>
      <c r="D813" s="329"/>
      <c r="E813" s="329"/>
      <c r="F813" s="329"/>
      <c r="G813" s="2053">
        <f t="shared" si="25"/>
        <v>0</v>
      </c>
    </row>
    <row r="814" spans="1:7">
      <c r="A814" s="331"/>
      <c r="B814" s="330"/>
      <c r="C814" s="2053">
        <f t="shared" si="24"/>
        <v>0</v>
      </c>
      <c r="D814" s="329"/>
      <c r="E814" s="329"/>
      <c r="F814" s="329"/>
      <c r="G814" s="2053">
        <f t="shared" si="25"/>
        <v>0</v>
      </c>
    </row>
    <row r="815" spans="1:7">
      <c r="A815" s="331"/>
      <c r="B815" s="330"/>
      <c r="C815" s="2053">
        <f t="shared" si="24"/>
        <v>0</v>
      </c>
      <c r="D815" s="329"/>
      <c r="E815" s="329"/>
      <c r="F815" s="329"/>
      <c r="G815" s="2053">
        <f t="shared" si="25"/>
        <v>0</v>
      </c>
    </row>
    <row r="816" spans="1:7">
      <c r="A816" s="331"/>
      <c r="B816" s="330"/>
      <c r="C816" s="2053">
        <f t="shared" si="24"/>
        <v>0</v>
      </c>
      <c r="D816" s="329"/>
      <c r="E816" s="329"/>
      <c r="F816" s="329"/>
      <c r="G816" s="2053">
        <f t="shared" si="25"/>
        <v>0</v>
      </c>
    </row>
    <row r="817" spans="1:7">
      <c r="A817" s="331"/>
      <c r="B817" s="330"/>
      <c r="C817" s="2053">
        <f t="shared" si="24"/>
        <v>0</v>
      </c>
      <c r="D817" s="329"/>
      <c r="E817" s="329"/>
      <c r="F817" s="329"/>
      <c r="G817" s="2053">
        <f t="shared" si="25"/>
        <v>0</v>
      </c>
    </row>
    <row r="818" spans="1:7">
      <c r="A818" s="331"/>
      <c r="B818" s="330"/>
      <c r="C818" s="2053">
        <f t="shared" si="24"/>
        <v>0</v>
      </c>
      <c r="D818" s="329"/>
      <c r="E818" s="329"/>
      <c r="F818" s="329"/>
      <c r="G818" s="2053">
        <f t="shared" si="25"/>
        <v>0</v>
      </c>
    </row>
    <row r="819" spans="1:7">
      <c r="A819" s="331"/>
      <c r="B819" s="330"/>
      <c r="C819" s="2053">
        <f t="shared" si="24"/>
        <v>0</v>
      </c>
      <c r="D819" s="329"/>
      <c r="E819" s="329"/>
      <c r="F819" s="329"/>
      <c r="G819" s="2053">
        <f t="shared" si="25"/>
        <v>0</v>
      </c>
    </row>
    <row r="820" spans="1:7">
      <c r="A820" s="331"/>
      <c r="B820" s="330"/>
      <c r="C820" s="2053">
        <f t="shared" si="24"/>
        <v>0</v>
      </c>
      <c r="D820" s="329"/>
      <c r="E820" s="329"/>
      <c r="F820" s="329"/>
      <c r="G820" s="2053">
        <f t="shared" si="25"/>
        <v>0</v>
      </c>
    </row>
    <row r="821" spans="1:7">
      <c r="A821" s="331"/>
      <c r="B821" s="330"/>
      <c r="C821" s="2053">
        <f t="shared" si="24"/>
        <v>0</v>
      </c>
      <c r="D821" s="329"/>
      <c r="E821" s="329"/>
      <c r="F821" s="329"/>
      <c r="G821" s="2053">
        <f t="shared" si="25"/>
        <v>0</v>
      </c>
    </row>
    <row r="822" spans="1:7">
      <c r="A822" s="331"/>
      <c r="B822" s="330"/>
      <c r="C822" s="2053">
        <f t="shared" si="24"/>
        <v>0</v>
      </c>
      <c r="D822" s="329"/>
      <c r="E822" s="329"/>
      <c r="F822" s="329"/>
      <c r="G822" s="2053">
        <f t="shared" si="25"/>
        <v>0</v>
      </c>
    </row>
    <row r="823" spans="1:7">
      <c r="A823" s="331"/>
      <c r="B823" s="330"/>
      <c r="C823" s="2053">
        <f t="shared" si="24"/>
        <v>0</v>
      </c>
      <c r="D823" s="329"/>
      <c r="E823" s="329"/>
      <c r="F823" s="329"/>
      <c r="G823" s="2053">
        <f t="shared" si="25"/>
        <v>0</v>
      </c>
    </row>
    <row r="824" spans="1:7">
      <c r="A824" s="331"/>
      <c r="B824" s="330"/>
      <c r="C824" s="2053">
        <f t="shared" si="24"/>
        <v>0</v>
      </c>
      <c r="D824" s="329"/>
      <c r="E824" s="329"/>
      <c r="F824" s="329"/>
      <c r="G824" s="2053">
        <f t="shared" si="25"/>
        <v>0</v>
      </c>
    </row>
    <row r="825" spans="1:7">
      <c r="A825" s="331"/>
      <c r="B825" s="330"/>
      <c r="C825" s="2053">
        <f t="shared" si="24"/>
        <v>0</v>
      </c>
      <c r="D825" s="329"/>
      <c r="E825" s="329"/>
      <c r="F825" s="329"/>
      <c r="G825" s="2053">
        <f t="shared" si="25"/>
        <v>0</v>
      </c>
    </row>
    <row r="826" spans="1:7">
      <c r="A826" s="331"/>
      <c r="B826" s="330"/>
      <c r="C826" s="2053">
        <f t="shared" si="24"/>
        <v>0</v>
      </c>
      <c r="D826" s="329"/>
      <c r="E826" s="329"/>
      <c r="F826" s="329"/>
      <c r="G826" s="2053">
        <f t="shared" si="25"/>
        <v>0</v>
      </c>
    </row>
    <row r="827" spans="1:7">
      <c r="A827" s="331"/>
      <c r="B827" s="330"/>
      <c r="C827" s="2053">
        <f t="shared" si="24"/>
        <v>0</v>
      </c>
      <c r="D827" s="329"/>
      <c r="E827" s="329"/>
      <c r="F827" s="329"/>
      <c r="G827" s="2053">
        <f t="shared" si="25"/>
        <v>0</v>
      </c>
    </row>
    <row r="828" spans="1:7">
      <c r="A828" s="331"/>
      <c r="B828" s="330"/>
      <c r="C828" s="2053">
        <f t="shared" si="24"/>
        <v>0</v>
      </c>
      <c r="D828" s="329"/>
      <c r="E828" s="329"/>
      <c r="F828" s="329"/>
      <c r="G828" s="2053">
        <f t="shared" si="25"/>
        <v>0</v>
      </c>
    </row>
    <row r="829" spans="1:7">
      <c r="A829" s="331"/>
      <c r="B829" s="330"/>
      <c r="C829" s="2053">
        <f t="shared" si="24"/>
        <v>0</v>
      </c>
      <c r="D829" s="329"/>
      <c r="E829" s="329"/>
      <c r="F829" s="329"/>
      <c r="G829" s="2053">
        <f t="shared" si="25"/>
        <v>0</v>
      </c>
    </row>
    <row r="830" spans="1:7">
      <c r="A830" s="331"/>
      <c r="B830" s="330"/>
      <c r="C830" s="2053">
        <f t="shared" si="24"/>
        <v>0</v>
      </c>
      <c r="D830" s="329"/>
      <c r="E830" s="329"/>
      <c r="F830" s="329"/>
      <c r="G830" s="2053">
        <f t="shared" si="25"/>
        <v>0</v>
      </c>
    </row>
    <row r="831" spans="1:7">
      <c r="A831" s="331"/>
      <c r="B831" s="330"/>
      <c r="C831" s="2053">
        <f t="shared" si="24"/>
        <v>0</v>
      </c>
      <c r="D831" s="329"/>
      <c r="E831" s="329"/>
      <c r="F831" s="329"/>
      <c r="G831" s="2053">
        <f t="shared" si="25"/>
        <v>0</v>
      </c>
    </row>
    <row r="832" spans="1:7">
      <c r="A832" s="331"/>
      <c r="B832" s="330"/>
      <c r="C832" s="2053">
        <f t="shared" si="24"/>
        <v>0</v>
      </c>
      <c r="D832" s="329"/>
      <c r="E832" s="329"/>
      <c r="F832" s="329"/>
      <c r="G832" s="2053">
        <f t="shared" si="25"/>
        <v>0</v>
      </c>
    </row>
    <row r="833" spans="1:7">
      <c r="A833" s="331"/>
      <c r="B833" s="330"/>
      <c r="C833" s="2053">
        <f t="shared" si="24"/>
        <v>0</v>
      </c>
      <c r="D833" s="329"/>
      <c r="E833" s="329"/>
      <c r="F833" s="329"/>
      <c r="G833" s="2053">
        <f t="shared" si="25"/>
        <v>0</v>
      </c>
    </row>
    <row r="834" spans="1:7">
      <c r="A834" s="331"/>
      <c r="B834" s="330"/>
      <c r="C834" s="2053">
        <f t="shared" si="24"/>
        <v>0</v>
      </c>
      <c r="D834" s="329"/>
      <c r="E834" s="329"/>
      <c r="F834" s="329"/>
      <c r="G834" s="2053">
        <f t="shared" si="25"/>
        <v>0</v>
      </c>
    </row>
    <row r="835" spans="1:7">
      <c r="A835" s="331"/>
      <c r="B835" s="330"/>
      <c r="C835" s="2053">
        <f t="shared" si="24"/>
        <v>0</v>
      </c>
      <c r="D835" s="329"/>
      <c r="E835" s="329"/>
      <c r="F835" s="329"/>
      <c r="G835" s="2053">
        <f t="shared" si="25"/>
        <v>0</v>
      </c>
    </row>
    <row r="836" spans="1:7">
      <c r="A836" s="331"/>
      <c r="B836" s="330"/>
      <c r="C836" s="2053">
        <f t="shared" si="24"/>
        <v>0</v>
      </c>
      <c r="D836" s="329"/>
      <c r="E836" s="329"/>
      <c r="F836" s="329"/>
      <c r="G836" s="2053">
        <f t="shared" si="25"/>
        <v>0</v>
      </c>
    </row>
    <row r="837" spans="1:7">
      <c r="A837" s="331"/>
      <c r="B837" s="330"/>
      <c r="C837" s="2053">
        <f t="shared" si="24"/>
        <v>0</v>
      </c>
      <c r="D837" s="329"/>
      <c r="E837" s="329"/>
      <c r="F837" s="329"/>
      <c r="G837" s="2053">
        <f t="shared" si="25"/>
        <v>0</v>
      </c>
    </row>
    <row r="838" spans="1:7">
      <c r="A838" s="331"/>
      <c r="B838" s="330"/>
      <c r="C838" s="2053">
        <f t="shared" si="24"/>
        <v>0</v>
      </c>
      <c r="D838" s="329"/>
      <c r="E838" s="329"/>
      <c r="F838" s="329"/>
      <c r="G838" s="2053">
        <f t="shared" si="25"/>
        <v>0</v>
      </c>
    </row>
    <row r="839" spans="1:7">
      <c r="A839" s="331"/>
      <c r="B839" s="330"/>
      <c r="C839" s="2053">
        <f t="shared" si="24"/>
        <v>0</v>
      </c>
      <c r="D839" s="329"/>
      <c r="E839" s="329"/>
      <c r="F839" s="329"/>
      <c r="G839" s="2053">
        <f t="shared" si="25"/>
        <v>0</v>
      </c>
    </row>
    <row r="840" spans="1:7">
      <c r="A840" s="331"/>
      <c r="B840" s="330"/>
      <c r="C840" s="2053">
        <f t="shared" si="24"/>
        <v>0</v>
      </c>
      <c r="D840" s="329"/>
      <c r="E840" s="329"/>
      <c r="F840" s="329"/>
      <c r="G840" s="2053">
        <f t="shared" si="25"/>
        <v>0</v>
      </c>
    </row>
    <row r="841" spans="1:7">
      <c r="A841" s="331"/>
      <c r="B841" s="330"/>
      <c r="C841" s="2053">
        <f t="shared" si="24"/>
        <v>0</v>
      </c>
      <c r="D841" s="329"/>
      <c r="E841" s="329"/>
      <c r="F841" s="329"/>
      <c r="G841" s="2053">
        <f t="shared" si="25"/>
        <v>0</v>
      </c>
    </row>
    <row r="842" spans="1:7">
      <c r="A842" s="331"/>
      <c r="B842" s="330"/>
      <c r="C842" s="2053">
        <f t="shared" si="24"/>
        <v>0</v>
      </c>
      <c r="D842" s="329"/>
      <c r="E842" s="329"/>
      <c r="F842" s="329"/>
      <c r="G842" s="2053">
        <f t="shared" si="25"/>
        <v>0</v>
      </c>
    </row>
    <row r="843" spans="1:7">
      <c r="A843" s="331"/>
      <c r="B843" s="330"/>
      <c r="C843" s="2053">
        <f t="shared" si="24"/>
        <v>0</v>
      </c>
      <c r="D843" s="329"/>
      <c r="E843" s="329"/>
      <c r="F843" s="329"/>
      <c r="G843" s="2053">
        <f t="shared" si="25"/>
        <v>0</v>
      </c>
    </row>
    <row r="844" spans="1:7">
      <c r="A844" s="331"/>
      <c r="B844" s="330"/>
      <c r="C844" s="2053">
        <f t="shared" ref="C844:C907" si="26">SUMIF(D844:F844,"&gt;0")</f>
        <v>0</v>
      </c>
      <c r="D844" s="329"/>
      <c r="E844" s="329"/>
      <c r="F844" s="329"/>
      <c r="G844" s="2053">
        <f t="shared" ref="G844:G907" si="27">SUMIF(B844:C844,"&gt;0")</f>
        <v>0</v>
      </c>
    </row>
    <row r="845" spans="1:7">
      <c r="A845" s="331"/>
      <c r="B845" s="330"/>
      <c r="C845" s="2053">
        <f t="shared" si="26"/>
        <v>0</v>
      </c>
      <c r="D845" s="329"/>
      <c r="E845" s="329"/>
      <c r="F845" s="329"/>
      <c r="G845" s="2053">
        <f t="shared" si="27"/>
        <v>0</v>
      </c>
    </row>
    <row r="846" spans="1:7">
      <c r="A846" s="331"/>
      <c r="B846" s="330"/>
      <c r="C846" s="2053">
        <f t="shared" si="26"/>
        <v>0</v>
      </c>
      <c r="D846" s="329"/>
      <c r="E846" s="329"/>
      <c r="F846" s="329"/>
      <c r="G846" s="2053">
        <f t="shared" si="27"/>
        <v>0</v>
      </c>
    </row>
    <row r="847" spans="1:7">
      <c r="A847" s="331"/>
      <c r="B847" s="330"/>
      <c r="C847" s="2053">
        <f t="shared" si="26"/>
        <v>0</v>
      </c>
      <c r="D847" s="329"/>
      <c r="E847" s="329"/>
      <c r="F847" s="329"/>
      <c r="G847" s="2053">
        <f t="shared" si="27"/>
        <v>0</v>
      </c>
    </row>
    <row r="848" spans="1:7">
      <c r="A848" s="331"/>
      <c r="B848" s="330"/>
      <c r="C848" s="2053">
        <f t="shared" si="26"/>
        <v>0</v>
      </c>
      <c r="D848" s="329"/>
      <c r="E848" s="329"/>
      <c r="F848" s="329"/>
      <c r="G848" s="2053">
        <f t="shared" si="27"/>
        <v>0</v>
      </c>
    </row>
    <row r="849" spans="1:7">
      <c r="A849" s="331"/>
      <c r="B849" s="330"/>
      <c r="C849" s="2053">
        <f t="shared" si="26"/>
        <v>0</v>
      </c>
      <c r="D849" s="329"/>
      <c r="E849" s="329"/>
      <c r="F849" s="329"/>
      <c r="G849" s="2053">
        <f t="shared" si="27"/>
        <v>0</v>
      </c>
    </row>
    <row r="850" spans="1:7">
      <c r="A850" s="331"/>
      <c r="B850" s="330"/>
      <c r="C850" s="2053">
        <f t="shared" si="26"/>
        <v>0</v>
      </c>
      <c r="D850" s="329"/>
      <c r="E850" s="329"/>
      <c r="F850" s="329"/>
      <c r="G850" s="2053">
        <f t="shared" si="27"/>
        <v>0</v>
      </c>
    </row>
    <row r="851" spans="1:7">
      <c r="A851" s="331"/>
      <c r="B851" s="330"/>
      <c r="C851" s="2053">
        <f t="shared" si="26"/>
        <v>0</v>
      </c>
      <c r="D851" s="329"/>
      <c r="E851" s="329"/>
      <c r="F851" s="329"/>
      <c r="G851" s="2053">
        <f t="shared" si="27"/>
        <v>0</v>
      </c>
    </row>
    <row r="852" spans="1:7">
      <c r="A852" s="331"/>
      <c r="B852" s="330"/>
      <c r="C852" s="2053">
        <f t="shared" si="26"/>
        <v>0</v>
      </c>
      <c r="D852" s="329"/>
      <c r="E852" s="329"/>
      <c r="F852" s="329"/>
      <c r="G852" s="2053">
        <f t="shared" si="27"/>
        <v>0</v>
      </c>
    </row>
    <row r="853" spans="1:7">
      <c r="A853" s="331"/>
      <c r="B853" s="330"/>
      <c r="C853" s="2053">
        <f t="shared" si="26"/>
        <v>0</v>
      </c>
      <c r="D853" s="329"/>
      <c r="E853" s="329"/>
      <c r="F853" s="329"/>
      <c r="G853" s="2053">
        <f t="shared" si="27"/>
        <v>0</v>
      </c>
    </row>
    <row r="854" spans="1:7">
      <c r="A854" s="331"/>
      <c r="B854" s="330"/>
      <c r="C854" s="2053">
        <f t="shared" si="26"/>
        <v>0</v>
      </c>
      <c r="D854" s="329"/>
      <c r="E854" s="329"/>
      <c r="F854" s="329"/>
      <c r="G854" s="2053">
        <f t="shared" si="27"/>
        <v>0</v>
      </c>
    </row>
    <row r="855" spans="1:7">
      <c r="A855" s="331"/>
      <c r="B855" s="330"/>
      <c r="C855" s="2053">
        <f t="shared" si="26"/>
        <v>0</v>
      </c>
      <c r="D855" s="329"/>
      <c r="E855" s="329"/>
      <c r="F855" s="329"/>
      <c r="G855" s="2053">
        <f t="shared" si="27"/>
        <v>0</v>
      </c>
    </row>
    <row r="856" spans="1:7">
      <c r="A856" s="331"/>
      <c r="B856" s="330"/>
      <c r="C856" s="2053">
        <f t="shared" si="26"/>
        <v>0</v>
      </c>
      <c r="D856" s="329"/>
      <c r="E856" s="329"/>
      <c r="F856" s="329"/>
      <c r="G856" s="2053">
        <f t="shared" si="27"/>
        <v>0</v>
      </c>
    </row>
    <row r="857" spans="1:7">
      <c r="A857" s="331"/>
      <c r="B857" s="330"/>
      <c r="C857" s="2053">
        <f t="shared" si="26"/>
        <v>0</v>
      </c>
      <c r="D857" s="329"/>
      <c r="E857" s="329"/>
      <c r="F857" s="329"/>
      <c r="G857" s="2053">
        <f t="shared" si="27"/>
        <v>0</v>
      </c>
    </row>
    <row r="858" spans="1:7">
      <c r="A858" s="331"/>
      <c r="B858" s="330"/>
      <c r="C858" s="2053">
        <f t="shared" si="26"/>
        <v>0</v>
      </c>
      <c r="D858" s="329"/>
      <c r="E858" s="329"/>
      <c r="F858" s="329"/>
      <c r="G858" s="2053">
        <f t="shared" si="27"/>
        <v>0</v>
      </c>
    </row>
    <row r="859" spans="1:7">
      <c r="A859" s="331"/>
      <c r="B859" s="330"/>
      <c r="C859" s="2053">
        <f t="shared" si="26"/>
        <v>0</v>
      </c>
      <c r="D859" s="329"/>
      <c r="E859" s="329"/>
      <c r="F859" s="329"/>
      <c r="G859" s="2053">
        <f t="shared" si="27"/>
        <v>0</v>
      </c>
    </row>
    <row r="860" spans="1:7">
      <c r="A860" s="331"/>
      <c r="B860" s="330"/>
      <c r="C860" s="2053">
        <f t="shared" si="26"/>
        <v>0</v>
      </c>
      <c r="D860" s="329"/>
      <c r="E860" s="329"/>
      <c r="F860" s="329"/>
      <c r="G860" s="2053">
        <f t="shared" si="27"/>
        <v>0</v>
      </c>
    </row>
    <row r="861" spans="1:7">
      <c r="A861" s="331"/>
      <c r="B861" s="330"/>
      <c r="C861" s="2053">
        <f t="shared" si="26"/>
        <v>0</v>
      </c>
      <c r="D861" s="329"/>
      <c r="E861" s="329"/>
      <c r="F861" s="329"/>
      <c r="G861" s="2053">
        <f t="shared" si="27"/>
        <v>0</v>
      </c>
    </row>
    <row r="862" spans="1:7">
      <c r="A862" s="331"/>
      <c r="B862" s="330"/>
      <c r="C862" s="2053">
        <f t="shared" si="26"/>
        <v>0</v>
      </c>
      <c r="D862" s="329"/>
      <c r="E862" s="329"/>
      <c r="F862" s="329"/>
      <c r="G862" s="2053">
        <f t="shared" si="27"/>
        <v>0</v>
      </c>
    </row>
    <row r="863" spans="1:7">
      <c r="A863" s="331"/>
      <c r="B863" s="330"/>
      <c r="C863" s="2053">
        <f t="shared" si="26"/>
        <v>0</v>
      </c>
      <c r="D863" s="329"/>
      <c r="E863" s="329"/>
      <c r="F863" s="329"/>
      <c r="G863" s="2053">
        <f t="shared" si="27"/>
        <v>0</v>
      </c>
    </row>
    <row r="864" spans="1:7">
      <c r="A864" s="331"/>
      <c r="B864" s="330"/>
      <c r="C864" s="2053">
        <f t="shared" si="26"/>
        <v>0</v>
      </c>
      <c r="D864" s="329"/>
      <c r="E864" s="329"/>
      <c r="F864" s="329"/>
      <c r="G864" s="2053">
        <f t="shared" si="27"/>
        <v>0</v>
      </c>
    </row>
    <row r="865" spans="1:7">
      <c r="A865" s="331"/>
      <c r="B865" s="330"/>
      <c r="C865" s="2053">
        <f t="shared" si="26"/>
        <v>0</v>
      </c>
      <c r="D865" s="329"/>
      <c r="E865" s="329"/>
      <c r="F865" s="329"/>
      <c r="G865" s="2053">
        <f t="shared" si="27"/>
        <v>0</v>
      </c>
    </row>
    <row r="866" spans="1:7">
      <c r="A866" s="331"/>
      <c r="B866" s="330"/>
      <c r="C866" s="2053">
        <f t="shared" si="26"/>
        <v>0</v>
      </c>
      <c r="D866" s="329"/>
      <c r="E866" s="329"/>
      <c r="F866" s="329"/>
      <c r="G866" s="2053">
        <f t="shared" si="27"/>
        <v>0</v>
      </c>
    </row>
    <row r="867" spans="1:7">
      <c r="A867" s="331"/>
      <c r="B867" s="330"/>
      <c r="C867" s="2053">
        <f t="shared" si="26"/>
        <v>0</v>
      </c>
      <c r="D867" s="329"/>
      <c r="E867" s="329"/>
      <c r="F867" s="329"/>
      <c r="G867" s="2053">
        <f t="shared" si="27"/>
        <v>0</v>
      </c>
    </row>
    <row r="868" spans="1:7">
      <c r="A868" s="331"/>
      <c r="B868" s="330"/>
      <c r="C868" s="2053">
        <f t="shared" si="26"/>
        <v>0</v>
      </c>
      <c r="D868" s="329"/>
      <c r="E868" s="329"/>
      <c r="F868" s="329"/>
      <c r="G868" s="2053">
        <f t="shared" si="27"/>
        <v>0</v>
      </c>
    </row>
    <row r="869" spans="1:7">
      <c r="A869" s="331"/>
      <c r="B869" s="330"/>
      <c r="C869" s="2053">
        <f t="shared" si="26"/>
        <v>0</v>
      </c>
      <c r="D869" s="329"/>
      <c r="E869" s="329"/>
      <c r="F869" s="329"/>
      <c r="G869" s="2053">
        <f t="shared" si="27"/>
        <v>0</v>
      </c>
    </row>
    <row r="870" spans="1:7">
      <c r="A870" s="331"/>
      <c r="B870" s="330"/>
      <c r="C870" s="2053">
        <f t="shared" si="26"/>
        <v>0</v>
      </c>
      <c r="D870" s="329"/>
      <c r="E870" s="329"/>
      <c r="F870" s="329"/>
      <c r="G870" s="2053">
        <f t="shared" si="27"/>
        <v>0</v>
      </c>
    </row>
    <row r="871" spans="1:7">
      <c r="A871" s="331"/>
      <c r="B871" s="330"/>
      <c r="C871" s="2053">
        <f t="shared" si="26"/>
        <v>0</v>
      </c>
      <c r="D871" s="329"/>
      <c r="E871" s="329"/>
      <c r="F871" s="329"/>
      <c r="G871" s="2053">
        <f t="shared" si="27"/>
        <v>0</v>
      </c>
    </row>
    <row r="872" spans="1:7">
      <c r="A872" s="331"/>
      <c r="B872" s="330"/>
      <c r="C872" s="2053">
        <f t="shared" si="26"/>
        <v>0</v>
      </c>
      <c r="D872" s="329"/>
      <c r="E872" s="329"/>
      <c r="F872" s="329"/>
      <c r="G872" s="2053">
        <f t="shared" si="27"/>
        <v>0</v>
      </c>
    </row>
    <row r="873" spans="1:7">
      <c r="A873" s="331"/>
      <c r="B873" s="330"/>
      <c r="C873" s="2053">
        <f t="shared" si="26"/>
        <v>0</v>
      </c>
      <c r="D873" s="329"/>
      <c r="E873" s="329"/>
      <c r="F873" s="329"/>
      <c r="G873" s="2053">
        <f t="shared" si="27"/>
        <v>0</v>
      </c>
    </row>
    <row r="874" spans="1:7">
      <c r="A874" s="331"/>
      <c r="B874" s="330"/>
      <c r="C874" s="2053">
        <f t="shared" si="26"/>
        <v>0</v>
      </c>
      <c r="D874" s="329"/>
      <c r="E874" s="329"/>
      <c r="F874" s="329"/>
      <c r="G874" s="2053">
        <f t="shared" si="27"/>
        <v>0</v>
      </c>
    </row>
    <row r="875" spans="1:7">
      <c r="A875" s="331"/>
      <c r="B875" s="330"/>
      <c r="C875" s="2053">
        <f t="shared" si="26"/>
        <v>0</v>
      </c>
      <c r="D875" s="329"/>
      <c r="E875" s="329"/>
      <c r="F875" s="329"/>
      <c r="G875" s="2053">
        <f t="shared" si="27"/>
        <v>0</v>
      </c>
    </row>
    <row r="876" spans="1:7">
      <c r="A876" s="331"/>
      <c r="B876" s="330"/>
      <c r="C876" s="2053">
        <f t="shared" si="26"/>
        <v>0</v>
      </c>
      <c r="D876" s="329"/>
      <c r="E876" s="329"/>
      <c r="F876" s="329"/>
      <c r="G876" s="2053">
        <f t="shared" si="27"/>
        <v>0</v>
      </c>
    </row>
    <row r="877" spans="1:7">
      <c r="A877" s="331"/>
      <c r="B877" s="330"/>
      <c r="C877" s="2053">
        <f t="shared" si="26"/>
        <v>0</v>
      </c>
      <c r="D877" s="329"/>
      <c r="E877" s="329"/>
      <c r="F877" s="329"/>
      <c r="G877" s="2053">
        <f t="shared" si="27"/>
        <v>0</v>
      </c>
    </row>
    <row r="878" spans="1:7">
      <c r="A878" s="331"/>
      <c r="B878" s="330"/>
      <c r="C878" s="2053">
        <f t="shared" si="26"/>
        <v>0</v>
      </c>
      <c r="D878" s="329"/>
      <c r="E878" s="329"/>
      <c r="F878" s="329"/>
      <c r="G878" s="2053">
        <f t="shared" si="27"/>
        <v>0</v>
      </c>
    </row>
    <row r="879" spans="1:7">
      <c r="A879" s="331"/>
      <c r="B879" s="330"/>
      <c r="C879" s="2053">
        <f t="shared" si="26"/>
        <v>0</v>
      </c>
      <c r="D879" s="329"/>
      <c r="E879" s="329"/>
      <c r="F879" s="329"/>
      <c r="G879" s="2053">
        <f t="shared" si="27"/>
        <v>0</v>
      </c>
    </row>
    <row r="880" spans="1:7">
      <c r="A880" s="331"/>
      <c r="B880" s="330"/>
      <c r="C880" s="2053">
        <f t="shared" si="26"/>
        <v>0</v>
      </c>
      <c r="D880" s="329"/>
      <c r="E880" s="329"/>
      <c r="F880" s="329"/>
      <c r="G880" s="2053">
        <f t="shared" si="27"/>
        <v>0</v>
      </c>
    </row>
    <row r="881" spans="1:7">
      <c r="A881" s="331"/>
      <c r="B881" s="330"/>
      <c r="C881" s="2053">
        <f t="shared" si="26"/>
        <v>0</v>
      </c>
      <c r="D881" s="329"/>
      <c r="E881" s="329"/>
      <c r="F881" s="329"/>
      <c r="G881" s="2053">
        <f t="shared" si="27"/>
        <v>0</v>
      </c>
    </row>
    <row r="882" spans="1:7">
      <c r="A882" s="331"/>
      <c r="B882" s="330"/>
      <c r="C882" s="2053">
        <f t="shared" si="26"/>
        <v>0</v>
      </c>
      <c r="D882" s="329"/>
      <c r="E882" s="329"/>
      <c r="F882" s="329"/>
      <c r="G882" s="2053">
        <f t="shared" si="27"/>
        <v>0</v>
      </c>
    </row>
    <row r="883" spans="1:7">
      <c r="A883" s="331"/>
      <c r="B883" s="330"/>
      <c r="C883" s="2053">
        <f t="shared" si="26"/>
        <v>0</v>
      </c>
      <c r="D883" s="329"/>
      <c r="E883" s="329"/>
      <c r="F883" s="329"/>
      <c r="G883" s="2053">
        <f t="shared" si="27"/>
        <v>0</v>
      </c>
    </row>
    <row r="884" spans="1:7">
      <c r="A884" s="331"/>
      <c r="B884" s="330"/>
      <c r="C884" s="2053">
        <f t="shared" si="26"/>
        <v>0</v>
      </c>
      <c r="D884" s="329"/>
      <c r="E884" s="329"/>
      <c r="F884" s="329"/>
      <c r="G884" s="2053">
        <f t="shared" si="27"/>
        <v>0</v>
      </c>
    </row>
    <row r="885" spans="1:7">
      <c r="A885" s="331"/>
      <c r="B885" s="330"/>
      <c r="C885" s="2053">
        <f t="shared" si="26"/>
        <v>0</v>
      </c>
      <c r="D885" s="329"/>
      <c r="E885" s="329"/>
      <c r="F885" s="329"/>
      <c r="G885" s="2053">
        <f t="shared" si="27"/>
        <v>0</v>
      </c>
    </row>
    <row r="886" spans="1:7">
      <c r="A886" s="331"/>
      <c r="B886" s="330"/>
      <c r="C886" s="2053">
        <f t="shared" si="26"/>
        <v>0</v>
      </c>
      <c r="D886" s="329"/>
      <c r="E886" s="329"/>
      <c r="F886" s="329"/>
      <c r="G886" s="2053">
        <f t="shared" si="27"/>
        <v>0</v>
      </c>
    </row>
    <row r="887" spans="1:7">
      <c r="A887" s="331"/>
      <c r="B887" s="330"/>
      <c r="C887" s="2053">
        <f t="shared" si="26"/>
        <v>0</v>
      </c>
      <c r="D887" s="329"/>
      <c r="E887" s="329"/>
      <c r="F887" s="329"/>
      <c r="G887" s="2053">
        <f t="shared" si="27"/>
        <v>0</v>
      </c>
    </row>
    <row r="888" spans="1:7">
      <c r="A888" s="331"/>
      <c r="B888" s="330"/>
      <c r="C888" s="2053">
        <f t="shared" si="26"/>
        <v>0</v>
      </c>
      <c r="D888" s="329"/>
      <c r="E888" s="329"/>
      <c r="F888" s="329"/>
      <c r="G888" s="2053">
        <f t="shared" si="27"/>
        <v>0</v>
      </c>
    </row>
    <row r="889" spans="1:7">
      <c r="A889" s="331"/>
      <c r="B889" s="330"/>
      <c r="C889" s="2053">
        <f t="shared" si="26"/>
        <v>0</v>
      </c>
      <c r="D889" s="329"/>
      <c r="E889" s="329"/>
      <c r="F889" s="329"/>
      <c r="G889" s="2053">
        <f t="shared" si="27"/>
        <v>0</v>
      </c>
    </row>
    <row r="890" spans="1:7">
      <c r="A890" s="331"/>
      <c r="B890" s="330"/>
      <c r="C890" s="2053">
        <f t="shared" si="26"/>
        <v>0</v>
      </c>
      <c r="D890" s="329"/>
      <c r="E890" s="329"/>
      <c r="F890" s="329"/>
      <c r="G890" s="2053">
        <f t="shared" si="27"/>
        <v>0</v>
      </c>
    </row>
    <row r="891" spans="1:7">
      <c r="A891" s="331"/>
      <c r="B891" s="330"/>
      <c r="C891" s="2053">
        <f t="shared" si="26"/>
        <v>0</v>
      </c>
      <c r="D891" s="329"/>
      <c r="E891" s="329"/>
      <c r="F891" s="329"/>
      <c r="G891" s="2053">
        <f t="shared" si="27"/>
        <v>0</v>
      </c>
    </row>
    <row r="892" spans="1:7">
      <c r="A892" s="331"/>
      <c r="B892" s="330"/>
      <c r="C892" s="2053">
        <f t="shared" si="26"/>
        <v>0</v>
      </c>
      <c r="D892" s="329"/>
      <c r="E892" s="329"/>
      <c r="F892" s="329"/>
      <c r="G892" s="2053">
        <f t="shared" si="27"/>
        <v>0</v>
      </c>
    </row>
    <row r="893" spans="1:7">
      <c r="A893" s="331"/>
      <c r="B893" s="330"/>
      <c r="C893" s="2053">
        <f t="shared" si="26"/>
        <v>0</v>
      </c>
      <c r="D893" s="329"/>
      <c r="E893" s="329"/>
      <c r="F893" s="329"/>
      <c r="G893" s="2053">
        <f t="shared" si="27"/>
        <v>0</v>
      </c>
    </row>
    <row r="894" spans="1:7">
      <c r="A894" s="331"/>
      <c r="B894" s="330"/>
      <c r="C894" s="2053">
        <f t="shared" si="26"/>
        <v>0</v>
      </c>
      <c r="D894" s="329"/>
      <c r="E894" s="329"/>
      <c r="F894" s="329"/>
      <c r="G894" s="2053">
        <f t="shared" si="27"/>
        <v>0</v>
      </c>
    </row>
    <row r="895" spans="1:7">
      <c r="A895" s="331"/>
      <c r="B895" s="330"/>
      <c r="C895" s="2053">
        <f t="shared" si="26"/>
        <v>0</v>
      </c>
      <c r="D895" s="329"/>
      <c r="E895" s="329"/>
      <c r="F895" s="329"/>
      <c r="G895" s="2053">
        <f t="shared" si="27"/>
        <v>0</v>
      </c>
    </row>
    <row r="896" spans="1:7">
      <c r="A896" s="331"/>
      <c r="B896" s="330"/>
      <c r="C896" s="2053">
        <f t="shared" si="26"/>
        <v>0</v>
      </c>
      <c r="D896" s="329"/>
      <c r="E896" s="329"/>
      <c r="F896" s="329"/>
      <c r="G896" s="2053">
        <f t="shared" si="27"/>
        <v>0</v>
      </c>
    </row>
    <row r="897" spans="1:7">
      <c r="A897" s="331"/>
      <c r="B897" s="330"/>
      <c r="C897" s="2053">
        <f t="shared" si="26"/>
        <v>0</v>
      </c>
      <c r="D897" s="329"/>
      <c r="E897" s="329"/>
      <c r="F897" s="329"/>
      <c r="G897" s="2053">
        <f t="shared" si="27"/>
        <v>0</v>
      </c>
    </row>
    <row r="898" spans="1:7">
      <c r="A898" s="331"/>
      <c r="B898" s="330"/>
      <c r="C898" s="2053">
        <f t="shared" si="26"/>
        <v>0</v>
      </c>
      <c r="D898" s="329"/>
      <c r="E898" s="329"/>
      <c r="F898" s="329"/>
      <c r="G898" s="2053">
        <f t="shared" si="27"/>
        <v>0</v>
      </c>
    </row>
    <row r="899" spans="1:7">
      <c r="A899" s="331"/>
      <c r="B899" s="330"/>
      <c r="C899" s="2053">
        <f t="shared" si="26"/>
        <v>0</v>
      </c>
      <c r="D899" s="329"/>
      <c r="E899" s="329"/>
      <c r="F899" s="329"/>
      <c r="G899" s="2053">
        <f t="shared" si="27"/>
        <v>0</v>
      </c>
    </row>
    <row r="900" spans="1:7">
      <c r="A900" s="331"/>
      <c r="B900" s="330"/>
      <c r="C900" s="2053">
        <f t="shared" si="26"/>
        <v>0</v>
      </c>
      <c r="D900" s="329"/>
      <c r="E900" s="329"/>
      <c r="F900" s="329"/>
      <c r="G900" s="2053">
        <f t="shared" si="27"/>
        <v>0</v>
      </c>
    </row>
    <row r="901" spans="1:7">
      <c r="A901" s="331"/>
      <c r="B901" s="330"/>
      <c r="C901" s="2053">
        <f t="shared" si="26"/>
        <v>0</v>
      </c>
      <c r="D901" s="329"/>
      <c r="E901" s="329"/>
      <c r="F901" s="329"/>
      <c r="G901" s="2053">
        <f t="shared" si="27"/>
        <v>0</v>
      </c>
    </row>
    <row r="902" spans="1:7">
      <c r="A902" s="331"/>
      <c r="B902" s="330"/>
      <c r="C902" s="2053">
        <f t="shared" si="26"/>
        <v>0</v>
      </c>
      <c r="D902" s="329"/>
      <c r="E902" s="329"/>
      <c r="F902" s="329"/>
      <c r="G902" s="2053">
        <f t="shared" si="27"/>
        <v>0</v>
      </c>
    </row>
    <row r="903" spans="1:7">
      <c r="A903" s="331"/>
      <c r="B903" s="330"/>
      <c r="C903" s="2053">
        <f t="shared" si="26"/>
        <v>0</v>
      </c>
      <c r="D903" s="329"/>
      <c r="E903" s="329"/>
      <c r="F903" s="329"/>
      <c r="G903" s="2053">
        <f t="shared" si="27"/>
        <v>0</v>
      </c>
    </row>
    <row r="904" spans="1:7">
      <c r="A904" s="331"/>
      <c r="B904" s="330"/>
      <c r="C904" s="2053">
        <f t="shared" si="26"/>
        <v>0</v>
      </c>
      <c r="D904" s="329"/>
      <c r="E904" s="329"/>
      <c r="F904" s="329"/>
      <c r="G904" s="2053">
        <f t="shared" si="27"/>
        <v>0</v>
      </c>
    </row>
    <row r="905" spans="1:7">
      <c r="A905" s="331"/>
      <c r="B905" s="330"/>
      <c r="C905" s="2053">
        <f t="shared" si="26"/>
        <v>0</v>
      </c>
      <c r="D905" s="329"/>
      <c r="E905" s="329"/>
      <c r="F905" s="329"/>
      <c r="G905" s="2053">
        <f t="shared" si="27"/>
        <v>0</v>
      </c>
    </row>
    <row r="906" spans="1:7">
      <c r="A906" s="331"/>
      <c r="B906" s="330"/>
      <c r="C906" s="2053">
        <f t="shared" si="26"/>
        <v>0</v>
      </c>
      <c r="D906" s="329"/>
      <c r="E906" s="329"/>
      <c r="F906" s="329"/>
      <c r="G906" s="2053">
        <f t="shared" si="27"/>
        <v>0</v>
      </c>
    </row>
    <row r="907" spans="1:7">
      <c r="A907" s="331"/>
      <c r="B907" s="330"/>
      <c r="C907" s="2053">
        <f t="shared" si="26"/>
        <v>0</v>
      </c>
      <c r="D907" s="329"/>
      <c r="E907" s="329"/>
      <c r="F907" s="329"/>
      <c r="G907" s="2053">
        <f t="shared" si="27"/>
        <v>0</v>
      </c>
    </row>
    <row r="908" spans="1:7">
      <c r="A908" s="331"/>
      <c r="B908" s="330"/>
      <c r="C908" s="2053">
        <f t="shared" ref="C908:C971" si="28">SUMIF(D908:F908,"&gt;0")</f>
        <v>0</v>
      </c>
      <c r="D908" s="329"/>
      <c r="E908" s="329"/>
      <c r="F908" s="329"/>
      <c r="G908" s="2053">
        <f t="shared" ref="G908:G971" si="29">SUMIF(B908:C908,"&gt;0")</f>
        <v>0</v>
      </c>
    </row>
    <row r="909" spans="1:7">
      <c r="A909" s="331"/>
      <c r="B909" s="330"/>
      <c r="C909" s="2053">
        <f t="shared" si="28"/>
        <v>0</v>
      </c>
      <c r="D909" s="329"/>
      <c r="E909" s="329"/>
      <c r="F909" s="329"/>
      <c r="G909" s="2053">
        <f t="shared" si="29"/>
        <v>0</v>
      </c>
    </row>
    <row r="910" spans="1:7">
      <c r="A910" s="331"/>
      <c r="B910" s="330"/>
      <c r="C910" s="2053">
        <f t="shared" si="28"/>
        <v>0</v>
      </c>
      <c r="D910" s="329"/>
      <c r="E910" s="329"/>
      <c r="F910" s="329"/>
      <c r="G910" s="2053">
        <f t="shared" si="29"/>
        <v>0</v>
      </c>
    </row>
    <row r="911" spans="1:7">
      <c r="A911" s="331"/>
      <c r="B911" s="330"/>
      <c r="C911" s="2053">
        <f t="shared" si="28"/>
        <v>0</v>
      </c>
      <c r="D911" s="329"/>
      <c r="E911" s="329"/>
      <c r="F911" s="329"/>
      <c r="G911" s="2053">
        <f t="shared" si="29"/>
        <v>0</v>
      </c>
    </row>
    <row r="912" spans="1:7">
      <c r="A912" s="331"/>
      <c r="B912" s="330"/>
      <c r="C912" s="2053">
        <f t="shared" si="28"/>
        <v>0</v>
      </c>
      <c r="D912" s="329"/>
      <c r="E912" s="329"/>
      <c r="F912" s="329"/>
      <c r="G912" s="2053">
        <f t="shared" si="29"/>
        <v>0</v>
      </c>
    </row>
    <row r="913" spans="1:7">
      <c r="A913" s="331"/>
      <c r="B913" s="330"/>
      <c r="C913" s="2053">
        <f t="shared" si="28"/>
        <v>0</v>
      </c>
      <c r="D913" s="329"/>
      <c r="E913" s="329"/>
      <c r="F913" s="329"/>
      <c r="G913" s="2053">
        <f t="shared" si="29"/>
        <v>0</v>
      </c>
    </row>
    <row r="914" spans="1:7">
      <c r="A914" s="331"/>
      <c r="B914" s="330"/>
      <c r="C914" s="2053">
        <f t="shared" si="28"/>
        <v>0</v>
      </c>
      <c r="D914" s="329"/>
      <c r="E914" s="329"/>
      <c r="F914" s="329"/>
      <c r="G914" s="2053">
        <f t="shared" si="29"/>
        <v>0</v>
      </c>
    </row>
    <row r="915" spans="1:7">
      <c r="A915" s="331"/>
      <c r="B915" s="330"/>
      <c r="C915" s="2053">
        <f t="shared" si="28"/>
        <v>0</v>
      </c>
      <c r="D915" s="329"/>
      <c r="E915" s="329"/>
      <c r="F915" s="329"/>
      <c r="G915" s="2053">
        <f t="shared" si="29"/>
        <v>0</v>
      </c>
    </row>
    <row r="916" spans="1:7">
      <c r="A916" s="331"/>
      <c r="B916" s="330"/>
      <c r="C916" s="2053">
        <f t="shared" si="28"/>
        <v>0</v>
      </c>
      <c r="D916" s="329"/>
      <c r="E916" s="329"/>
      <c r="F916" s="329"/>
      <c r="G916" s="2053">
        <f t="shared" si="29"/>
        <v>0</v>
      </c>
    </row>
    <row r="917" spans="1:7">
      <c r="A917" s="331"/>
      <c r="B917" s="330"/>
      <c r="C917" s="2053">
        <f t="shared" si="28"/>
        <v>0</v>
      </c>
      <c r="D917" s="329"/>
      <c r="E917" s="329"/>
      <c r="F917" s="329"/>
      <c r="G917" s="2053">
        <f t="shared" si="29"/>
        <v>0</v>
      </c>
    </row>
    <row r="918" spans="1:7">
      <c r="A918" s="331"/>
      <c r="B918" s="330"/>
      <c r="C918" s="2053">
        <f t="shared" si="28"/>
        <v>0</v>
      </c>
      <c r="D918" s="329"/>
      <c r="E918" s="329"/>
      <c r="F918" s="329"/>
      <c r="G918" s="2053">
        <f t="shared" si="29"/>
        <v>0</v>
      </c>
    </row>
    <row r="919" spans="1:7">
      <c r="A919" s="331"/>
      <c r="B919" s="330"/>
      <c r="C919" s="2053">
        <f t="shared" si="28"/>
        <v>0</v>
      </c>
      <c r="D919" s="329"/>
      <c r="E919" s="329"/>
      <c r="F919" s="329"/>
      <c r="G919" s="2053">
        <f t="shared" si="29"/>
        <v>0</v>
      </c>
    </row>
    <row r="920" spans="1:7">
      <c r="A920" s="331"/>
      <c r="B920" s="330"/>
      <c r="C920" s="2053">
        <f t="shared" si="28"/>
        <v>0</v>
      </c>
      <c r="D920" s="329"/>
      <c r="E920" s="329"/>
      <c r="F920" s="329"/>
      <c r="G920" s="2053">
        <f t="shared" si="29"/>
        <v>0</v>
      </c>
    </row>
    <row r="921" spans="1:7">
      <c r="A921" s="331"/>
      <c r="B921" s="330"/>
      <c r="C921" s="2053">
        <f t="shared" si="28"/>
        <v>0</v>
      </c>
      <c r="D921" s="329"/>
      <c r="E921" s="329"/>
      <c r="F921" s="329"/>
      <c r="G921" s="2053">
        <f t="shared" si="29"/>
        <v>0</v>
      </c>
    </row>
    <row r="922" spans="1:7">
      <c r="A922" s="331"/>
      <c r="B922" s="330"/>
      <c r="C922" s="2053">
        <f t="shared" si="28"/>
        <v>0</v>
      </c>
      <c r="D922" s="329"/>
      <c r="E922" s="329"/>
      <c r="F922" s="329"/>
      <c r="G922" s="2053">
        <f t="shared" si="29"/>
        <v>0</v>
      </c>
    </row>
    <row r="923" spans="1:7">
      <c r="A923" s="331"/>
      <c r="B923" s="330"/>
      <c r="C923" s="2053">
        <f t="shared" si="28"/>
        <v>0</v>
      </c>
      <c r="D923" s="329"/>
      <c r="E923" s="329"/>
      <c r="F923" s="329"/>
      <c r="G923" s="2053">
        <f t="shared" si="29"/>
        <v>0</v>
      </c>
    </row>
    <row r="924" spans="1:7">
      <c r="A924" s="331"/>
      <c r="B924" s="330"/>
      <c r="C924" s="2053">
        <f t="shared" si="28"/>
        <v>0</v>
      </c>
      <c r="D924" s="329"/>
      <c r="E924" s="329"/>
      <c r="F924" s="329"/>
      <c r="G924" s="2053">
        <f t="shared" si="29"/>
        <v>0</v>
      </c>
    </row>
    <row r="925" spans="1:7">
      <c r="A925" s="331"/>
      <c r="B925" s="330"/>
      <c r="C925" s="2053">
        <f t="shared" si="28"/>
        <v>0</v>
      </c>
      <c r="D925" s="329"/>
      <c r="E925" s="329"/>
      <c r="F925" s="329"/>
      <c r="G925" s="2053">
        <f t="shared" si="29"/>
        <v>0</v>
      </c>
    </row>
    <row r="926" spans="1:7">
      <c r="A926" s="331"/>
      <c r="B926" s="330"/>
      <c r="C926" s="2053">
        <f t="shared" si="28"/>
        <v>0</v>
      </c>
      <c r="D926" s="329"/>
      <c r="E926" s="329"/>
      <c r="F926" s="329"/>
      <c r="G926" s="2053">
        <f t="shared" si="29"/>
        <v>0</v>
      </c>
    </row>
    <row r="927" spans="1:7">
      <c r="A927" s="331"/>
      <c r="B927" s="330"/>
      <c r="C927" s="2053">
        <f t="shared" si="28"/>
        <v>0</v>
      </c>
      <c r="D927" s="329"/>
      <c r="E927" s="329"/>
      <c r="F927" s="329"/>
      <c r="G927" s="2053">
        <f t="shared" si="29"/>
        <v>0</v>
      </c>
    </row>
    <row r="928" spans="1:7">
      <c r="A928" s="331"/>
      <c r="B928" s="330"/>
      <c r="C928" s="2053">
        <f t="shared" si="28"/>
        <v>0</v>
      </c>
      <c r="D928" s="329"/>
      <c r="E928" s="329"/>
      <c r="F928" s="329"/>
      <c r="G928" s="2053">
        <f t="shared" si="29"/>
        <v>0</v>
      </c>
    </row>
    <row r="929" spans="1:7">
      <c r="A929" s="331"/>
      <c r="B929" s="330"/>
      <c r="C929" s="2053">
        <f t="shared" si="28"/>
        <v>0</v>
      </c>
      <c r="D929" s="329"/>
      <c r="E929" s="329"/>
      <c r="F929" s="329"/>
      <c r="G929" s="2053">
        <f t="shared" si="29"/>
        <v>0</v>
      </c>
    </row>
    <row r="930" spans="1:7">
      <c r="A930" s="331"/>
      <c r="B930" s="330"/>
      <c r="C930" s="2053">
        <f t="shared" si="28"/>
        <v>0</v>
      </c>
      <c r="D930" s="329"/>
      <c r="E930" s="329"/>
      <c r="F930" s="329"/>
      <c r="G930" s="2053">
        <f t="shared" si="29"/>
        <v>0</v>
      </c>
    </row>
    <row r="931" spans="1:7">
      <c r="A931" s="331"/>
      <c r="B931" s="330"/>
      <c r="C931" s="2053">
        <f t="shared" si="28"/>
        <v>0</v>
      </c>
      <c r="D931" s="329"/>
      <c r="E931" s="329"/>
      <c r="F931" s="329"/>
      <c r="G931" s="2053">
        <f t="shared" si="29"/>
        <v>0</v>
      </c>
    </row>
    <row r="932" spans="1:7">
      <c r="A932" s="331"/>
      <c r="B932" s="330"/>
      <c r="C932" s="2053">
        <f t="shared" si="28"/>
        <v>0</v>
      </c>
      <c r="D932" s="329"/>
      <c r="E932" s="329"/>
      <c r="F932" s="329"/>
      <c r="G932" s="2053">
        <f t="shared" si="29"/>
        <v>0</v>
      </c>
    </row>
    <row r="933" spans="1:7">
      <c r="A933" s="331"/>
      <c r="B933" s="330"/>
      <c r="C933" s="2053">
        <f t="shared" si="28"/>
        <v>0</v>
      </c>
      <c r="D933" s="329"/>
      <c r="E933" s="329"/>
      <c r="F933" s="329"/>
      <c r="G933" s="2053">
        <f t="shared" si="29"/>
        <v>0</v>
      </c>
    </row>
    <row r="934" spans="1:7">
      <c r="A934" s="331"/>
      <c r="B934" s="330"/>
      <c r="C934" s="2053">
        <f t="shared" si="28"/>
        <v>0</v>
      </c>
      <c r="D934" s="329"/>
      <c r="E934" s="329"/>
      <c r="F934" s="329"/>
      <c r="G934" s="2053">
        <f t="shared" si="29"/>
        <v>0</v>
      </c>
    </row>
    <row r="935" spans="1:7">
      <c r="A935" s="331"/>
      <c r="B935" s="330"/>
      <c r="C935" s="2053">
        <f t="shared" si="28"/>
        <v>0</v>
      </c>
      <c r="D935" s="329"/>
      <c r="E935" s="329"/>
      <c r="F935" s="329"/>
      <c r="G935" s="2053">
        <f t="shared" si="29"/>
        <v>0</v>
      </c>
    </row>
    <row r="936" spans="1:7">
      <c r="A936" s="331"/>
      <c r="B936" s="330"/>
      <c r="C936" s="2053">
        <f t="shared" si="28"/>
        <v>0</v>
      </c>
      <c r="D936" s="329"/>
      <c r="E936" s="329"/>
      <c r="F936" s="329"/>
      <c r="G936" s="2053">
        <f t="shared" si="29"/>
        <v>0</v>
      </c>
    </row>
    <row r="937" spans="1:7">
      <c r="A937" s="331"/>
      <c r="B937" s="330"/>
      <c r="C937" s="2053">
        <f t="shared" si="28"/>
        <v>0</v>
      </c>
      <c r="D937" s="329"/>
      <c r="E937" s="329"/>
      <c r="F937" s="329"/>
      <c r="G937" s="2053">
        <f t="shared" si="29"/>
        <v>0</v>
      </c>
    </row>
    <row r="938" spans="1:7">
      <c r="A938" s="331"/>
      <c r="B938" s="330"/>
      <c r="C938" s="2053">
        <f t="shared" si="28"/>
        <v>0</v>
      </c>
      <c r="D938" s="329"/>
      <c r="E938" s="329"/>
      <c r="F938" s="329"/>
      <c r="G938" s="2053">
        <f t="shared" si="29"/>
        <v>0</v>
      </c>
    </row>
    <row r="939" spans="1:7">
      <c r="A939" s="331"/>
      <c r="B939" s="330"/>
      <c r="C939" s="2053">
        <f t="shared" si="28"/>
        <v>0</v>
      </c>
      <c r="D939" s="329"/>
      <c r="E939" s="329"/>
      <c r="F939" s="329"/>
      <c r="G939" s="2053">
        <f t="shared" si="29"/>
        <v>0</v>
      </c>
    </row>
    <row r="940" spans="1:7">
      <c r="A940" s="331"/>
      <c r="B940" s="330"/>
      <c r="C940" s="2053">
        <f t="shared" si="28"/>
        <v>0</v>
      </c>
      <c r="D940" s="329"/>
      <c r="E940" s="329"/>
      <c r="F940" s="329"/>
      <c r="G940" s="2053">
        <f t="shared" si="29"/>
        <v>0</v>
      </c>
    </row>
    <row r="941" spans="1:7">
      <c r="A941" s="331"/>
      <c r="B941" s="330"/>
      <c r="C941" s="2053">
        <f t="shared" si="28"/>
        <v>0</v>
      </c>
      <c r="D941" s="329"/>
      <c r="E941" s="329"/>
      <c r="F941" s="329"/>
      <c r="G941" s="2053">
        <f t="shared" si="29"/>
        <v>0</v>
      </c>
    </row>
    <row r="942" spans="1:7">
      <c r="A942" s="331"/>
      <c r="B942" s="330"/>
      <c r="C942" s="2053">
        <f t="shared" si="28"/>
        <v>0</v>
      </c>
      <c r="D942" s="329"/>
      <c r="E942" s="329"/>
      <c r="F942" s="329"/>
      <c r="G942" s="2053">
        <f t="shared" si="29"/>
        <v>0</v>
      </c>
    </row>
    <row r="943" spans="1:7">
      <c r="A943" s="331"/>
      <c r="B943" s="330"/>
      <c r="C943" s="2053">
        <f t="shared" si="28"/>
        <v>0</v>
      </c>
      <c r="D943" s="329"/>
      <c r="E943" s="329"/>
      <c r="F943" s="329"/>
      <c r="G943" s="2053">
        <f t="shared" si="29"/>
        <v>0</v>
      </c>
    </row>
    <row r="944" spans="1:7">
      <c r="A944" s="331"/>
      <c r="B944" s="330"/>
      <c r="C944" s="2053">
        <f t="shared" si="28"/>
        <v>0</v>
      </c>
      <c r="D944" s="329"/>
      <c r="E944" s="329"/>
      <c r="F944" s="329"/>
      <c r="G944" s="2053">
        <f t="shared" si="29"/>
        <v>0</v>
      </c>
    </row>
    <row r="945" spans="1:7">
      <c r="A945" s="331"/>
      <c r="B945" s="330"/>
      <c r="C945" s="2053">
        <f t="shared" si="28"/>
        <v>0</v>
      </c>
      <c r="D945" s="329"/>
      <c r="E945" s="329"/>
      <c r="F945" s="329"/>
      <c r="G945" s="2053">
        <f t="shared" si="29"/>
        <v>0</v>
      </c>
    </row>
    <row r="946" spans="1:7">
      <c r="A946" s="331"/>
      <c r="B946" s="330"/>
      <c r="C946" s="2053">
        <f t="shared" si="28"/>
        <v>0</v>
      </c>
      <c r="D946" s="329"/>
      <c r="E946" s="329"/>
      <c r="F946" s="329"/>
      <c r="G946" s="2053">
        <f t="shared" si="29"/>
        <v>0</v>
      </c>
    </row>
    <row r="947" spans="1:7">
      <c r="A947" s="331"/>
      <c r="B947" s="330"/>
      <c r="C947" s="2053">
        <f t="shared" si="28"/>
        <v>0</v>
      </c>
      <c r="D947" s="329"/>
      <c r="E947" s="329"/>
      <c r="F947" s="329"/>
      <c r="G947" s="2053">
        <f t="shared" si="29"/>
        <v>0</v>
      </c>
    </row>
    <row r="948" spans="1:7">
      <c r="A948" s="331"/>
      <c r="B948" s="330"/>
      <c r="C948" s="2053">
        <f t="shared" si="28"/>
        <v>0</v>
      </c>
      <c r="D948" s="329"/>
      <c r="E948" s="329"/>
      <c r="F948" s="329"/>
      <c r="G948" s="2053">
        <f t="shared" si="29"/>
        <v>0</v>
      </c>
    </row>
    <row r="949" spans="1:7">
      <c r="A949" s="331"/>
      <c r="B949" s="330"/>
      <c r="C949" s="2053">
        <f t="shared" si="28"/>
        <v>0</v>
      </c>
      <c r="D949" s="329"/>
      <c r="E949" s="329"/>
      <c r="F949" s="329"/>
      <c r="G949" s="2053">
        <f t="shared" si="29"/>
        <v>0</v>
      </c>
    </row>
    <row r="950" spans="1:7">
      <c r="A950" s="331"/>
      <c r="B950" s="330"/>
      <c r="C950" s="2053">
        <f t="shared" si="28"/>
        <v>0</v>
      </c>
      <c r="D950" s="329"/>
      <c r="E950" s="329"/>
      <c r="F950" s="329"/>
      <c r="G950" s="2053">
        <f t="shared" si="29"/>
        <v>0</v>
      </c>
    </row>
    <row r="951" spans="1:7">
      <c r="A951" s="331"/>
      <c r="B951" s="330"/>
      <c r="C951" s="2053">
        <f t="shared" si="28"/>
        <v>0</v>
      </c>
      <c r="D951" s="329"/>
      <c r="E951" s="329"/>
      <c r="F951" s="329"/>
      <c r="G951" s="2053">
        <f t="shared" si="29"/>
        <v>0</v>
      </c>
    </row>
    <row r="952" spans="1:7">
      <c r="A952" s="331"/>
      <c r="B952" s="330"/>
      <c r="C952" s="2053">
        <f t="shared" si="28"/>
        <v>0</v>
      </c>
      <c r="D952" s="329"/>
      <c r="E952" s="329"/>
      <c r="F952" s="329"/>
      <c r="G952" s="2053">
        <f t="shared" si="29"/>
        <v>0</v>
      </c>
    </row>
    <row r="953" spans="1:7">
      <c r="A953" s="331"/>
      <c r="B953" s="330"/>
      <c r="C953" s="2053">
        <f t="shared" si="28"/>
        <v>0</v>
      </c>
      <c r="D953" s="329"/>
      <c r="E953" s="329"/>
      <c r="F953" s="329"/>
      <c r="G953" s="2053">
        <f t="shared" si="29"/>
        <v>0</v>
      </c>
    </row>
    <row r="954" spans="1:7">
      <c r="A954" s="331"/>
      <c r="B954" s="330"/>
      <c r="C954" s="2053">
        <f t="shared" si="28"/>
        <v>0</v>
      </c>
      <c r="D954" s="329"/>
      <c r="E954" s="329"/>
      <c r="F954" s="329"/>
      <c r="G954" s="2053">
        <f t="shared" si="29"/>
        <v>0</v>
      </c>
    </row>
    <row r="955" spans="1:7">
      <c r="A955" s="331"/>
      <c r="B955" s="330"/>
      <c r="C955" s="2053">
        <f t="shared" si="28"/>
        <v>0</v>
      </c>
      <c r="D955" s="329"/>
      <c r="E955" s="329"/>
      <c r="F955" s="329"/>
      <c r="G955" s="2053">
        <f t="shared" si="29"/>
        <v>0</v>
      </c>
    </row>
    <row r="956" spans="1:7">
      <c r="A956" s="331"/>
      <c r="B956" s="330"/>
      <c r="C956" s="2053">
        <f t="shared" si="28"/>
        <v>0</v>
      </c>
      <c r="D956" s="329"/>
      <c r="E956" s="329"/>
      <c r="F956" s="329"/>
      <c r="G956" s="2053">
        <f t="shared" si="29"/>
        <v>0</v>
      </c>
    </row>
    <row r="957" spans="1:7">
      <c r="A957" s="331"/>
      <c r="B957" s="330"/>
      <c r="C957" s="2053">
        <f t="shared" si="28"/>
        <v>0</v>
      </c>
      <c r="D957" s="329"/>
      <c r="E957" s="329"/>
      <c r="F957" s="329"/>
      <c r="G957" s="2053">
        <f t="shared" si="29"/>
        <v>0</v>
      </c>
    </row>
    <row r="958" spans="1:7">
      <c r="A958" s="331"/>
      <c r="B958" s="330"/>
      <c r="C958" s="2053">
        <f t="shared" si="28"/>
        <v>0</v>
      </c>
      <c r="D958" s="329"/>
      <c r="E958" s="329"/>
      <c r="F958" s="329"/>
      <c r="G958" s="2053">
        <f t="shared" si="29"/>
        <v>0</v>
      </c>
    </row>
    <row r="959" spans="1:7">
      <c r="A959" s="331"/>
      <c r="B959" s="330"/>
      <c r="C959" s="2053">
        <f t="shared" si="28"/>
        <v>0</v>
      </c>
      <c r="D959" s="329"/>
      <c r="E959" s="329"/>
      <c r="F959" s="329"/>
      <c r="G959" s="2053">
        <f t="shared" si="29"/>
        <v>0</v>
      </c>
    </row>
    <row r="960" spans="1:7">
      <c r="A960" s="331"/>
      <c r="B960" s="330"/>
      <c r="C960" s="2053">
        <f t="shared" si="28"/>
        <v>0</v>
      </c>
      <c r="D960" s="329"/>
      <c r="E960" s="329"/>
      <c r="F960" s="329"/>
      <c r="G960" s="2053">
        <f t="shared" si="29"/>
        <v>0</v>
      </c>
    </row>
    <row r="961" spans="1:7">
      <c r="A961" s="331"/>
      <c r="B961" s="330"/>
      <c r="C961" s="2053">
        <f t="shared" si="28"/>
        <v>0</v>
      </c>
      <c r="D961" s="329"/>
      <c r="E961" s="329"/>
      <c r="F961" s="329"/>
      <c r="G961" s="2053">
        <f t="shared" si="29"/>
        <v>0</v>
      </c>
    </row>
    <row r="962" spans="1:7">
      <c r="A962" s="331"/>
      <c r="B962" s="330"/>
      <c r="C962" s="2053">
        <f t="shared" si="28"/>
        <v>0</v>
      </c>
      <c r="D962" s="329"/>
      <c r="E962" s="329"/>
      <c r="F962" s="329"/>
      <c r="G962" s="2053">
        <f t="shared" si="29"/>
        <v>0</v>
      </c>
    </row>
    <row r="963" spans="1:7">
      <c r="A963" s="331"/>
      <c r="B963" s="330"/>
      <c r="C963" s="2053">
        <f t="shared" si="28"/>
        <v>0</v>
      </c>
      <c r="D963" s="329"/>
      <c r="E963" s="329"/>
      <c r="F963" s="329"/>
      <c r="G963" s="2053">
        <f t="shared" si="29"/>
        <v>0</v>
      </c>
    </row>
    <row r="964" spans="1:7">
      <c r="A964" s="331"/>
      <c r="B964" s="330"/>
      <c r="C964" s="2053">
        <f t="shared" si="28"/>
        <v>0</v>
      </c>
      <c r="D964" s="329"/>
      <c r="E964" s="329"/>
      <c r="F964" s="329"/>
      <c r="G964" s="2053">
        <f t="shared" si="29"/>
        <v>0</v>
      </c>
    </row>
    <row r="965" spans="1:7">
      <c r="A965" s="331"/>
      <c r="B965" s="330"/>
      <c r="C965" s="2053">
        <f t="shared" si="28"/>
        <v>0</v>
      </c>
      <c r="D965" s="329"/>
      <c r="E965" s="329"/>
      <c r="F965" s="329"/>
      <c r="G965" s="2053">
        <f t="shared" si="29"/>
        <v>0</v>
      </c>
    </row>
    <row r="966" spans="1:7">
      <c r="A966" s="331"/>
      <c r="B966" s="330"/>
      <c r="C966" s="2053">
        <f t="shared" si="28"/>
        <v>0</v>
      </c>
      <c r="D966" s="329"/>
      <c r="E966" s="329"/>
      <c r="F966" s="329"/>
      <c r="G966" s="2053">
        <f t="shared" si="29"/>
        <v>0</v>
      </c>
    </row>
    <row r="967" spans="1:7">
      <c r="A967" s="331"/>
      <c r="B967" s="330"/>
      <c r="C967" s="2053">
        <f t="shared" si="28"/>
        <v>0</v>
      </c>
      <c r="D967" s="329"/>
      <c r="E967" s="329"/>
      <c r="F967" s="329"/>
      <c r="G967" s="2053">
        <f t="shared" si="29"/>
        <v>0</v>
      </c>
    </row>
    <row r="968" spans="1:7">
      <c r="A968" s="331"/>
      <c r="B968" s="330"/>
      <c r="C968" s="2053">
        <f t="shared" si="28"/>
        <v>0</v>
      </c>
      <c r="D968" s="329"/>
      <c r="E968" s="329"/>
      <c r="F968" s="329"/>
      <c r="G968" s="2053">
        <f t="shared" si="29"/>
        <v>0</v>
      </c>
    </row>
    <row r="969" spans="1:7">
      <c r="A969" s="331"/>
      <c r="B969" s="330"/>
      <c r="C969" s="2053">
        <f t="shared" si="28"/>
        <v>0</v>
      </c>
      <c r="D969" s="329"/>
      <c r="E969" s="329"/>
      <c r="F969" s="329"/>
      <c r="G969" s="2053">
        <f t="shared" si="29"/>
        <v>0</v>
      </c>
    </row>
    <row r="970" spans="1:7">
      <c r="A970" s="331"/>
      <c r="B970" s="330"/>
      <c r="C970" s="2053">
        <f t="shared" si="28"/>
        <v>0</v>
      </c>
      <c r="D970" s="329"/>
      <c r="E970" s="329"/>
      <c r="F970" s="329"/>
      <c r="G970" s="2053">
        <f t="shared" si="29"/>
        <v>0</v>
      </c>
    </row>
    <row r="971" spans="1:7">
      <c r="A971" s="331"/>
      <c r="B971" s="330"/>
      <c r="C971" s="2053">
        <f t="shared" si="28"/>
        <v>0</v>
      </c>
      <c r="D971" s="329"/>
      <c r="E971" s="329"/>
      <c r="F971" s="329"/>
      <c r="G971" s="2053">
        <f t="shared" si="29"/>
        <v>0</v>
      </c>
    </row>
    <row r="972" spans="1:7">
      <c r="A972" s="331"/>
      <c r="B972" s="330"/>
      <c r="C972" s="2053">
        <f t="shared" ref="C972:C1000" si="30">SUMIF(D972:F972,"&gt;0")</f>
        <v>0</v>
      </c>
      <c r="D972" s="329"/>
      <c r="E972" s="329"/>
      <c r="F972" s="329"/>
      <c r="G972" s="2053">
        <f t="shared" ref="G972:G1000" si="31">SUMIF(B972:C972,"&gt;0")</f>
        <v>0</v>
      </c>
    </row>
    <row r="973" spans="1:7">
      <c r="A973" s="331"/>
      <c r="B973" s="330"/>
      <c r="C973" s="2053">
        <f t="shared" si="30"/>
        <v>0</v>
      </c>
      <c r="D973" s="329"/>
      <c r="E973" s="329"/>
      <c r="F973" s="329"/>
      <c r="G973" s="2053">
        <f t="shared" si="31"/>
        <v>0</v>
      </c>
    </row>
    <row r="974" spans="1:7">
      <c r="A974" s="331"/>
      <c r="B974" s="330"/>
      <c r="C974" s="2053">
        <f t="shared" si="30"/>
        <v>0</v>
      </c>
      <c r="D974" s="329"/>
      <c r="E974" s="329"/>
      <c r="F974" s="329"/>
      <c r="G974" s="2053">
        <f t="shared" si="31"/>
        <v>0</v>
      </c>
    </row>
    <row r="975" spans="1:7">
      <c r="A975" s="331"/>
      <c r="B975" s="330"/>
      <c r="C975" s="2053">
        <f t="shared" si="30"/>
        <v>0</v>
      </c>
      <c r="D975" s="329"/>
      <c r="E975" s="329"/>
      <c r="F975" s="329"/>
      <c r="G975" s="2053">
        <f t="shared" si="31"/>
        <v>0</v>
      </c>
    </row>
    <row r="976" spans="1:7">
      <c r="A976" s="331"/>
      <c r="B976" s="330"/>
      <c r="C976" s="2053">
        <f t="shared" si="30"/>
        <v>0</v>
      </c>
      <c r="D976" s="329"/>
      <c r="E976" s="329"/>
      <c r="F976" s="329"/>
      <c r="G976" s="2053">
        <f t="shared" si="31"/>
        <v>0</v>
      </c>
    </row>
    <row r="977" spans="1:7">
      <c r="A977" s="331"/>
      <c r="B977" s="330"/>
      <c r="C977" s="2053">
        <f t="shared" si="30"/>
        <v>0</v>
      </c>
      <c r="D977" s="329"/>
      <c r="E977" s="329"/>
      <c r="F977" s="329"/>
      <c r="G977" s="2053">
        <f t="shared" si="31"/>
        <v>0</v>
      </c>
    </row>
    <row r="978" spans="1:7">
      <c r="A978" s="331"/>
      <c r="B978" s="330"/>
      <c r="C978" s="2053">
        <f t="shared" si="30"/>
        <v>0</v>
      </c>
      <c r="D978" s="329"/>
      <c r="E978" s="329"/>
      <c r="F978" s="329"/>
      <c r="G978" s="2053">
        <f t="shared" si="31"/>
        <v>0</v>
      </c>
    </row>
    <row r="979" spans="1:7">
      <c r="A979" s="331"/>
      <c r="B979" s="330"/>
      <c r="C979" s="2053">
        <f t="shared" si="30"/>
        <v>0</v>
      </c>
      <c r="D979" s="329"/>
      <c r="E979" s="329"/>
      <c r="F979" s="329"/>
      <c r="G979" s="2053">
        <f t="shared" si="31"/>
        <v>0</v>
      </c>
    </row>
    <row r="980" spans="1:7">
      <c r="A980" s="331"/>
      <c r="B980" s="330"/>
      <c r="C980" s="2053">
        <f t="shared" si="30"/>
        <v>0</v>
      </c>
      <c r="D980" s="329"/>
      <c r="E980" s="329"/>
      <c r="F980" s="329"/>
      <c r="G980" s="2053">
        <f t="shared" si="31"/>
        <v>0</v>
      </c>
    </row>
    <row r="981" spans="1:7">
      <c r="A981" s="331"/>
      <c r="B981" s="330"/>
      <c r="C981" s="2053">
        <f t="shared" si="30"/>
        <v>0</v>
      </c>
      <c r="D981" s="329"/>
      <c r="E981" s="329"/>
      <c r="F981" s="329"/>
      <c r="G981" s="2053">
        <f t="shared" si="31"/>
        <v>0</v>
      </c>
    </row>
    <row r="982" spans="1:7">
      <c r="A982" s="331"/>
      <c r="B982" s="330"/>
      <c r="C982" s="2053">
        <f t="shared" si="30"/>
        <v>0</v>
      </c>
      <c r="D982" s="329"/>
      <c r="E982" s="329"/>
      <c r="F982" s="329"/>
      <c r="G982" s="2053">
        <f t="shared" si="31"/>
        <v>0</v>
      </c>
    </row>
    <row r="983" spans="1:7">
      <c r="A983" s="331"/>
      <c r="B983" s="330"/>
      <c r="C983" s="2053">
        <f t="shared" si="30"/>
        <v>0</v>
      </c>
      <c r="D983" s="329"/>
      <c r="E983" s="329"/>
      <c r="F983" s="329"/>
      <c r="G983" s="2053">
        <f t="shared" si="31"/>
        <v>0</v>
      </c>
    </row>
    <row r="984" spans="1:7">
      <c r="A984" s="331"/>
      <c r="B984" s="330"/>
      <c r="C984" s="2053">
        <f t="shared" si="30"/>
        <v>0</v>
      </c>
      <c r="D984" s="329"/>
      <c r="E984" s="329"/>
      <c r="F984" s="329"/>
      <c r="G984" s="2053">
        <f t="shared" si="31"/>
        <v>0</v>
      </c>
    </row>
    <row r="985" spans="1:7">
      <c r="A985" s="331"/>
      <c r="B985" s="330"/>
      <c r="C985" s="2053">
        <f t="shared" si="30"/>
        <v>0</v>
      </c>
      <c r="D985" s="329"/>
      <c r="E985" s="329"/>
      <c r="F985" s="329"/>
      <c r="G985" s="2053">
        <f t="shared" si="31"/>
        <v>0</v>
      </c>
    </row>
    <row r="986" spans="1:7">
      <c r="A986" s="331"/>
      <c r="B986" s="330"/>
      <c r="C986" s="2053">
        <f t="shared" si="30"/>
        <v>0</v>
      </c>
      <c r="D986" s="329"/>
      <c r="E986" s="329"/>
      <c r="F986" s="329"/>
      <c r="G986" s="2053">
        <f t="shared" si="31"/>
        <v>0</v>
      </c>
    </row>
    <row r="987" spans="1:7">
      <c r="A987" s="331"/>
      <c r="B987" s="330"/>
      <c r="C987" s="2053">
        <f t="shared" si="30"/>
        <v>0</v>
      </c>
      <c r="D987" s="329"/>
      <c r="E987" s="329"/>
      <c r="F987" s="329"/>
      <c r="G987" s="2053">
        <f t="shared" si="31"/>
        <v>0</v>
      </c>
    </row>
    <row r="988" spans="1:7">
      <c r="A988" s="331"/>
      <c r="B988" s="330"/>
      <c r="C988" s="2053">
        <f t="shared" si="30"/>
        <v>0</v>
      </c>
      <c r="D988" s="329"/>
      <c r="E988" s="329"/>
      <c r="F988" s="329"/>
      <c r="G988" s="2053">
        <f t="shared" si="31"/>
        <v>0</v>
      </c>
    </row>
    <row r="989" spans="1:7">
      <c r="A989" s="331"/>
      <c r="B989" s="330"/>
      <c r="C989" s="2053">
        <f t="shared" si="30"/>
        <v>0</v>
      </c>
      <c r="D989" s="329"/>
      <c r="E989" s="329"/>
      <c r="F989" s="329"/>
      <c r="G989" s="2053">
        <f t="shared" si="31"/>
        <v>0</v>
      </c>
    </row>
    <row r="990" spans="1:7">
      <c r="A990" s="331"/>
      <c r="B990" s="330"/>
      <c r="C990" s="2053">
        <f t="shared" si="30"/>
        <v>0</v>
      </c>
      <c r="D990" s="329"/>
      <c r="E990" s="329"/>
      <c r="F990" s="329"/>
      <c r="G990" s="2053">
        <f t="shared" si="31"/>
        <v>0</v>
      </c>
    </row>
    <row r="991" spans="1:7">
      <c r="A991" s="331"/>
      <c r="B991" s="330"/>
      <c r="C991" s="2053">
        <f t="shared" si="30"/>
        <v>0</v>
      </c>
      <c r="D991" s="329"/>
      <c r="E991" s="329"/>
      <c r="F991" s="329"/>
      <c r="G991" s="2053">
        <f t="shared" si="31"/>
        <v>0</v>
      </c>
    </row>
    <row r="992" spans="1:7">
      <c r="A992" s="331"/>
      <c r="B992" s="330"/>
      <c r="C992" s="2053">
        <f t="shared" si="30"/>
        <v>0</v>
      </c>
      <c r="D992" s="329"/>
      <c r="E992" s="329"/>
      <c r="F992" s="329"/>
      <c r="G992" s="2053">
        <f t="shared" si="31"/>
        <v>0</v>
      </c>
    </row>
    <row r="993" spans="1:7">
      <c r="A993" s="331"/>
      <c r="B993" s="330"/>
      <c r="C993" s="2053">
        <f t="shared" si="30"/>
        <v>0</v>
      </c>
      <c r="D993" s="329"/>
      <c r="E993" s="329"/>
      <c r="F993" s="329"/>
      <c r="G993" s="2053">
        <f t="shared" si="31"/>
        <v>0</v>
      </c>
    </row>
    <row r="994" spans="1:7">
      <c r="A994" s="331"/>
      <c r="B994" s="330"/>
      <c r="C994" s="2053">
        <f t="shared" si="30"/>
        <v>0</v>
      </c>
      <c r="D994" s="329"/>
      <c r="E994" s="329"/>
      <c r="F994" s="329"/>
      <c r="G994" s="2053">
        <f t="shared" si="31"/>
        <v>0</v>
      </c>
    </row>
    <row r="995" spans="1:7">
      <c r="A995" s="331"/>
      <c r="B995" s="330"/>
      <c r="C995" s="2053">
        <f t="shared" si="30"/>
        <v>0</v>
      </c>
      <c r="D995" s="329"/>
      <c r="E995" s="329"/>
      <c r="F995" s="329"/>
      <c r="G995" s="2053">
        <f t="shared" si="31"/>
        <v>0</v>
      </c>
    </row>
    <row r="996" spans="1:7">
      <c r="A996" s="331"/>
      <c r="B996" s="330"/>
      <c r="C996" s="2053">
        <f t="shared" si="30"/>
        <v>0</v>
      </c>
      <c r="D996" s="329"/>
      <c r="E996" s="329"/>
      <c r="F996" s="329"/>
      <c r="G996" s="2053">
        <f t="shared" si="31"/>
        <v>0</v>
      </c>
    </row>
    <row r="997" spans="1:7">
      <c r="A997" s="331"/>
      <c r="B997" s="330"/>
      <c r="C997" s="2053">
        <f t="shared" si="30"/>
        <v>0</v>
      </c>
      <c r="D997" s="329"/>
      <c r="E997" s="329"/>
      <c r="F997" s="329"/>
      <c r="G997" s="2053">
        <f t="shared" si="31"/>
        <v>0</v>
      </c>
    </row>
    <row r="998" spans="1:7">
      <c r="A998" s="331"/>
      <c r="B998" s="330"/>
      <c r="C998" s="2053">
        <f t="shared" si="30"/>
        <v>0</v>
      </c>
      <c r="D998" s="329"/>
      <c r="E998" s="329"/>
      <c r="F998" s="329"/>
      <c r="G998" s="2053">
        <f t="shared" si="31"/>
        <v>0</v>
      </c>
    </row>
    <row r="999" spans="1:7">
      <c r="A999" s="331"/>
      <c r="B999" s="330"/>
      <c r="C999" s="2053">
        <f t="shared" si="30"/>
        <v>0</v>
      </c>
      <c r="D999" s="329"/>
      <c r="E999" s="329"/>
      <c r="F999" s="329"/>
      <c r="G999" s="2053">
        <f t="shared" si="31"/>
        <v>0</v>
      </c>
    </row>
    <row r="1000" spans="1:7">
      <c r="A1000" s="331"/>
      <c r="B1000" s="330"/>
      <c r="C1000" s="2053">
        <f t="shared" si="30"/>
        <v>0</v>
      </c>
      <c r="D1000" s="329"/>
      <c r="E1000" s="329"/>
      <c r="F1000" s="329"/>
      <c r="G1000" s="2053">
        <f t="shared" si="31"/>
        <v>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0"/>
  <sheetViews>
    <sheetView showZeros="0" workbookViewId="0">
      <selection activeCell="B793" sqref="B793"/>
    </sheetView>
  </sheetViews>
  <sheetFormatPr defaultRowHeight="15"/>
  <cols>
    <col min="1" max="1" width="43.5703125" style="33" customWidth="1"/>
    <col min="2" max="2" width="17" style="232" customWidth="1"/>
    <col min="3" max="3" width="16" style="232" customWidth="1"/>
    <col min="4" max="4" width="15.5703125" style="232" customWidth="1"/>
    <col min="5" max="5" width="16.42578125" style="232" customWidth="1"/>
    <col min="6" max="6" width="15.28515625" style="232" customWidth="1"/>
    <col min="7" max="7" width="18.42578125" style="232" customWidth="1"/>
    <col min="8" max="9" width="9.140625" style="33"/>
    <col min="10" max="10" width="11.5703125" style="33" bestFit="1" customWidth="1"/>
    <col min="11" max="16384" width="9.140625" style="33"/>
  </cols>
  <sheetData>
    <row r="1" spans="1:10">
      <c r="A1" s="33" t="s">
        <v>57</v>
      </c>
      <c r="B1" s="340">
        <v>29</v>
      </c>
    </row>
    <row r="2" spans="1:10">
      <c r="A2" s="33" t="s">
        <v>58</v>
      </c>
      <c r="B2" s="339" t="s">
        <v>1389</v>
      </c>
    </row>
    <row r="3" spans="1:10">
      <c r="A3" s="33" t="s">
        <v>56</v>
      </c>
      <c r="B3" s="232" t="s">
        <v>61</v>
      </c>
    </row>
    <row r="4" spans="1:10">
      <c r="A4" s="33" t="s">
        <v>59</v>
      </c>
      <c r="B4" s="232" t="s">
        <v>62</v>
      </c>
    </row>
    <row r="5" spans="1:10">
      <c r="A5" s="33" t="s">
        <v>1349</v>
      </c>
      <c r="B5" s="33" t="s">
        <v>80</v>
      </c>
    </row>
    <row r="7" spans="1:10">
      <c r="A7" s="2054" t="s">
        <v>1573</v>
      </c>
      <c r="B7" s="2055"/>
      <c r="C7" s="2056"/>
      <c r="D7" s="1998"/>
      <c r="E7" s="1985" t="s">
        <v>1229</v>
      </c>
      <c r="F7" s="1998"/>
      <c r="G7" s="2057"/>
    </row>
    <row r="8" spans="1:10">
      <c r="A8" s="345"/>
      <c r="B8" s="344"/>
      <c r="C8" s="1930"/>
      <c r="D8" s="1985"/>
      <c r="E8" s="1985" t="s">
        <v>1518</v>
      </c>
      <c r="F8" s="1998"/>
      <c r="G8" s="344"/>
    </row>
    <row r="9" spans="1:10">
      <c r="A9" s="1931" t="s">
        <v>1230</v>
      </c>
      <c r="B9" s="290" t="s">
        <v>1228</v>
      </c>
      <c r="C9" s="290" t="s">
        <v>1519</v>
      </c>
      <c r="D9" s="1995" t="s">
        <v>64</v>
      </c>
      <c r="E9" s="1985" t="s">
        <v>65</v>
      </c>
      <c r="F9" s="1998" t="s">
        <v>1517</v>
      </c>
      <c r="G9" s="290" t="s">
        <v>1519</v>
      </c>
    </row>
    <row r="10" spans="1:10">
      <c r="A10" s="2058" t="s">
        <v>995</v>
      </c>
      <c r="B10" s="2059">
        <f>SUMIF(B11:B500,"&gt;0")-SUMIF('F28'!B11:B500,"&lt;0")</f>
        <v>0</v>
      </c>
      <c r="C10" s="2060">
        <f>D10+E10+F10</f>
        <v>0</v>
      </c>
      <c r="D10" s="2059">
        <f>SUMIF(D11:D500,"&gt;0")-SUMIF('F28'!D11:D500,"&lt;0")</f>
        <v>0</v>
      </c>
      <c r="E10" s="2059">
        <f>SUMIF(E11:E500,"&gt;0")-SUMIF('F28'!E11:E500,"&lt;0")</f>
        <v>0</v>
      </c>
      <c r="F10" s="2059">
        <f>SUMIF(F11:F500,"&gt;0")-SUMIF('F28'!F11:F500,"&lt;0")</f>
        <v>0</v>
      </c>
      <c r="G10" s="2059">
        <f>B10+C10</f>
        <v>0</v>
      </c>
      <c r="J10" s="232"/>
    </row>
    <row r="11" spans="1:10">
      <c r="A11" s="331"/>
      <c r="B11" s="322"/>
      <c r="C11" s="2053">
        <f>SUMIF(D11:F11,"&gt;0")</f>
        <v>0</v>
      </c>
      <c r="D11" s="334"/>
      <c r="E11" s="334"/>
      <c r="F11" s="334"/>
      <c r="G11" s="2053">
        <f>SUMIF(B11:C11,"&gt;0")</f>
        <v>0</v>
      </c>
      <c r="J11" s="232"/>
    </row>
    <row r="12" spans="1:10">
      <c r="A12" s="331"/>
      <c r="B12" s="322"/>
      <c r="C12" s="2053">
        <f t="shared" ref="C12:C75" si="0">SUMIF(D12:F12,"&gt;0")</f>
        <v>0</v>
      </c>
      <c r="D12" s="334"/>
      <c r="E12" s="334"/>
      <c r="F12" s="334"/>
      <c r="G12" s="2053">
        <f t="shared" ref="G12:G75" si="1">SUMIF(B12:C12,"&gt;0")</f>
        <v>0</v>
      </c>
      <c r="J12" s="232"/>
    </row>
    <row r="13" spans="1:10">
      <c r="A13" s="331"/>
      <c r="B13" s="322"/>
      <c r="C13" s="2053">
        <f t="shared" si="0"/>
        <v>0</v>
      </c>
      <c r="D13" s="334"/>
      <c r="E13" s="334"/>
      <c r="F13" s="334"/>
      <c r="G13" s="2053">
        <f t="shared" si="1"/>
        <v>0</v>
      </c>
      <c r="J13" s="232"/>
    </row>
    <row r="14" spans="1:10">
      <c r="A14" s="331"/>
      <c r="B14" s="322"/>
      <c r="C14" s="2053">
        <f t="shared" si="0"/>
        <v>0</v>
      </c>
      <c r="D14" s="334"/>
      <c r="E14" s="334"/>
      <c r="F14" s="334"/>
      <c r="G14" s="2053">
        <f t="shared" si="1"/>
        <v>0</v>
      </c>
      <c r="J14" s="232"/>
    </row>
    <row r="15" spans="1:10">
      <c r="A15" s="331"/>
      <c r="B15" s="322"/>
      <c r="C15" s="2053">
        <f t="shared" si="0"/>
        <v>0</v>
      </c>
      <c r="D15" s="334"/>
      <c r="E15" s="334"/>
      <c r="F15" s="334"/>
      <c r="G15" s="2053">
        <f t="shared" si="1"/>
        <v>0</v>
      </c>
      <c r="J15" s="232"/>
    </row>
    <row r="16" spans="1:10">
      <c r="A16" s="331"/>
      <c r="B16" s="343"/>
      <c r="C16" s="2053">
        <f t="shared" si="0"/>
        <v>0</v>
      </c>
      <c r="D16" s="334"/>
      <c r="E16" s="334"/>
      <c r="F16" s="334"/>
      <c r="G16" s="2053">
        <f t="shared" si="1"/>
        <v>0</v>
      </c>
      <c r="J16" s="232"/>
    </row>
    <row r="17" spans="1:10">
      <c r="A17" s="331"/>
      <c r="B17" s="322"/>
      <c r="C17" s="2053">
        <f t="shared" si="0"/>
        <v>0</v>
      </c>
      <c r="D17" s="334"/>
      <c r="E17" s="334"/>
      <c r="F17" s="334"/>
      <c r="G17" s="2053">
        <f t="shared" si="1"/>
        <v>0</v>
      </c>
      <c r="J17" s="232"/>
    </row>
    <row r="18" spans="1:10">
      <c r="A18" s="331"/>
      <c r="B18" s="322"/>
      <c r="C18" s="2053">
        <f t="shared" si="0"/>
        <v>0</v>
      </c>
      <c r="D18" s="334"/>
      <c r="E18" s="334"/>
      <c r="F18" s="334"/>
      <c r="G18" s="2053">
        <f t="shared" si="1"/>
        <v>0</v>
      </c>
      <c r="J18" s="232"/>
    </row>
    <row r="19" spans="1:10">
      <c r="A19" s="331"/>
      <c r="B19" s="322"/>
      <c r="C19" s="2053">
        <f t="shared" si="0"/>
        <v>0</v>
      </c>
      <c r="D19" s="334"/>
      <c r="E19" s="334"/>
      <c r="F19" s="334"/>
      <c r="G19" s="2053">
        <f t="shared" si="1"/>
        <v>0</v>
      </c>
      <c r="J19" s="232"/>
    </row>
    <row r="20" spans="1:10">
      <c r="A20" s="331"/>
      <c r="B20" s="322"/>
      <c r="C20" s="2053">
        <f t="shared" si="0"/>
        <v>0</v>
      </c>
      <c r="D20" s="334"/>
      <c r="E20" s="334"/>
      <c r="F20" s="334"/>
      <c r="G20" s="2053">
        <f t="shared" si="1"/>
        <v>0</v>
      </c>
      <c r="J20" s="232"/>
    </row>
    <row r="21" spans="1:10">
      <c r="A21" s="331"/>
      <c r="B21" s="322"/>
      <c r="C21" s="2053">
        <f t="shared" si="0"/>
        <v>0</v>
      </c>
      <c r="D21" s="334"/>
      <c r="E21" s="334"/>
      <c r="F21" s="334"/>
      <c r="G21" s="2053">
        <f t="shared" si="1"/>
        <v>0</v>
      </c>
      <c r="J21" s="232"/>
    </row>
    <row r="22" spans="1:10">
      <c r="A22" s="331"/>
      <c r="B22" s="322"/>
      <c r="C22" s="2053">
        <f t="shared" si="0"/>
        <v>0</v>
      </c>
      <c r="D22" s="334"/>
      <c r="E22" s="334"/>
      <c r="F22" s="334"/>
      <c r="G22" s="2053">
        <f t="shared" si="1"/>
        <v>0</v>
      </c>
      <c r="J22" s="232"/>
    </row>
    <row r="23" spans="1:10">
      <c r="A23" s="331"/>
      <c r="B23" s="322"/>
      <c r="C23" s="2053">
        <f t="shared" si="0"/>
        <v>0</v>
      </c>
      <c r="D23" s="342"/>
      <c r="E23" s="342"/>
      <c r="F23" s="342"/>
      <c r="G23" s="2053">
        <f t="shared" si="1"/>
        <v>0</v>
      </c>
    </row>
    <row r="24" spans="1:10">
      <c r="A24" s="331"/>
      <c r="B24" s="322"/>
      <c r="C24" s="2053">
        <f t="shared" si="0"/>
        <v>0</v>
      </c>
      <c r="D24" s="263"/>
      <c r="E24" s="263"/>
      <c r="F24" s="263"/>
      <c r="G24" s="2053">
        <f t="shared" si="1"/>
        <v>0</v>
      </c>
    </row>
    <row r="25" spans="1:10">
      <c r="A25" s="331"/>
      <c r="B25" s="341"/>
      <c r="C25" s="2053">
        <f t="shared" si="0"/>
        <v>0</v>
      </c>
      <c r="D25" s="263"/>
      <c r="E25" s="263"/>
      <c r="F25" s="263"/>
      <c r="G25" s="2053">
        <f t="shared" si="1"/>
        <v>0</v>
      </c>
    </row>
    <row r="26" spans="1:10">
      <c r="A26" s="331"/>
      <c r="B26" s="341"/>
      <c r="C26" s="2053">
        <f t="shared" si="0"/>
        <v>0</v>
      </c>
      <c r="D26" s="263"/>
      <c r="E26" s="263"/>
      <c r="F26" s="263"/>
      <c r="G26" s="2053">
        <f t="shared" si="1"/>
        <v>0</v>
      </c>
    </row>
    <row r="27" spans="1:10">
      <c r="A27" s="331"/>
      <c r="B27" s="341"/>
      <c r="C27" s="2053">
        <f t="shared" si="0"/>
        <v>0</v>
      </c>
      <c r="D27" s="263"/>
      <c r="E27" s="263"/>
      <c r="F27" s="263"/>
      <c r="G27" s="2053">
        <f t="shared" si="1"/>
        <v>0</v>
      </c>
    </row>
    <row r="28" spans="1:10">
      <c r="A28" s="331"/>
      <c r="B28" s="341"/>
      <c r="C28" s="2053">
        <f t="shared" si="0"/>
        <v>0</v>
      </c>
      <c r="D28" s="263"/>
      <c r="E28" s="263"/>
      <c r="F28" s="263"/>
      <c r="G28" s="2053">
        <f t="shared" si="1"/>
        <v>0</v>
      </c>
    </row>
    <row r="29" spans="1:10">
      <c r="A29" s="331"/>
      <c r="B29" s="341"/>
      <c r="C29" s="2053">
        <f t="shared" si="0"/>
        <v>0</v>
      </c>
      <c r="D29" s="263"/>
      <c r="E29" s="263"/>
      <c r="F29" s="263"/>
      <c r="G29" s="2053">
        <f t="shared" si="1"/>
        <v>0</v>
      </c>
    </row>
    <row r="30" spans="1:10">
      <c r="A30" s="331"/>
      <c r="B30" s="341"/>
      <c r="C30" s="2053">
        <f t="shared" si="0"/>
        <v>0</v>
      </c>
      <c r="D30" s="263"/>
      <c r="E30" s="263"/>
      <c r="F30" s="263"/>
      <c r="G30" s="2053">
        <f t="shared" si="1"/>
        <v>0</v>
      </c>
    </row>
    <row r="31" spans="1:10">
      <c r="A31" s="331"/>
      <c r="B31" s="341"/>
      <c r="C31" s="2053">
        <f t="shared" si="0"/>
        <v>0</v>
      </c>
      <c r="D31" s="263"/>
      <c r="E31" s="263"/>
      <c r="F31" s="263"/>
      <c r="G31" s="2053">
        <f t="shared" si="1"/>
        <v>0</v>
      </c>
    </row>
    <row r="32" spans="1:10">
      <c r="A32" s="331"/>
      <c r="B32" s="341"/>
      <c r="C32" s="2053">
        <f t="shared" si="0"/>
        <v>0</v>
      </c>
      <c r="D32" s="263"/>
      <c r="E32" s="263"/>
      <c r="F32" s="263"/>
      <c r="G32" s="2053">
        <f t="shared" si="1"/>
        <v>0</v>
      </c>
    </row>
    <row r="33" spans="1:7">
      <c r="A33" s="331"/>
      <c r="B33" s="341"/>
      <c r="C33" s="2053">
        <f t="shared" si="0"/>
        <v>0</v>
      </c>
      <c r="D33" s="263"/>
      <c r="E33" s="263"/>
      <c r="F33" s="263"/>
      <c r="G33" s="2053">
        <f t="shared" si="1"/>
        <v>0</v>
      </c>
    </row>
    <row r="34" spans="1:7">
      <c r="A34" s="331"/>
      <c r="B34" s="341"/>
      <c r="C34" s="2053">
        <f t="shared" si="0"/>
        <v>0</v>
      </c>
      <c r="D34" s="263"/>
      <c r="E34" s="263"/>
      <c r="F34" s="263"/>
      <c r="G34" s="2053">
        <f t="shared" si="1"/>
        <v>0</v>
      </c>
    </row>
    <row r="35" spans="1:7">
      <c r="A35" s="331"/>
      <c r="B35" s="341"/>
      <c r="C35" s="2053">
        <f t="shared" si="0"/>
        <v>0</v>
      </c>
      <c r="D35" s="263"/>
      <c r="E35" s="263"/>
      <c r="F35" s="263"/>
      <c r="G35" s="2053">
        <f t="shared" si="1"/>
        <v>0</v>
      </c>
    </row>
    <row r="36" spans="1:7">
      <c r="A36" s="331"/>
      <c r="B36" s="341"/>
      <c r="C36" s="2053">
        <f t="shared" si="0"/>
        <v>0</v>
      </c>
      <c r="D36" s="263"/>
      <c r="E36" s="263"/>
      <c r="F36" s="263"/>
      <c r="G36" s="2053">
        <f t="shared" si="1"/>
        <v>0</v>
      </c>
    </row>
    <row r="37" spans="1:7">
      <c r="A37" s="331"/>
      <c r="B37" s="341"/>
      <c r="C37" s="2053">
        <f t="shared" si="0"/>
        <v>0</v>
      </c>
      <c r="D37" s="263"/>
      <c r="E37" s="263"/>
      <c r="F37" s="263"/>
      <c r="G37" s="2053">
        <f t="shared" si="1"/>
        <v>0</v>
      </c>
    </row>
    <row r="38" spans="1:7">
      <c r="A38" s="331"/>
      <c r="B38" s="341"/>
      <c r="C38" s="2053">
        <f t="shared" si="0"/>
        <v>0</v>
      </c>
      <c r="D38" s="263"/>
      <c r="E38" s="263"/>
      <c r="F38" s="263"/>
      <c r="G38" s="2053">
        <f t="shared" si="1"/>
        <v>0</v>
      </c>
    </row>
    <row r="39" spans="1:7">
      <c r="A39" s="331"/>
      <c r="B39" s="341"/>
      <c r="C39" s="2053">
        <f t="shared" si="0"/>
        <v>0</v>
      </c>
      <c r="D39" s="263"/>
      <c r="E39" s="263"/>
      <c r="F39" s="263"/>
      <c r="G39" s="2053">
        <f t="shared" si="1"/>
        <v>0</v>
      </c>
    </row>
    <row r="40" spans="1:7">
      <c r="A40" s="331"/>
      <c r="B40" s="341"/>
      <c r="C40" s="2053">
        <f t="shared" si="0"/>
        <v>0</v>
      </c>
      <c r="D40" s="263"/>
      <c r="E40" s="263"/>
      <c r="F40" s="263"/>
      <c r="G40" s="2053">
        <f t="shared" si="1"/>
        <v>0</v>
      </c>
    </row>
    <row r="41" spans="1:7">
      <c r="A41" s="331"/>
      <c r="B41" s="341"/>
      <c r="C41" s="2053">
        <f t="shared" si="0"/>
        <v>0</v>
      </c>
      <c r="D41" s="263"/>
      <c r="E41" s="263"/>
      <c r="F41" s="263"/>
      <c r="G41" s="2053">
        <f t="shared" si="1"/>
        <v>0</v>
      </c>
    </row>
    <row r="42" spans="1:7">
      <c r="A42" s="331"/>
      <c r="B42" s="341"/>
      <c r="C42" s="2053">
        <f t="shared" si="0"/>
        <v>0</v>
      </c>
      <c r="D42" s="263"/>
      <c r="E42" s="263"/>
      <c r="F42" s="263"/>
      <c r="G42" s="2053">
        <f t="shared" si="1"/>
        <v>0</v>
      </c>
    </row>
    <row r="43" spans="1:7">
      <c r="A43" s="331"/>
      <c r="B43" s="341"/>
      <c r="C43" s="2053">
        <f t="shared" si="0"/>
        <v>0</v>
      </c>
      <c r="D43" s="263"/>
      <c r="E43" s="263"/>
      <c r="F43" s="263"/>
      <c r="G43" s="2053">
        <f t="shared" si="1"/>
        <v>0</v>
      </c>
    </row>
    <row r="44" spans="1:7">
      <c r="A44" s="331"/>
      <c r="B44" s="341"/>
      <c r="C44" s="2053">
        <f t="shared" si="0"/>
        <v>0</v>
      </c>
      <c r="D44" s="263"/>
      <c r="E44" s="263"/>
      <c r="F44" s="263"/>
      <c r="G44" s="2053">
        <f t="shared" si="1"/>
        <v>0</v>
      </c>
    </row>
    <row r="45" spans="1:7">
      <c r="A45" s="331"/>
      <c r="B45" s="341"/>
      <c r="C45" s="2053">
        <f t="shared" si="0"/>
        <v>0</v>
      </c>
      <c r="D45" s="263"/>
      <c r="E45" s="263"/>
      <c r="F45" s="263"/>
      <c r="G45" s="2053">
        <f t="shared" si="1"/>
        <v>0</v>
      </c>
    </row>
    <row r="46" spans="1:7">
      <c r="A46" s="331"/>
      <c r="B46" s="341"/>
      <c r="C46" s="2053">
        <f t="shared" si="0"/>
        <v>0</v>
      </c>
      <c r="D46" s="263"/>
      <c r="E46" s="263"/>
      <c r="F46" s="263"/>
      <c r="G46" s="2053">
        <f t="shared" si="1"/>
        <v>0</v>
      </c>
    </row>
    <row r="47" spans="1:7">
      <c r="A47" s="331"/>
      <c r="B47" s="341"/>
      <c r="C47" s="2053">
        <f t="shared" si="0"/>
        <v>0</v>
      </c>
      <c r="D47" s="263"/>
      <c r="E47" s="263"/>
      <c r="F47" s="263"/>
      <c r="G47" s="2053">
        <f t="shared" si="1"/>
        <v>0</v>
      </c>
    </row>
    <row r="48" spans="1:7">
      <c r="A48" s="331"/>
      <c r="B48" s="341"/>
      <c r="C48" s="2053">
        <f t="shared" si="0"/>
        <v>0</v>
      </c>
      <c r="D48" s="263"/>
      <c r="E48" s="263"/>
      <c r="F48" s="263"/>
      <c r="G48" s="2053">
        <f t="shared" si="1"/>
        <v>0</v>
      </c>
    </row>
    <row r="49" spans="1:7">
      <c r="A49" s="331"/>
      <c r="B49" s="341"/>
      <c r="C49" s="2053">
        <f t="shared" si="0"/>
        <v>0</v>
      </c>
      <c r="D49" s="263"/>
      <c r="E49" s="263"/>
      <c r="F49" s="263"/>
      <c r="G49" s="2053">
        <f t="shared" si="1"/>
        <v>0</v>
      </c>
    </row>
    <row r="50" spans="1:7">
      <c r="A50" s="331"/>
      <c r="B50" s="341"/>
      <c r="C50" s="2053">
        <f t="shared" si="0"/>
        <v>0</v>
      </c>
      <c r="D50" s="263"/>
      <c r="E50" s="263"/>
      <c r="F50" s="263"/>
      <c r="G50" s="2053">
        <f t="shared" si="1"/>
        <v>0</v>
      </c>
    </row>
    <row r="51" spans="1:7">
      <c r="A51" s="331"/>
      <c r="B51" s="341"/>
      <c r="C51" s="2053">
        <f t="shared" si="0"/>
        <v>0</v>
      </c>
      <c r="D51" s="263"/>
      <c r="E51" s="263"/>
      <c r="F51" s="263"/>
      <c r="G51" s="2053">
        <f t="shared" si="1"/>
        <v>0</v>
      </c>
    </row>
    <row r="52" spans="1:7">
      <c r="A52" s="331"/>
      <c r="B52" s="341"/>
      <c r="C52" s="2053">
        <f t="shared" si="0"/>
        <v>0</v>
      </c>
      <c r="D52" s="263"/>
      <c r="E52" s="263"/>
      <c r="F52" s="263"/>
      <c r="G52" s="2053">
        <f t="shared" si="1"/>
        <v>0</v>
      </c>
    </row>
    <row r="53" spans="1:7">
      <c r="A53" s="331"/>
      <c r="B53" s="341"/>
      <c r="C53" s="2053">
        <f t="shared" si="0"/>
        <v>0</v>
      </c>
      <c r="D53" s="263"/>
      <c r="E53" s="263"/>
      <c r="F53" s="263"/>
      <c r="G53" s="2053">
        <f t="shared" si="1"/>
        <v>0</v>
      </c>
    </row>
    <row r="54" spans="1:7">
      <c r="A54" s="331"/>
      <c r="B54" s="341"/>
      <c r="C54" s="2053">
        <f t="shared" si="0"/>
        <v>0</v>
      </c>
      <c r="D54" s="263"/>
      <c r="E54" s="263"/>
      <c r="F54" s="263"/>
      <c r="G54" s="2053">
        <f t="shared" si="1"/>
        <v>0</v>
      </c>
    </row>
    <row r="55" spans="1:7">
      <c r="A55" s="331"/>
      <c r="B55" s="341"/>
      <c r="C55" s="2053">
        <f t="shared" si="0"/>
        <v>0</v>
      </c>
      <c r="D55" s="263"/>
      <c r="E55" s="263"/>
      <c r="F55" s="263"/>
      <c r="G55" s="2053">
        <f t="shared" si="1"/>
        <v>0</v>
      </c>
    </row>
    <row r="56" spans="1:7">
      <c r="A56" s="331"/>
      <c r="B56" s="341"/>
      <c r="C56" s="2053">
        <f t="shared" si="0"/>
        <v>0</v>
      </c>
      <c r="D56" s="263"/>
      <c r="E56" s="263"/>
      <c r="F56" s="263"/>
      <c r="G56" s="2053">
        <f t="shared" si="1"/>
        <v>0</v>
      </c>
    </row>
    <row r="57" spans="1:7">
      <c r="A57" s="331"/>
      <c r="B57" s="341"/>
      <c r="C57" s="2053">
        <f t="shared" si="0"/>
        <v>0</v>
      </c>
      <c r="D57" s="263"/>
      <c r="E57" s="263"/>
      <c r="F57" s="263"/>
      <c r="G57" s="2053">
        <f t="shared" si="1"/>
        <v>0</v>
      </c>
    </row>
    <row r="58" spans="1:7">
      <c r="A58" s="331"/>
      <c r="B58" s="341"/>
      <c r="C58" s="2053">
        <f t="shared" si="0"/>
        <v>0</v>
      </c>
      <c r="D58" s="263"/>
      <c r="E58" s="263"/>
      <c r="F58" s="263"/>
      <c r="G58" s="2053">
        <f t="shared" si="1"/>
        <v>0</v>
      </c>
    </row>
    <row r="59" spans="1:7">
      <c r="A59" s="331"/>
      <c r="B59" s="341"/>
      <c r="C59" s="2053">
        <f t="shared" si="0"/>
        <v>0</v>
      </c>
      <c r="D59" s="263"/>
      <c r="E59" s="263"/>
      <c r="F59" s="263"/>
      <c r="G59" s="2053">
        <f t="shared" si="1"/>
        <v>0</v>
      </c>
    </row>
    <row r="60" spans="1:7">
      <c r="A60" s="331"/>
      <c r="B60" s="341"/>
      <c r="C60" s="2053">
        <f t="shared" si="0"/>
        <v>0</v>
      </c>
      <c r="D60" s="263"/>
      <c r="E60" s="263"/>
      <c r="F60" s="263"/>
      <c r="G60" s="2053">
        <f t="shared" si="1"/>
        <v>0</v>
      </c>
    </row>
    <row r="61" spans="1:7">
      <c r="A61" s="331"/>
      <c r="B61" s="341"/>
      <c r="C61" s="2053">
        <f t="shared" si="0"/>
        <v>0</v>
      </c>
      <c r="D61" s="263"/>
      <c r="E61" s="263"/>
      <c r="F61" s="263"/>
      <c r="G61" s="2053">
        <f t="shared" si="1"/>
        <v>0</v>
      </c>
    </row>
    <row r="62" spans="1:7">
      <c r="A62" s="331"/>
      <c r="B62" s="341"/>
      <c r="C62" s="2053">
        <f t="shared" si="0"/>
        <v>0</v>
      </c>
      <c r="D62" s="263"/>
      <c r="E62" s="263"/>
      <c r="F62" s="263"/>
      <c r="G62" s="2053">
        <f t="shared" si="1"/>
        <v>0</v>
      </c>
    </row>
    <row r="63" spans="1:7">
      <c r="A63" s="331"/>
      <c r="B63" s="341"/>
      <c r="C63" s="2053">
        <f t="shared" si="0"/>
        <v>0</v>
      </c>
      <c r="D63" s="263"/>
      <c r="E63" s="263"/>
      <c r="F63" s="263"/>
      <c r="G63" s="2053">
        <f t="shared" si="1"/>
        <v>0</v>
      </c>
    </row>
    <row r="64" spans="1:7">
      <c r="A64" s="331"/>
      <c r="B64" s="341"/>
      <c r="C64" s="2053">
        <f t="shared" si="0"/>
        <v>0</v>
      </c>
      <c r="D64" s="263"/>
      <c r="E64" s="263"/>
      <c r="F64" s="263"/>
      <c r="G64" s="2053">
        <f t="shared" si="1"/>
        <v>0</v>
      </c>
    </row>
    <row r="65" spans="1:7">
      <c r="A65" s="331"/>
      <c r="B65" s="341"/>
      <c r="C65" s="2053">
        <f t="shared" si="0"/>
        <v>0</v>
      </c>
      <c r="D65" s="263"/>
      <c r="E65" s="263"/>
      <c r="F65" s="263"/>
      <c r="G65" s="2053">
        <f t="shared" si="1"/>
        <v>0</v>
      </c>
    </row>
    <row r="66" spans="1:7">
      <c r="A66" s="331"/>
      <c r="B66" s="341"/>
      <c r="C66" s="2053">
        <f t="shared" si="0"/>
        <v>0</v>
      </c>
      <c r="D66" s="263"/>
      <c r="E66" s="263"/>
      <c r="F66" s="263"/>
      <c r="G66" s="2053">
        <f t="shared" si="1"/>
        <v>0</v>
      </c>
    </row>
    <row r="67" spans="1:7">
      <c r="A67" s="331"/>
      <c r="B67" s="341"/>
      <c r="C67" s="2053">
        <f t="shared" si="0"/>
        <v>0</v>
      </c>
      <c r="D67" s="263"/>
      <c r="E67" s="263"/>
      <c r="F67" s="263"/>
      <c r="G67" s="2053">
        <f t="shared" si="1"/>
        <v>0</v>
      </c>
    </row>
    <row r="68" spans="1:7">
      <c r="A68" s="331"/>
      <c r="B68" s="341"/>
      <c r="C68" s="2053">
        <f t="shared" si="0"/>
        <v>0</v>
      </c>
      <c r="D68" s="263"/>
      <c r="E68" s="263"/>
      <c r="F68" s="263"/>
      <c r="G68" s="2053">
        <f t="shared" si="1"/>
        <v>0</v>
      </c>
    </row>
    <row r="69" spans="1:7">
      <c r="A69" s="331"/>
      <c r="B69" s="341"/>
      <c r="C69" s="2053">
        <f t="shared" si="0"/>
        <v>0</v>
      </c>
      <c r="D69" s="263"/>
      <c r="E69" s="263"/>
      <c r="F69" s="263"/>
      <c r="G69" s="2053">
        <f t="shared" si="1"/>
        <v>0</v>
      </c>
    </row>
    <row r="70" spans="1:7">
      <c r="A70" s="331"/>
      <c r="B70" s="341"/>
      <c r="C70" s="2053">
        <f t="shared" si="0"/>
        <v>0</v>
      </c>
      <c r="D70" s="263"/>
      <c r="E70" s="263"/>
      <c r="F70" s="263"/>
      <c r="G70" s="2053">
        <f t="shared" si="1"/>
        <v>0</v>
      </c>
    </row>
    <row r="71" spans="1:7">
      <c r="A71" s="331"/>
      <c r="B71" s="341"/>
      <c r="C71" s="2053">
        <f t="shared" si="0"/>
        <v>0</v>
      </c>
      <c r="D71" s="263"/>
      <c r="E71" s="263"/>
      <c r="F71" s="263"/>
      <c r="G71" s="2053">
        <f t="shared" si="1"/>
        <v>0</v>
      </c>
    </row>
    <row r="72" spans="1:7">
      <c r="A72" s="331"/>
      <c r="B72" s="341"/>
      <c r="C72" s="2053">
        <f t="shared" si="0"/>
        <v>0</v>
      </c>
      <c r="D72" s="263"/>
      <c r="E72" s="263"/>
      <c r="F72" s="263"/>
      <c r="G72" s="2053">
        <f t="shared" si="1"/>
        <v>0</v>
      </c>
    </row>
    <row r="73" spans="1:7">
      <c r="A73" s="331"/>
      <c r="B73" s="341"/>
      <c r="C73" s="2053">
        <f t="shared" si="0"/>
        <v>0</v>
      </c>
      <c r="D73" s="263"/>
      <c r="E73" s="263"/>
      <c r="F73" s="263"/>
      <c r="G73" s="2053">
        <f t="shared" si="1"/>
        <v>0</v>
      </c>
    </row>
    <row r="74" spans="1:7">
      <c r="A74" s="331"/>
      <c r="B74" s="341"/>
      <c r="C74" s="2053">
        <f t="shared" si="0"/>
        <v>0</v>
      </c>
      <c r="D74" s="263"/>
      <c r="E74" s="263"/>
      <c r="F74" s="263"/>
      <c r="G74" s="2053">
        <f t="shared" si="1"/>
        <v>0</v>
      </c>
    </row>
    <row r="75" spans="1:7">
      <c r="A75" s="331"/>
      <c r="B75" s="341"/>
      <c r="C75" s="2053">
        <f t="shared" si="0"/>
        <v>0</v>
      </c>
      <c r="D75" s="263"/>
      <c r="E75" s="263"/>
      <c r="F75" s="263"/>
      <c r="G75" s="2053">
        <f t="shared" si="1"/>
        <v>0</v>
      </c>
    </row>
    <row r="76" spans="1:7">
      <c r="A76" s="331"/>
      <c r="B76" s="341"/>
      <c r="C76" s="2053">
        <f t="shared" ref="C76:C139" si="2">SUMIF(D76:F76,"&gt;0")</f>
        <v>0</v>
      </c>
      <c r="D76" s="263"/>
      <c r="E76" s="263"/>
      <c r="F76" s="263"/>
      <c r="G76" s="2053">
        <f t="shared" ref="G76:G139" si="3">SUMIF(B76:C76,"&gt;0")</f>
        <v>0</v>
      </c>
    </row>
    <row r="77" spans="1:7">
      <c r="A77" s="331"/>
      <c r="B77" s="341"/>
      <c r="C77" s="2053">
        <f t="shared" si="2"/>
        <v>0</v>
      </c>
      <c r="D77" s="263"/>
      <c r="E77" s="263"/>
      <c r="F77" s="263"/>
      <c r="G77" s="2053">
        <f t="shared" si="3"/>
        <v>0</v>
      </c>
    </row>
    <row r="78" spans="1:7">
      <c r="A78" s="331"/>
      <c r="B78" s="341"/>
      <c r="C78" s="2053">
        <f t="shared" si="2"/>
        <v>0</v>
      </c>
      <c r="D78" s="263"/>
      <c r="E78" s="263"/>
      <c r="F78" s="263"/>
      <c r="G78" s="2053">
        <f t="shared" si="3"/>
        <v>0</v>
      </c>
    </row>
    <row r="79" spans="1:7">
      <c r="A79" s="331"/>
      <c r="B79" s="341"/>
      <c r="C79" s="2053">
        <f t="shared" si="2"/>
        <v>0</v>
      </c>
      <c r="D79" s="263"/>
      <c r="E79" s="263"/>
      <c r="F79" s="263"/>
      <c r="G79" s="2053">
        <f t="shared" si="3"/>
        <v>0</v>
      </c>
    </row>
    <row r="80" spans="1:7">
      <c r="A80" s="331"/>
      <c r="B80" s="341"/>
      <c r="C80" s="2053">
        <f t="shared" si="2"/>
        <v>0</v>
      </c>
      <c r="D80" s="263"/>
      <c r="E80" s="263"/>
      <c r="F80" s="263"/>
      <c r="G80" s="2053">
        <f t="shared" si="3"/>
        <v>0</v>
      </c>
    </row>
    <row r="81" spans="1:7">
      <c r="A81" s="331"/>
      <c r="B81" s="341"/>
      <c r="C81" s="2053">
        <f t="shared" si="2"/>
        <v>0</v>
      </c>
      <c r="D81" s="263"/>
      <c r="E81" s="263"/>
      <c r="F81" s="263"/>
      <c r="G81" s="2053">
        <f t="shared" si="3"/>
        <v>0</v>
      </c>
    </row>
    <row r="82" spans="1:7">
      <c r="A82" s="331"/>
      <c r="B82" s="341"/>
      <c r="C82" s="2053">
        <f t="shared" si="2"/>
        <v>0</v>
      </c>
      <c r="D82" s="263"/>
      <c r="E82" s="263"/>
      <c r="F82" s="263"/>
      <c r="G82" s="2053">
        <f t="shared" si="3"/>
        <v>0</v>
      </c>
    </row>
    <row r="83" spans="1:7">
      <c r="A83" s="331"/>
      <c r="B83" s="341"/>
      <c r="C83" s="2053">
        <f t="shared" si="2"/>
        <v>0</v>
      </c>
      <c r="D83" s="263"/>
      <c r="E83" s="263"/>
      <c r="F83" s="263"/>
      <c r="G83" s="2053">
        <f t="shared" si="3"/>
        <v>0</v>
      </c>
    </row>
    <row r="84" spans="1:7">
      <c r="A84" s="331"/>
      <c r="B84" s="341"/>
      <c r="C84" s="2053">
        <f t="shared" si="2"/>
        <v>0</v>
      </c>
      <c r="D84" s="263"/>
      <c r="E84" s="263"/>
      <c r="F84" s="263"/>
      <c r="G84" s="2053">
        <f t="shared" si="3"/>
        <v>0</v>
      </c>
    </row>
    <row r="85" spans="1:7">
      <c r="A85" s="331"/>
      <c r="B85" s="341"/>
      <c r="C85" s="2053">
        <f t="shared" si="2"/>
        <v>0</v>
      </c>
      <c r="D85" s="263"/>
      <c r="E85" s="263"/>
      <c r="F85" s="263"/>
      <c r="G85" s="2053">
        <f t="shared" si="3"/>
        <v>0</v>
      </c>
    </row>
    <row r="86" spans="1:7">
      <c r="A86" s="331"/>
      <c r="B86" s="341"/>
      <c r="C86" s="2053">
        <f t="shared" si="2"/>
        <v>0</v>
      </c>
      <c r="D86" s="263"/>
      <c r="E86" s="263"/>
      <c r="F86" s="263"/>
      <c r="G86" s="2053">
        <f t="shared" si="3"/>
        <v>0</v>
      </c>
    </row>
    <row r="87" spans="1:7">
      <c r="A87" s="331"/>
      <c r="B87" s="341"/>
      <c r="C87" s="2053">
        <f t="shared" si="2"/>
        <v>0</v>
      </c>
      <c r="D87" s="263"/>
      <c r="E87" s="263"/>
      <c r="F87" s="263"/>
      <c r="G87" s="2053">
        <f t="shared" si="3"/>
        <v>0</v>
      </c>
    </row>
    <row r="88" spans="1:7">
      <c r="A88" s="331"/>
      <c r="B88" s="341"/>
      <c r="C88" s="2053">
        <f t="shared" si="2"/>
        <v>0</v>
      </c>
      <c r="D88" s="263"/>
      <c r="E88" s="263"/>
      <c r="F88" s="263"/>
      <c r="G88" s="2053">
        <f t="shared" si="3"/>
        <v>0</v>
      </c>
    </row>
    <row r="89" spans="1:7">
      <c r="A89" s="331"/>
      <c r="B89" s="341"/>
      <c r="C89" s="2053">
        <f t="shared" si="2"/>
        <v>0</v>
      </c>
      <c r="D89" s="263"/>
      <c r="E89" s="263"/>
      <c r="F89" s="263"/>
      <c r="G89" s="2053">
        <f t="shared" si="3"/>
        <v>0</v>
      </c>
    </row>
    <row r="90" spans="1:7">
      <c r="A90" s="331"/>
      <c r="B90" s="341"/>
      <c r="C90" s="2053">
        <f t="shared" si="2"/>
        <v>0</v>
      </c>
      <c r="D90" s="263"/>
      <c r="E90" s="263"/>
      <c r="F90" s="263"/>
      <c r="G90" s="2053">
        <f t="shared" si="3"/>
        <v>0</v>
      </c>
    </row>
    <row r="91" spans="1:7">
      <c r="A91" s="331"/>
      <c r="B91" s="341"/>
      <c r="C91" s="2053">
        <f t="shared" si="2"/>
        <v>0</v>
      </c>
      <c r="D91" s="263"/>
      <c r="E91" s="263"/>
      <c r="F91" s="263"/>
      <c r="G91" s="2053">
        <f t="shared" si="3"/>
        <v>0</v>
      </c>
    </row>
    <row r="92" spans="1:7">
      <c r="A92" s="331"/>
      <c r="B92" s="341"/>
      <c r="C92" s="2053">
        <f t="shared" si="2"/>
        <v>0</v>
      </c>
      <c r="D92" s="263"/>
      <c r="E92" s="263"/>
      <c r="F92" s="263"/>
      <c r="G92" s="2053">
        <f t="shared" si="3"/>
        <v>0</v>
      </c>
    </row>
    <row r="93" spans="1:7">
      <c r="A93" s="331"/>
      <c r="B93" s="341"/>
      <c r="C93" s="2053">
        <f t="shared" si="2"/>
        <v>0</v>
      </c>
      <c r="D93" s="263"/>
      <c r="E93" s="263"/>
      <c r="F93" s="263"/>
      <c r="G93" s="2053">
        <f t="shared" si="3"/>
        <v>0</v>
      </c>
    </row>
    <row r="94" spans="1:7">
      <c r="A94" s="331"/>
      <c r="B94" s="341"/>
      <c r="C94" s="2053">
        <f t="shared" si="2"/>
        <v>0</v>
      </c>
      <c r="D94" s="263"/>
      <c r="E94" s="263"/>
      <c r="F94" s="263"/>
      <c r="G94" s="2053">
        <f t="shared" si="3"/>
        <v>0</v>
      </c>
    </row>
    <row r="95" spans="1:7">
      <c r="A95" s="331"/>
      <c r="B95" s="341"/>
      <c r="C95" s="2053">
        <f t="shared" si="2"/>
        <v>0</v>
      </c>
      <c r="D95" s="263"/>
      <c r="E95" s="263"/>
      <c r="F95" s="263"/>
      <c r="G95" s="2053">
        <f t="shared" si="3"/>
        <v>0</v>
      </c>
    </row>
    <row r="96" spans="1:7">
      <c r="A96" s="331"/>
      <c r="B96" s="341"/>
      <c r="C96" s="2053">
        <f t="shared" si="2"/>
        <v>0</v>
      </c>
      <c r="D96" s="263"/>
      <c r="E96" s="263"/>
      <c r="F96" s="263"/>
      <c r="G96" s="2053">
        <f t="shared" si="3"/>
        <v>0</v>
      </c>
    </row>
    <row r="97" spans="1:7">
      <c r="A97" s="331"/>
      <c r="B97" s="341"/>
      <c r="C97" s="2053">
        <f t="shared" si="2"/>
        <v>0</v>
      </c>
      <c r="D97" s="263"/>
      <c r="E97" s="263"/>
      <c r="F97" s="263"/>
      <c r="G97" s="2053">
        <f t="shared" si="3"/>
        <v>0</v>
      </c>
    </row>
    <row r="98" spans="1:7">
      <c r="A98" s="331"/>
      <c r="B98" s="341"/>
      <c r="C98" s="2053">
        <f t="shared" si="2"/>
        <v>0</v>
      </c>
      <c r="D98" s="263"/>
      <c r="E98" s="263"/>
      <c r="F98" s="263"/>
      <c r="G98" s="2053">
        <f t="shared" si="3"/>
        <v>0</v>
      </c>
    </row>
    <row r="99" spans="1:7">
      <c r="A99" s="331"/>
      <c r="B99" s="341"/>
      <c r="C99" s="2053">
        <f t="shared" si="2"/>
        <v>0</v>
      </c>
      <c r="D99" s="263"/>
      <c r="E99" s="263"/>
      <c r="F99" s="263"/>
      <c r="G99" s="2053">
        <f t="shared" si="3"/>
        <v>0</v>
      </c>
    </row>
    <row r="100" spans="1:7">
      <c r="A100" s="331"/>
      <c r="B100" s="341"/>
      <c r="C100" s="2053">
        <f t="shared" si="2"/>
        <v>0</v>
      </c>
      <c r="D100" s="263"/>
      <c r="E100" s="263"/>
      <c r="F100" s="263"/>
      <c r="G100" s="2053">
        <f t="shared" si="3"/>
        <v>0</v>
      </c>
    </row>
    <row r="101" spans="1:7">
      <c r="A101" s="331"/>
      <c r="B101" s="341"/>
      <c r="C101" s="2053">
        <f t="shared" si="2"/>
        <v>0</v>
      </c>
      <c r="D101" s="263"/>
      <c r="E101" s="263"/>
      <c r="F101" s="263"/>
      <c r="G101" s="2053">
        <f t="shared" si="3"/>
        <v>0</v>
      </c>
    </row>
    <row r="102" spans="1:7">
      <c r="A102" s="331"/>
      <c r="B102" s="341"/>
      <c r="C102" s="2053">
        <f t="shared" si="2"/>
        <v>0</v>
      </c>
      <c r="D102" s="263"/>
      <c r="E102" s="263"/>
      <c r="F102" s="263"/>
      <c r="G102" s="2053">
        <f t="shared" si="3"/>
        <v>0</v>
      </c>
    </row>
    <row r="103" spans="1:7">
      <c r="A103" s="331"/>
      <c r="B103" s="341"/>
      <c r="C103" s="2053">
        <f t="shared" si="2"/>
        <v>0</v>
      </c>
      <c r="D103" s="263"/>
      <c r="E103" s="263"/>
      <c r="F103" s="263"/>
      <c r="G103" s="2053">
        <f t="shared" si="3"/>
        <v>0</v>
      </c>
    </row>
    <row r="104" spans="1:7">
      <c r="A104" s="331"/>
      <c r="B104" s="341"/>
      <c r="C104" s="2053">
        <f t="shared" si="2"/>
        <v>0</v>
      </c>
      <c r="D104" s="263"/>
      <c r="E104" s="263"/>
      <c r="F104" s="263"/>
      <c r="G104" s="2053">
        <f t="shared" si="3"/>
        <v>0</v>
      </c>
    </row>
    <row r="105" spans="1:7">
      <c r="A105" s="331"/>
      <c r="B105" s="341"/>
      <c r="C105" s="2053">
        <f t="shared" si="2"/>
        <v>0</v>
      </c>
      <c r="D105" s="263"/>
      <c r="E105" s="263"/>
      <c r="F105" s="263"/>
      <c r="G105" s="2053">
        <f t="shared" si="3"/>
        <v>0</v>
      </c>
    </row>
    <row r="106" spans="1:7">
      <c r="A106" s="331"/>
      <c r="B106" s="341"/>
      <c r="C106" s="2053">
        <f t="shared" si="2"/>
        <v>0</v>
      </c>
      <c r="D106" s="263"/>
      <c r="E106" s="263"/>
      <c r="F106" s="263"/>
      <c r="G106" s="2053">
        <f t="shared" si="3"/>
        <v>0</v>
      </c>
    </row>
    <row r="107" spans="1:7">
      <c r="A107" s="331"/>
      <c r="B107" s="341"/>
      <c r="C107" s="2053">
        <f t="shared" si="2"/>
        <v>0</v>
      </c>
      <c r="D107" s="263"/>
      <c r="E107" s="263"/>
      <c r="F107" s="263"/>
      <c r="G107" s="2053">
        <f t="shared" si="3"/>
        <v>0</v>
      </c>
    </row>
    <row r="108" spans="1:7">
      <c r="A108" s="331"/>
      <c r="B108" s="341"/>
      <c r="C108" s="2053">
        <f t="shared" si="2"/>
        <v>0</v>
      </c>
      <c r="D108" s="263"/>
      <c r="E108" s="263"/>
      <c r="F108" s="263"/>
      <c r="G108" s="2053">
        <f t="shared" si="3"/>
        <v>0</v>
      </c>
    </row>
    <row r="109" spans="1:7">
      <c r="A109" s="331"/>
      <c r="B109" s="341"/>
      <c r="C109" s="2053">
        <f t="shared" si="2"/>
        <v>0</v>
      </c>
      <c r="D109" s="263"/>
      <c r="E109" s="263"/>
      <c r="F109" s="263"/>
      <c r="G109" s="2053">
        <f t="shared" si="3"/>
        <v>0</v>
      </c>
    </row>
    <row r="110" spans="1:7">
      <c r="A110" s="331"/>
      <c r="B110" s="341"/>
      <c r="C110" s="2053">
        <f t="shared" si="2"/>
        <v>0</v>
      </c>
      <c r="D110" s="263"/>
      <c r="E110" s="263"/>
      <c r="F110" s="263"/>
      <c r="G110" s="2053">
        <f t="shared" si="3"/>
        <v>0</v>
      </c>
    </row>
    <row r="111" spans="1:7">
      <c r="A111" s="331"/>
      <c r="B111" s="341"/>
      <c r="C111" s="2053">
        <f t="shared" si="2"/>
        <v>0</v>
      </c>
      <c r="D111" s="263"/>
      <c r="E111" s="263"/>
      <c r="F111" s="263"/>
      <c r="G111" s="2053">
        <f t="shared" si="3"/>
        <v>0</v>
      </c>
    </row>
    <row r="112" spans="1:7">
      <c r="A112" s="331"/>
      <c r="B112" s="341"/>
      <c r="C112" s="2053">
        <f t="shared" si="2"/>
        <v>0</v>
      </c>
      <c r="D112" s="263"/>
      <c r="E112" s="263"/>
      <c r="F112" s="263"/>
      <c r="G112" s="2053">
        <f t="shared" si="3"/>
        <v>0</v>
      </c>
    </row>
    <row r="113" spans="1:7">
      <c r="A113" s="331"/>
      <c r="B113" s="341"/>
      <c r="C113" s="2053">
        <f t="shared" si="2"/>
        <v>0</v>
      </c>
      <c r="D113" s="263"/>
      <c r="E113" s="263"/>
      <c r="F113" s="263"/>
      <c r="G113" s="2053">
        <f t="shared" si="3"/>
        <v>0</v>
      </c>
    </row>
    <row r="114" spans="1:7">
      <c r="A114" s="331"/>
      <c r="B114" s="341"/>
      <c r="C114" s="2053">
        <f t="shared" si="2"/>
        <v>0</v>
      </c>
      <c r="D114" s="263"/>
      <c r="E114" s="263"/>
      <c r="F114" s="263"/>
      <c r="G114" s="2053">
        <f t="shared" si="3"/>
        <v>0</v>
      </c>
    </row>
    <row r="115" spans="1:7">
      <c r="A115" s="331"/>
      <c r="B115" s="341"/>
      <c r="C115" s="2053">
        <f t="shared" si="2"/>
        <v>0</v>
      </c>
      <c r="D115" s="263"/>
      <c r="E115" s="263"/>
      <c r="F115" s="263"/>
      <c r="G115" s="2053">
        <f t="shared" si="3"/>
        <v>0</v>
      </c>
    </row>
    <row r="116" spans="1:7">
      <c r="A116" s="331"/>
      <c r="B116" s="341"/>
      <c r="C116" s="2053">
        <f t="shared" si="2"/>
        <v>0</v>
      </c>
      <c r="D116" s="263"/>
      <c r="E116" s="263"/>
      <c r="F116" s="263"/>
      <c r="G116" s="2053">
        <f t="shared" si="3"/>
        <v>0</v>
      </c>
    </row>
    <row r="117" spans="1:7">
      <c r="A117" s="331"/>
      <c r="B117" s="341"/>
      <c r="C117" s="2053">
        <f t="shared" si="2"/>
        <v>0</v>
      </c>
      <c r="D117" s="263"/>
      <c r="E117" s="263"/>
      <c r="F117" s="263"/>
      <c r="G117" s="2053">
        <f t="shared" si="3"/>
        <v>0</v>
      </c>
    </row>
    <row r="118" spans="1:7">
      <c r="A118" s="331"/>
      <c r="B118" s="341"/>
      <c r="C118" s="2053">
        <f t="shared" si="2"/>
        <v>0</v>
      </c>
      <c r="D118" s="263"/>
      <c r="E118" s="263"/>
      <c r="F118" s="263"/>
      <c r="G118" s="2053">
        <f t="shared" si="3"/>
        <v>0</v>
      </c>
    </row>
    <row r="119" spans="1:7">
      <c r="A119" s="331"/>
      <c r="B119" s="341"/>
      <c r="C119" s="2053">
        <f t="shared" si="2"/>
        <v>0</v>
      </c>
      <c r="D119" s="263"/>
      <c r="E119" s="263"/>
      <c r="F119" s="263"/>
      <c r="G119" s="2053">
        <f t="shared" si="3"/>
        <v>0</v>
      </c>
    </row>
    <row r="120" spans="1:7">
      <c r="A120" s="331"/>
      <c r="B120" s="341"/>
      <c r="C120" s="2053">
        <f t="shared" si="2"/>
        <v>0</v>
      </c>
      <c r="D120" s="263"/>
      <c r="E120" s="263"/>
      <c r="F120" s="263"/>
      <c r="G120" s="2053">
        <f t="shared" si="3"/>
        <v>0</v>
      </c>
    </row>
    <row r="121" spans="1:7">
      <c r="A121" s="331"/>
      <c r="B121" s="341"/>
      <c r="C121" s="2053">
        <f t="shared" si="2"/>
        <v>0</v>
      </c>
      <c r="D121" s="263"/>
      <c r="E121" s="263"/>
      <c r="F121" s="263"/>
      <c r="G121" s="2053">
        <f t="shared" si="3"/>
        <v>0</v>
      </c>
    </row>
    <row r="122" spans="1:7">
      <c r="A122" s="331"/>
      <c r="B122" s="341"/>
      <c r="C122" s="2053">
        <f t="shared" si="2"/>
        <v>0</v>
      </c>
      <c r="D122" s="263"/>
      <c r="E122" s="263"/>
      <c r="F122" s="263"/>
      <c r="G122" s="2053">
        <f t="shared" si="3"/>
        <v>0</v>
      </c>
    </row>
    <row r="123" spans="1:7">
      <c r="A123" s="331"/>
      <c r="B123" s="341"/>
      <c r="C123" s="2053">
        <f t="shared" si="2"/>
        <v>0</v>
      </c>
      <c r="D123" s="263"/>
      <c r="E123" s="263"/>
      <c r="F123" s="263"/>
      <c r="G123" s="2053">
        <f t="shared" si="3"/>
        <v>0</v>
      </c>
    </row>
    <row r="124" spans="1:7">
      <c r="A124" s="331"/>
      <c r="B124" s="341"/>
      <c r="C124" s="2053">
        <f t="shared" si="2"/>
        <v>0</v>
      </c>
      <c r="D124" s="263"/>
      <c r="E124" s="263"/>
      <c r="F124" s="263"/>
      <c r="G124" s="2053">
        <f t="shared" si="3"/>
        <v>0</v>
      </c>
    </row>
    <row r="125" spans="1:7">
      <c r="A125" s="331"/>
      <c r="B125" s="341"/>
      <c r="C125" s="2053">
        <f t="shared" si="2"/>
        <v>0</v>
      </c>
      <c r="D125" s="263"/>
      <c r="E125" s="263"/>
      <c r="F125" s="263"/>
      <c r="G125" s="2053">
        <f t="shared" si="3"/>
        <v>0</v>
      </c>
    </row>
    <row r="126" spans="1:7">
      <c r="A126" s="331"/>
      <c r="B126" s="341"/>
      <c r="C126" s="2053">
        <f t="shared" si="2"/>
        <v>0</v>
      </c>
      <c r="D126" s="263"/>
      <c r="E126" s="263"/>
      <c r="F126" s="263"/>
      <c r="G126" s="2053">
        <f t="shared" si="3"/>
        <v>0</v>
      </c>
    </row>
    <row r="127" spans="1:7">
      <c r="A127" s="331"/>
      <c r="B127" s="341"/>
      <c r="C127" s="2053">
        <f t="shared" si="2"/>
        <v>0</v>
      </c>
      <c r="D127" s="263"/>
      <c r="E127" s="263"/>
      <c r="F127" s="263"/>
      <c r="G127" s="2053">
        <f t="shared" si="3"/>
        <v>0</v>
      </c>
    </row>
    <row r="128" spans="1:7">
      <c r="A128" s="331"/>
      <c r="B128" s="341"/>
      <c r="C128" s="2053">
        <f t="shared" si="2"/>
        <v>0</v>
      </c>
      <c r="D128" s="263"/>
      <c r="E128" s="263"/>
      <c r="F128" s="263"/>
      <c r="G128" s="2053">
        <f t="shared" si="3"/>
        <v>0</v>
      </c>
    </row>
    <row r="129" spans="1:7">
      <c r="A129" s="331"/>
      <c r="B129" s="341"/>
      <c r="C129" s="2053">
        <f t="shared" si="2"/>
        <v>0</v>
      </c>
      <c r="D129" s="263"/>
      <c r="E129" s="263"/>
      <c r="F129" s="263"/>
      <c r="G129" s="2053">
        <f t="shared" si="3"/>
        <v>0</v>
      </c>
    </row>
    <row r="130" spans="1:7">
      <c r="A130" s="331"/>
      <c r="B130" s="341"/>
      <c r="C130" s="2053">
        <f t="shared" si="2"/>
        <v>0</v>
      </c>
      <c r="D130" s="263"/>
      <c r="E130" s="263"/>
      <c r="F130" s="263"/>
      <c r="G130" s="2053">
        <f t="shared" si="3"/>
        <v>0</v>
      </c>
    </row>
    <row r="131" spans="1:7">
      <c r="A131" s="331"/>
      <c r="B131" s="341"/>
      <c r="C131" s="2053">
        <f t="shared" si="2"/>
        <v>0</v>
      </c>
      <c r="D131" s="263"/>
      <c r="E131" s="263"/>
      <c r="F131" s="263"/>
      <c r="G131" s="2053">
        <f t="shared" si="3"/>
        <v>0</v>
      </c>
    </row>
    <row r="132" spans="1:7">
      <c r="A132" s="331"/>
      <c r="B132" s="341"/>
      <c r="C132" s="2053">
        <f t="shared" si="2"/>
        <v>0</v>
      </c>
      <c r="D132" s="263"/>
      <c r="E132" s="263"/>
      <c r="F132" s="263"/>
      <c r="G132" s="2053">
        <f t="shared" si="3"/>
        <v>0</v>
      </c>
    </row>
    <row r="133" spans="1:7">
      <c r="A133" s="331"/>
      <c r="B133" s="341"/>
      <c r="C133" s="2053">
        <f t="shared" si="2"/>
        <v>0</v>
      </c>
      <c r="D133" s="263"/>
      <c r="E133" s="263"/>
      <c r="F133" s="263"/>
      <c r="G133" s="2053">
        <f t="shared" si="3"/>
        <v>0</v>
      </c>
    </row>
    <row r="134" spans="1:7">
      <c r="A134" s="331"/>
      <c r="B134" s="341"/>
      <c r="C134" s="2053">
        <f t="shared" si="2"/>
        <v>0</v>
      </c>
      <c r="D134" s="263"/>
      <c r="E134" s="263"/>
      <c r="F134" s="263"/>
      <c r="G134" s="2053">
        <f t="shared" si="3"/>
        <v>0</v>
      </c>
    </row>
    <row r="135" spans="1:7">
      <c r="A135" s="331"/>
      <c r="B135" s="341"/>
      <c r="C135" s="2053">
        <f t="shared" si="2"/>
        <v>0</v>
      </c>
      <c r="D135" s="263"/>
      <c r="E135" s="263"/>
      <c r="F135" s="263"/>
      <c r="G135" s="2053">
        <f t="shared" si="3"/>
        <v>0</v>
      </c>
    </row>
    <row r="136" spans="1:7">
      <c r="A136" s="331"/>
      <c r="B136" s="341"/>
      <c r="C136" s="2053">
        <f t="shared" si="2"/>
        <v>0</v>
      </c>
      <c r="D136" s="263"/>
      <c r="E136" s="263"/>
      <c r="F136" s="263"/>
      <c r="G136" s="2053">
        <f t="shared" si="3"/>
        <v>0</v>
      </c>
    </row>
    <row r="137" spans="1:7">
      <c r="A137" s="331"/>
      <c r="B137" s="341"/>
      <c r="C137" s="2053">
        <f t="shared" si="2"/>
        <v>0</v>
      </c>
      <c r="D137" s="263"/>
      <c r="E137" s="263"/>
      <c r="F137" s="263"/>
      <c r="G137" s="2053">
        <f t="shared" si="3"/>
        <v>0</v>
      </c>
    </row>
    <row r="138" spans="1:7">
      <c r="A138" s="331"/>
      <c r="B138" s="341"/>
      <c r="C138" s="2053">
        <f t="shared" si="2"/>
        <v>0</v>
      </c>
      <c r="D138" s="263"/>
      <c r="E138" s="263"/>
      <c r="F138" s="263"/>
      <c r="G138" s="2053">
        <f t="shared" si="3"/>
        <v>0</v>
      </c>
    </row>
    <row r="139" spans="1:7">
      <c r="A139" s="331"/>
      <c r="B139" s="341"/>
      <c r="C139" s="2053">
        <f t="shared" si="2"/>
        <v>0</v>
      </c>
      <c r="D139" s="263"/>
      <c r="E139" s="263"/>
      <c r="F139" s="263"/>
      <c r="G139" s="2053">
        <f t="shared" si="3"/>
        <v>0</v>
      </c>
    </row>
    <row r="140" spans="1:7">
      <c r="A140" s="331"/>
      <c r="B140" s="341"/>
      <c r="C140" s="2053">
        <f t="shared" ref="C140:C203" si="4">SUMIF(D140:F140,"&gt;0")</f>
        <v>0</v>
      </c>
      <c r="D140" s="263"/>
      <c r="E140" s="263"/>
      <c r="F140" s="263"/>
      <c r="G140" s="2053">
        <f t="shared" ref="G140:G203" si="5">SUMIF(B140:C140,"&gt;0")</f>
        <v>0</v>
      </c>
    </row>
    <row r="141" spans="1:7">
      <c r="A141" s="331"/>
      <c r="B141" s="341"/>
      <c r="C141" s="2053">
        <f t="shared" si="4"/>
        <v>0</v>
      </c>
      <c r="D141" s="263"/>
      <c r="E141" s="263"/>
      <c r="F141" s="263"/>
      <c r="G141" s="2053">
        <f t="shared" si="5"/>
        <v>0</v>
      </c>
    </row>
    <row r="142" spans="1:7">
      <c r="A142" s="331"/>
      <c r="B142" s="341"/>
      <c r="C142" s="2053">
        <f t="shared" si="4"/>
        <v>0</v>
      </c>
      <c r="D142" s="263"/>
      <c r="E142" s="263"/>
      <c r="F142" s="263"/>
      <c r="G142" s="2053">
        <f t="shared" si="5"/>
        <v>0</v>
      </c>
    </row>
    <row r="143" spans="1:7">
      <c r="A143" s="331"/>
      <c r="B143" s="341"/>
      <c r="C143" s="2053">
        <f t="shared" si="4"/>
        <v>0</v>
      </c>
      <c r="D143" s="263"/>
      <c r="E143" s="263"/>
      <c r="F143" s="263"/>
      <c r="G143" s="2053">
        <f t="shared" si="5"/>
        <v>0</v>
      </c>
    </row>
    <row r="144" spans="1:7">
      <c r="A144" s="331"/>
      <c r="B144" s="341"/>
      <c r="C144" s="2053">
        <f t="shared" si="4"/>
        <v>0</v>
      </c>
      <c r="D144" s="263"/>
      <c r="E144" s="263"/>
      <c r="F144" s="263"/>
      <c r="G144" s="2053">
        <f t="shared" si="5"/>
        <v>0</v>
      </c>
    </row>
    <row r="145" spans="1:7">
      <c r="A145" s="331"/>
      <c r="B145" s="341"/>
      <c r="C145" s="2053">
        <f t="shared" si="4"/>
        <v>0</v>
      </c>
      <c r="D145" s="263"/>
      <c r="E145" s="263"/>
      <c r="F145" s="263"/>
      <c r="G145" s="2053">
        <f t="shared" si="5"/>
        <v>0</v>
      </c>
    </row>
    <row r="146" spans="1:7">
      <c r="A146" s="331"/>
      <c r="B146" s="341"/>
      <c r="C146" s="2053">
        <f t="shared" si="4"/>
        <v>0</v>
      </c>
      <c r="D146" s="263"/>
      <c r="E146" s="263"/>
      <c r="F146" s="263"/>
      <c r="G146" s="2053">
        <f t="shared" si="5"/>
        <v>0</v>
      </c>
    </row>
    <row r="147" spans="1:7">
      <c r="A147" s="331"/>
      <c r="B147" s="341"/>
      <c r="C147" s="2053">
        <f t="shared" si="4"/>
        <v>0</v>
      </c>
      <c r="D147" s="263"/>
      <c r="E147" s="263"/>
      <c r="F147" s="263"/>
      <c r="G147" s="2053">
        <f t="shared" si="5"/>
        <v>0</v>
      </c>
    </row>
    <row r="148" spans="1:7">
      <c r="A148" s="331"/>
      <c r="B148" s="341"/>
      <c r="C148" s="2053">
        <f t="shared" si="4"/>
        <v>0</v>
      </c>
      <c r="D148" s="263"/>
      <c r="E148" s="263"/>
      <c r="F148" s="263"/>
      <c r="G148" s="2053">
        <f t="shared" si="5"/>
        <v>0</v>
      </c>
    </row>
    <row r="149" spans="1:7">
      <c r="A149" s="331"/>
      <c r="B149" s="341"/>
      <c r="C149" s="2053">
        <f t="shared" si="4"/>
        <v>0</v>
      </c>
      <c r="D149" s="263"/>
      <c r="E149" s="263"/>
      <c r="F149" s="263"/>
      <c r="G149" s="2053">
        <f t="shared" si="5"/>
        <v>0</v>
      </c>
    </row>
    <row r="150" spans="1:7">
      <c r="A150" s="331"/>
      <c r="B150" s="341"/>
      <c r="C150" s="2053">
        <f t="shared" si="4"/>
        <v>0</v>
      </c>
      <c r="D150" s="263"/>
      <c r="E150" s="263"/>
      <c r="F150" s="263"/>
      <c r="G150" s="2053">
        <f t="shared" si="5"/>
        <v>0</v>
      </c>
    </row>
    <row r="151" spans="1:7">
      <c r="A151" s="331"/>
      <c r="B151" s="341"/>
      <c r="C151" s="2053">
        <f t="shared" si="4"/>
        <v>0</v>
      </c>
      <c r="D151" s="263"/>
      <c r="E151" s="263"/>
      <c r="F151" s="263"/>
      <c r="G151" s="2053">
        <f t="shared" si="5"/>
        <v>0</v>
      </c>
    </row>
    <row r="152" spans="1:7">
      <c r="A152" s="331"/>
      <c r="B152" s="341"/>
      <c r="C152" s="2053">
        <f t="shared" si="4"/>
        <v>0</v>
      </c>
      <c r="D152" s="263"/>
      <c r="E152" s="263"/>
      <c r="F152" s="263"/>
      <c r="G152" s="2053">
        <f t="shared" si="5"/>
        <v>0</v>
      </c>
    </row>
    <row r="153" spans="1:7">
      <c r="A153" s="331"/>
      <c r="B153" s="341"/>
      <c r="C153" s="2053">
        <f t="shared" si="4"/>
        <v>0</v>
      </c>
      <c r="D153" s="263"/>
      <c r="E153" s="263"/>
      <c r="F153" s="263"/>
      <c r="G153" s="2053">
        <f t="shared" si="5"/>
        <v>0</v>
      </c>
    </row>
    <row r="154" spans="1:7">
      <c r="A154" s="331"/>
      <c r="B154" s="341"/>
      <c r="C154" s="2053">
        <f t="shared" si="4"/>
        <v>0</v>
      </c>
      <c r="D154" s="263"/>
      <c r="E154" s="263"/>
      <c r="F154" s="263"/>
      <c r="G154" s="2053">
        <f t="shared" si="5"/>
        <v>0</v>
      </c>
    </row>
    <row r="155" spans="1:7">
      <c r="A155" s="331"/>
      <c r="B155" s="341"/>
      <c r="C155" s="2053">
        <f t="shared" si="4"/>
        <v>0</v>
      </c>
      <c r="D155" s="263"/>
      <c r="E155" s="263"/>
      <c r="F155" s="263"/>
      <c r="G155" s="2053">
        <f t="shared" si="5"/>
        <v>0</v>
      </c>
    </row>
    <row r="156" spans="1:7">
      <c r="A156" s="331"/>
      <c r="B156" s="341"/>
      <c r="C156" s="2053">
        <f t="shared" si="4"/>
        <v>0</v>
      </c>
      <c r="D156" s="263"/>
      <c r="E156" s="263"/>
      <c r="F156" s="263"/>
      <c r="G156" s="2053">
        <f t="shared" si="5"/>
        <v>0</v>
      </c>
    </row>
    <row r="157" spans="1:7">
      <c r="A157" s="331"/>
      <c r="B157" s="341"/>
      <c r="C157" s="2053">
        <f t="shared" si="4"/>
        <v>0</v>
      </c>
      <c r="D157" s="263"/>
      <c r="E157" s="263"/>
      <c r="F157" s="263"/>
      <c r="G157" s="2053">
        <f t="shared" si="5"/>
        <v>0</v>
      </c>
    </row>
    <row r="158" spans="1:7">
      <c r="A158" s="331"/>
      <c r="B158" s="341"/>
      <c r="C158" s="2053">
        <f t="shared" si="4"/>
        <v>0</v>
      </c>
      <c r="D158" s="263"/>
      <c r="E158" s="263"/>
      <c r="F158" s="263"/>
      <c r="G158" s="2053">
        <f t="shared" si="5"/>
        <v>0</v>
      </c>
    </row>
    <row r="159" spans="1:7">
      <c r="A159" s="331"/>
      <c r="B159" s="341"/>
      <c r="C159" s="2053">
        <f t="shared" si="4"/>
        <v>0</v>
      </c>
      <c r="D159" s="263"/>
      <c r="E159" s="263"/>
      <c r="F159" s="263"/>
      <c r="G159" s="2053">
        <f t="shared" si="5"/>
        <v>0</v>
      </c>
    </row>
    <row r="160" spans="1:7">
      <c r="A160" s="331"/>
      <c r="B160" s="341"/>
      <c r="C160" s="2053">
        <f t="shared" si="4"/>
        <v>0</v>
      </c>
      <c r="D160" s="263"/>
      <c r="E160" s="263"/>
      <c r="F160" s="263"/>
      <c r="G160" s="2053">
        <f t="shared" si="5"/>
        <v>0</v>
      </c>
    </row>
    <row r="161" spans="1:7">
      <c r="A161" s="331"/>
      <c r="B161" s="341"/>
      <c r="C161" s="2053">
        <f t="shared" si="4"/>
        <v>0</v>
      </c>
      <c r="D161" s="263"/>
      <c r="E161" s="263"/>
      <c r="F161" s="263"/>
      <c r="G161" s="2053">
        <f t="shared" si="5"/>
        <v>0</v>
      </c>
    </row>
    <row r="162" spans="1:7">
      <c r="A162" s="331"/>
      <c r="B162" s="341"/>
      <c r="C162" s="2053">
        <f t="shared" si="4"/>
        <v>0</v>
      </c>
      <c r="D162" s="263"/>
      <c r="E162" s="263"/>
      <c r="F162" s="263"/>
      <c r="G162" s="2053">
        <f t="shared" si="5"/>
        <v>0</v>
      </c>
    </row>
    <row r="163" spans="1:7">
      <c r="A163" s="331"/>
      <c r="B163" s="341"/>
      <c r="C163" s="2053">
        <f t="shared" si="4"/>
        <v>0</v>
      </c>
      <c r="D163" s="263"/>
      <c r="E163" s="263"/>
      <c r="F163" s="263"/>
      <c r="G163" s="2053">
        <f t="shared" si="5"/>
        <v>0</v>
      </c>
    </row>
    <row r="164" spans="1:7">
      <c r="A164" s="331"/>
      <c r="B164" s="341"/>
      <c r="C164" s="2053">
        <f t="shared" si="4"/>
        <v>0</v>
      </c>
      <c r="D164" s="263"/>
      <c r="E164" s="263"/>
      <c r="F164" s="263"/>
      <c r="G164" s="2053">
        <f t="shared" si="5"/>
        <v>0</v>
      </c>
    </row>
    <row r="165" spans="1:7">
      <c r="A165" s="331"/>
      <c r="B165" s="341"/>
      <c r="C165" s="2053">
        <f t="shared" si="4"/>
        <v>0</v>
      </c>
      <c r="D165" s="263"/>
      <c r="E165" s="263"/>
      <c r="F165" s="263"/>
      <c r="G165" s="2053">
        <f t="shared" si="5"/>
        <v>0</v>
      </c>
    </row>
    <row r="166" spans="1:7">
      <c r="A166" s="331"/>
      <c r="B166" s="341"/>
      <c r="C166" s="2053">
        <f t="shared" si="4"/>
        <v>0</v>
      </c>
      <c r="D166" s="263"/>
      <c r="E166" s="263"/>
      <c r="F166" s="263"/>
      <c r="G166" s="2053">
        <f t="shared" si="5"/>
        <v>0</v>
      </c>
    </row>
    <row r="167" spans="1:7">
      <c r="A167" s="331"/>
      <c r="B167" s="341"/>
      <c r="C167" s="2053">
        <f t="shared" si="4"/>
        <v>0</v>
      </c>
      <c r="D167" s="263"/>
      <c r="E167" s="263"/>
      <c r="F167" s="263"/>
      <c r="G167" s="2053">
        <f t="shared" si="5"/>
        <v>0</v>
      </c>
    </row>
    <row r="168" spans="1:7">
      <c r="A168" s="331"/>
      <c r="B168" s="341"/>
      <c r="C168" s="2053">
        <f t="shared" si="4"/>
        <v>0</v>
      </c>
      <c r="D168" s="263"/>
      <c r="E168" s="263"/>
      <c r="F168" s="263"/>
      <c r="G168" s="2053">
        <f t="shared" si="5"/>
        <v>0</v>
      </c>
    </row>
    <row r="169" spans="1:7">
      <c r="A169" s="331"/>
      <c r="B169" s="341"/>
      <c r="C169" s="2053">
        <f t="shared" si="4"/>
        <v>0</v>
      </c>
      <c r="D169" s="263"/>
      <c r="E169" s="263"/>
      <c r="F169" s="263"/>
      <c r="G169" s="2053">
        <f t="shared" si="5"/>
        <v>0</v>
      </c>
    </row>
    <row r="170" spans="1:7">
      <c r="A170" s="331"/>
      <c r="B170" s="341"/>
      <c r="C170" s="2053">
        <f t="shared" si="4"/>
        <v>0</v>
      </c>
      <c r="D170" s="263"/>
      <c r="E170" s="263"/>
      <c r="F170" s="263"/>
      <c r="G170" s="2053">
        <f t="shared" si="5"/>
        <v>0</v>
      </c>
    </row>
    <row r="171" spans="1:7">
      <c r="A171" s="331"/>
      <c r="B171" s="341"/>
      <c r="C171" s="2053">
        <f t="shared" si="4"/>
        <v>0</v>
      </c>
      <c r="D171" s="263"/>
      <c r="E171" s="263"/>
      <c r="F171" s="263"/>
      <c r="G171" s="2053">
        <f t="shared" si="5"/>
        <v>0</v>
      </c>
    </row>
    <row r="172" spans="1:7">
      <c r="A172" s="331"/>
      <c r="B172" s="341"/>
      <c r="C172" s="2053">
        <f t="shared" si="4"/>
        <v>0</v>
      </c>
      <c r="D172" s="263"/>
      <c r="E172" s="263"/>
      <c r="F172" s="263"/>
      <c r="G172" s="2053">
        <f t="shared" si="5"/>
        <v>0</v>
      </c>
    </row>
    <row r="173" spans="1:7">
      <c r="A173" s="331"/>
      <c r="B173" s="341"/>
      <c r="C173" s="2053">
        <f t="shared" si="4"/>
        <v>0</v>
      </c>
      <c r="D173" s="263"/>
      <c r="E173" s="263"/>
      <c r="F173" s="263"/>
      <c r="G173" s="2053">
        <f t="shared" si="5"/>
        <v>0</v>
      </c>
    </row>
    <row r="174" spans="1:7">
      <c r="A174" s="331"/>
      <c r="B174" s="341"/>
      <c r="C174" s="2053">
        <f t="shared" si="4"/>
        <v>0</v>
      </c>
      <c r="D174" s="263"/>
      <c r="E174" s="263"/>
      <c r="F174" s="263"/>
      <c r="G174" s="2053">
        <f t="shared" si="5"/>
        <v>0</v>
      </c>
    </row>
    <row r="175" spans="1:7">
      <c r="A175" s="331"/>
      <c r="B175" s="341"/>
      <c r="C175" s="2053">
        <f t="shared" si="4"/>
        <v>0</v>
      </c>
      <c r="D175" s="263"/>
      <c r="E175" s="263"/>
      <c r="F175" s="263"/>
      <c r="G175" s="2053">
        <f t="shared" si="5"/>
        <v>0</v>
      </c>
    </row>
    <row r="176" spans="1:7">
      <c r="A176" s="331"/>
      <c r="B176" s="341"/>
      <c r="C176" s="2053">
        <f t="shared" si="4"/>
        <v>0</v>
      </c>
      <c r="D176" s="263"/>
      <c r="E176" s="263"/>
      <c r="F176" s="263"/>
      <c r="G176" s="2053">
        <f t="shared" si="5"/>
        <v>0</v>
      </c>
    </row>
    <row r="177" spans="1:7">
      <c r="A177" s="331"/>
      <c r="B177" s="341"/>
      <c r="C177" s="2053">
        <f t="shared" si="4"/>
        <v>0</v>
      </c>
      <c r="D177" s="263"/>
      <c r="E177" s="263"/>
      <c r="F177" s="263"/>
      <c r="G177" s="2053">
        <f t="shared" si="5"/>
        <v>0</v>
      </c>
    </row>
    <row r="178" spans="1:7">
      <c r="A178" s="331"/>
      <c r="B178" s="341"/>
      <c r="C178" s="2053">
        <f t="shared" si="4"/>
        <v>0</v>
      </c>
      <c r="D178" s="263"/>
      <c r="E178" s="263"/>
      <c r="F178" s="263"/>
      <c r="G178" s="2053">
        <f t="shared" si="5"/>
        <v>0</v>
      </c>
    </row>
    <row r="179" spans="1:7">
      <c r="A179" s="331"/>
      <c r="B179" s="341"/>
      <c r="C179" s="2053">
        <f t="shared" si="4"/>
        <v>0</v>
      </c>
      <c r="D179" s="263"/>
      <c r="E179" s="263"/>
      <c r="F179" s="263"/>
      <c r="G179" s="2053">
        <f t="shared" si="5"/>
        <v>0</v>
      </c>
    </row>
    <row r="180" spans="1:7">
      <c r="A180" s="331"/>
      <c r="B180" s="341"/>
      <c r="C180" s="2053">
        <f t="shared" si="4"/>
        <v>0</v>
      </c>
      <c r="D180" s="263"/>
      <c r="E180" s="263"/>
      <c r="F180" s="263"/>
      <c r="G180" s="2053">
        <f t="shared" si="5"/>
        <v>0</v>
      </c>
    </row>
    <row r="181" spans="1:7">
      <c r="A181" s="331"/>
      <c r="B181" s="341"/>
      <c r="C181" s="2053">
        <f t="shared" si="4"/>
        <v>0</v>
      </c>
      <c r="D181" s="263"/>
      <c r="E181" s="263"/>
      <c r="F181" s="263"/>
      <c r="G181" s="2053">
        <f t="shared" si="5"/>
        <v>0</v>
      </c>
    </row>
    <row r="182" spans="1:7">
      <c r="A182" s="331"/>
      <c r="B182" s="341"/>
      <c r="C182" s="2053">
        <f t="shared" si="4"/>
        <v>0</v>
      </c>
      <c r="D182" s="263"/>
      <c r="E182" s="263"/>
      <c r="F182" s="263"/>
      <c r="G182" s="2053">
        <f t="shared" si="5"/>
        <v>0</v>
      </c>
    </row>
    <row r="183" spans="1:7">
      <c r="A183" s="331"/>
      <c r="B183" s="341"/>
      <c r="C183" s="2053">
        <f t="shared" si="4"/>
        <v>0</v>
      </c>
      <c r="D183" s="263"/>
      <c r="E183" s="263"/>
      <c r="F183" s="263"/>
      <c r="G183" s="2053">
        <f t="shared" si="5"/>
        <v>0</v>
      </c>
    </row>
    <row r="184" spans="1:7">
      <c r="A184" s="331"/>
      <c r="B184" s="341"/>
      <c r="C184" s="2053">
        <f t="shared" si="4"/>
        <v>0</v>
      </c>
      <c r="D184" s="263"/>
      <c r="E184" s="263"/>
      <c r="F184" s="263"/>
      <c r="G184" s="2053">
        <f t="shared" si="5"/>
        <v>0</v>
      </c>
    </row>
    <row r="185" spans="1:7">
      <c r="A185" s="331"/>
      <c r="B185" s="341"/>
      <c r="C185" s="2053">
        <f t="shared" si="4"/>
        <v>0</v>
      </c>
      <c r="D185" s="263"/>
      <c r="E185" s="263"/>
      <c r="F185" s="263"/>
      <c r="G185" s="2053">
        <f t="shared" si="5"/>
        <v>0</v>
      </c>
    </row>
    <row r="186" spans="1:7">
      <c r="A186" s="331"/>
      <c r="B186" s="341"/>
      <c r="C186" s="2053">
        <f t="shared" si="4"/>
        <v>0</v>
      </c>
      <c r="D186" s="263"/>
      <c r="E186" s="263"/>
      <c r="F186" s="263"/>
      <c r="G186" s="2053">
        <f t="shared" si="5"/>
        <v>0</v>
      </c>
    </row>
    <row r="187" spans="1:7">
      <c r="A187" s="331"/>
      <c r="B187" s="341"/>
      <c r="C187" s="2053">
        <f t="shared" si="4"/>
        <v>0</v>
      </c>
      <c r="D187" s="263"/>
      <c r="E187" s="263"/>
      <c r="F187" s="263"/>
      <c r="G187" s="2053">
        <f t="shared" si="5"/>
        <v>0</v>
      </c>
    </row>
    <row r="188" spans="1:7">
      <c r="A188" s="331"/>
      <c r="B188" s="341"/>
      <c r="C188" s="2053">
        <f t="shared" si="4"/>
        <v>0</v>
      </c>
      <c r="D188" s="263"/>
      <c r="E188" s="263"/>
      <c r="F188" s="263"/>
      <c r="G188" s="2053">
        <f t="shared" si="5"/>
        <v>0</v>
      </c>
    </row>
    <row r="189" spans="1:7">
      <c r="A189" s="331"/>
      <c r="B189" s="341"/>
      <c r="C189" s="2053">
        <f t="shared" si="4"/>
        <v>0</v>
      </c>
      <c r="D189" s="263"/>
      <c r="E189" s="263"/>
      <c r="F189" s="263"/>
      <c r="G189" s="2053">
        <f t="shared" si="5"/>
        <v>0</v>
      </c>
    </row>
    <row r="190" spans="1:7">
      <c r="A190" s="331"/>
      <c r="B190" s="341"/>
      <c r="C190" s="2053">
        <f t="shared" si="4"/>
        <v>0</v>
      </c>
      <c r="D190" s="263"/>
      <c r="E190" s="263"/>
      <c r="F190" s="263"/>
      <c r="G190" s="2053">
        <f t="shared" si="5"/>
        <v>0</v>
      </c>
    </row>
    <row r="191" spans="1:7">
      <c r="A191" s="331"/>
      <c r="B191" s="341"/>
      <c r="C191" s="2053">
        <f t="shared" si="4"/>
        <v>0</v>
      </c>
      <c r="D191" s="263"/>
      <c r="E191" s="263"/>
      <c r="F191" s="263"/>
      <c r="G191" s="2053">
        <f t="shared" si="5"/>
        <v>0</v>
      </c>
    </row>
    <row r="192" spans="1:7">
      <c r="A192" s="331"/>
      <c r="B192" s="341"/>
      <c r="C192" s="2053">
        <f t="shared" si="4"/>
        <v>0</v>
      </c>
      <c r="D192" s="263"/>
      <c r="E192" s="263"/>
      <c r="F192" s="263"/>
      <c r="G192" s="2053">
        <f t="shared" si="5"/>
        <v>0</v>
      </c>
    </row>
    <row r="193" spans="1:7">
      <c r="A193" s="331"/>
      <c r="B193" s="341"/>
      <c r="C193" s="2053">
        <f t="shared" si="4"/>
        <v>0</v>
      </c>
      <c r="D193" s="263"/>
      <c r="E193" s="263"/>
      <c r="F193" s="263"/>
      <c r="G193" s="2053">
        <f t="shared" si="5"/>
        <v>0</v>
      </c>
    </row>
    <row r="194" spans="1:7">
      <c r="A194" s="331"/>
      <c r="B194" s="341"/>
      <c r="C194" s="2053">
        <f t="shared" si="4"/>
        <v>0</v>
      </c>
      <c r="D194" s="263"/>
      <c r="E194" s="263"/>
      <c r="F194" s="263"/>
      <c r="G194" s="2053">
        <f t="shared" si="5"/>
        <v>0</v>
      </c>
    </row>
    <row r="195" spans="1:7">
      <c r="A195" s="331"/>
      <c r="B195" s="341"/>
      <c r="C195" s="2053">
        <f t="shared" si="4"/>
        <v>0</v>
      </c>
      <c r="D195" s="263"/>
      <c r="E195" s="263"/>
      <c r="F195" s="263"/>
      <c r="G195" s="2053">
        <f t="shared" si="5"/>
        <v>0</v>
      </c>
    </row>
    <row r="196" spans="1:7">
      <c r="A196" s="331"/>
      <c r="B196" s="341"/>
      <c r="C196" s="2053">
        <f t="shared" si="4"/>
        <v>0</v>
      </c>
      <c r="D196" s="263"/>
      <c r="E196" s="263"/>
      <c r="F196" s="263"/>
      <c r="G196" s="2053">
        <f t="shared" si="5"/>
        <v>0</v>
      </c>
    </row>
    <row r="197" spans="1:7">
      <c r="A197" s="331"/>
      <c r="B197" s="341"/>
      <c r="C197" s="2053">
        <f t="shared" si="4"/>
        <v>0</v>
      </c>
      <c r="D197" s="263"/>
      <c r="E197" s="263"/>
      <c r="F197" s="263"/>
      <c r="G197" s="2053">
        <f t="shared" si="5"/>
        <v>0</v>
      </c>
    </row>
    <row r="198" spans="1:7">
      <c r="A198" s="331"/>
      <c r="B198" s="341"/>
      <c r="C198" s="2053">
        <f t="shared" si="4"/>
        <v>0</v>
      </c>
      <c r="D198" s="263"/>
      <c r="E198" s="263"/>
      <c r="F198" s="263"/>
      <c r="G198" s="2053">
        <f t="shared" si="5"/>
        <v>0</v>
      </c>
    </row>
    <row r="199" spans="1:7">
      <c r="A199" s="331"/>
      <c r="B199" s="341"/>
      <c r="C199" s="2053">
        <f t="shared" si="4"/>
        <v>0</v>
      </c>
      <c r="D199" s="263"/>
      <c r="E199" s="263"/>
      <c r="F199" s="263"/>
      <c r="G199" s="2053">
        <f t="shared" si="5"/>
        <v>0</v>
      </c>
    </row>
    <row r="200" spans="1:7">
      <c r="A200" s="331"/>
      <c r="B200" s="341"/>
      <c r="C200" s="2053">
        <f t="shared" si="4"/>
        <v>0</v>
      </c>
      <c r="D200" s="263"/>
      <c r="E200" s="263"/>
      <c r="F200" s="263"/>
      <c r="G200" s="2053">
        <f t="shared" si="5"/>
        <v>0</v>
      </c>
    </row>
    <row r="201" spans="1:7">
      <c r="A201" s="331"/>
      <c r="B201" s="341"/>
      <c r="C201" s="2053">
        <f t="shared" si="4"/>
        <v>0</v>
      </c>
      <c r="D201" s="263"/>
      <c r="E201" s="263"/>
      <c r="F201" s="263"/>
      <c r="G201" s="2053">
        <f t="shared" si="5"/>
        <v>0</v>
      </c>
    </row>
    <row r="202" spans="1:7">
      <c r="A202" s="331"/>
      <c r="B202" s="341"/>
      <c r="C202" s="2053">
        <f t="shared" si="4"/>
        <v>0</v>
      </c>
      <c r="D202" s="263"/>
      <c r="E202" s="263"/>
      <c r="F202" s="263"/>
      <c r="G202" s="2053">
        <f t="shared" si="5"/>
        <v>0</v>
      </c>
    </row>
    <row r="203" spans="1:7">
      <c r="A203" s="331"/>
      <c r="B203" s="341"/>
      <c r="C203" s="2053">
        <f t="shared" si="4"/>
        <v>0</v>
      </c>
      <c r="D203" s="263"/>
      <c r="E203" s="263"/>
      <c r="F203" s="263"/>
      <c r="G203" s="2053">
        <f t="shared" si="5"/>
        <v>0</v>
      </c>
    </row>
    <row r="204" spans="1:7">
      <c r="A204" s="331"/>
      <c r="B204" s="341"/>
      <c r="C204" s="2053">
        <f t="shared" ref="C204:C267" si="6">SUMIF(D204:F204,"&gt;0")</f>
        <v>0</v>
      </c>
      <c r="D204" s="263"/>
      <c r="E204" s="263"/>
      <c r="F204" s="263"/>
      <c r="G204" s="2053">
        <f t="shared" ref="G204:G267" si="7">SUMIF(B204:C204,"&gt;0")</f>
        <v>0</v>
      </c>
    </row>
    <row r="205" spans="1:7">
      <c r="A205" s="331"/>
      <c r="B205" s="341"/>
      <c r="C205" s="2053">
        <f t="shared" si="6"/>
        <v>0</v>
      </c>
      <c r="D205" s="263"/>
      <c r="E205" s="263"/>
      <c r="F205" s="263"/>
      <c r="G205" s="2053">
        <f t="shared" si="7"/>
        <v>0</v>
      </c>
    </row>
    <row r="206" spans="1:7">
      <c r="A206" s="331"/>
      <c r="B206" s="341"/>
      <c r="C206" s="2053">
        <f t="shared" si="6"/>
        <v>0</v>
      </c>
      <c r="D206" s="263"/>
      <c r="E206" s="263"/>
      <c r="F206" s="263"/>
      <c r="G206" s="2053">
        <f t="shared" si="7"/>
        <v>0</v>
      </c>
    </row>
    <row r="207" spans="1:7">
      <c r="A207" s="331"/>
      <c r="B207" s="341"/>
      <c r="C207" s="2053">
        <f t="shared" si="6"/>
        <v>0</v>
      </c>
      <c r="D207" s="263"/>
      <c r="E207" s="263"/>
      <c r="F207" s="263"/>
      <c r="G207" s="2053">
        <f t="shared" si="7"/>
        <v>0</v>
      </c>
    </row>
    <row r="208" spans="1:7">
      <c r="A208" s="331"/>
      <c r="B208" s="341"/>
      <c r="C208" s="2053">
        <f t="shared" si="6"/>
        <v>0</v>
      </c>
      <c r="D208" s="263"/>
      <c r="E208" s="263"/>
      <c r="F208" s="263"/>
      <c r="G208" s="2053">
        <f t="shared" si="7"/>
        <v>0</v>
      </c>
    </row>
    <row r="209" spans="1:7">
      <c r="A209" s="331"/>
      <c r="B209" s="341"/>
      <c r="C209" s="2053">
        <f t="shared" si="6"/>
        <v>0</v>
      </c>
      <c r="D209" s="263"/>
      <c r="E209" s="263"/>
      <c r="F209" s="263"/>
      <c r="G209" s="2053">
        <f t="shared" si="7"/>
        <v>0</v>
      </c>
    </row>
    <row r="210" spans="1:7">
      <c r="A210" s="331"/>
      <c r="B210" s="341"/>
      <c r="C210" s="2053">
        <f t="shared" si="6"/>
        <v>0</v>
      </c>
      <c r="D210" s="263"/>
      <c r="E210" s="263"/>
      <c r="F210" s="263"/>
      <c r="G210" s="2053">
        <f t="shared" si="7"/>
        <v>0</v>
      </c>
    </row>
    <row r="211" spans="1:7">
      <c r="A211" s="331"/>
      <c r="B211" s="341"/>
      <c r="C211" s="2053">
        <f t="shared" si="6"/>
        <v>0</v>
      </c>
      <c r="D211" s="263"/>
      <c r="E211" s="263"/>
      <c r="F211" s="263"/>
      <c r="G211" s="2053">
        <f t="shared" si="7"/>
        <v>0</v>
      </c>
    </row>
    <row r="212" spans="1:7">
      <c r="A212" s="331"/>
      <c r="B212" s="341"/>
      <c r="C212" s="2053">
        <f t="shared" si="6"/>
        <v>0</v>
      </c>
      <c r="D212" s="263"/>
      <c r="E212" s="263"/>
      <c r="F212" s="263"/>
      <c r="G212" s="2053">
        <f t="shared" si="7"/>
        <v>0</v>
      </c>
    </row>
    <row r="213" spans="1:7">
      <c r="A213" s="331"/>
      <c r="B213" s="341"/>
      <c r="C213" s="2053">
        <f t="shared" si="6"/>
        <v>0</v>
      </c>
      <c r="D213" s="263"/>
      <c r="E213" s="263"/>
      <c r="F213" s="263"/>
      <c r="G213" s="2053">
        <f t="shared" si="7"/>
        <v>0</v>
      </c>
    </row>
    <row r="214" spans="1:7">
      <c r="A214" s="331"/>
      <c r="B214" s="341"/>
      <c r="C214" s="2053">
        <f t="shared" si="6"/>
        <v>0</v>
      </c>
      <c r="D214" s="263"/>
      <c r="E214" s="263"/>
      <c r="F214" s="263"/>
      <c r="G214" s="2053">
        <f t="shared" si="7"/>
        <v>0</v>
      </c>
    </row>
    <row r="215" spans="1:7">
      <c r="A215" s="331"/>
      <c r="B215" s="341"/>
      <c r="C215" s="2053">
        <f t="shared" si="6"/>
        <v>0</v>
      </c>
      <c r="D215" s="263"/>
      <c r="E215" s="263"/>
      <c r="F215" s="263"/>
      <c r="G215" s="2053">
        <f t="shared" si="7"/>
        <v>0</v>
      </c>
    </row>
    <row r="216" spans="1:7">
      <c r="A216" s="331"/>
      <c r="B216" s="341"/>
      <c r="C216" s="2053">
        <f t="shared" si="6"/>
        <v>0</v>
      </c>
      <c r="D216" s="263"/>
      <c r="E216" s="263"/>
      <c r="F216" s="263"/>
      <c r="G216" s="2053">
        <f t="shared" si="7"/>
        <v>0</v>
      </c>
    </row>
    <row r="217" spans="1:7">
      <c r="A217" s="331"/>
      <c r="B217" s="341"/>
      <c r="C217" s="2053">
        <f t="shared" si="6"/>
        <v>0</v>
      </c>
      <c r="D217" s="263"/>
      <c r="E217" s="263"/>
      <c r="F217" s="263"/>
      <c r="G217" s="2053">
        <f t="shared" si="7"/>
        <v>0</v>
      </c>
    </row>
    <row r="218" spans="1:7">
      <c r="A218" s="331"/>
      <c r="B218" s="341"/>
      <c r="C218" s="2053">
        <f t="shared" si="6"/>
        <v>0</v>
      </c>
      <c r="D218" s="263"/>
      <c r="E218" s="263"/>
      <c r="F218" s="263"/>
      <c r="G218" s="2053">
        <f t="shared" si="7"/>
        <v>0</v>
      </c>
    </row>
    <row r="219" spans="1:7">
      <c r="A219" s="331"/>
      <c r="B219" s="341"/>
      <c r="C219" s="2053">
        <f t="shared" si="6"/>
        <v>0</v>
      </c>
      <c r="D219" s="263"/>
      <c r="E219" s="263"/>
      <c r="F219" s="263"/>
      <c r="G219" s="2053">
        <f t="shared" si="7"/>
        <v>0</v>
      </c>
    </row>
    <row r="220" spans="1:7">
      <c r="A220" s="331"/>
      <c r="B220" s="341"/>
      <c r="C220" s="2053">
        <f t="shared" si="6"/>
        <v>0</v>
      </c>
      <c r="D220" s="263"/>
      <c r="E220" s="263"/>
      <c r="F220" s="263"/>
      <c r="G220" s="2053">
        <f t="shared" si="7"/>
        <v>0</v>
      </c>
    </row>
    <row r="221" spans="1:7">
      <c r="A221" s="331"/>
      <c r="B221" s="341"/>
      <c r="C221" s="2053">
        <f t="shared" si="6"/>
        <v>0</v>
      </c>
      <c r="D221" s="263"/>
      <c r="E221" s="263"/>
      <c r="F221" s="263"/>
      <c r="G221" s="2053">
        <f t="shared" si="7"/>
        <v>0</v>
      </c>
    </row>
    <row r="222" spans="1:7">
      <c r="A222" s="331"/>
      <c r="B222" s="341"/>
      <c r="C222" s="2053">
        <f t="shared" si="6"/>
        <v>0</v>
      </c>
      <c r="D222" s="263"/>
      <c r="E222" s="263"/>
      <c r="F222" s="263"/>
      <c r="G222" s="2053">
        <f t="shared" si="7"/>
        <v>0</v>
      </c>
    </row>
    <row r="223" spans="1:7">
      <c r="A223" s="331"/>
      <c r="B223" s="341"/>
      <c r="C223" s="2053">
        <f t="shared" si="6"/>
        <v>0</v>
      </c>
      <c r="D223" s="263"/>
      <c r="E223" s="263"/>
      <c r="F223" s="263"/>
      <c r="G223" s="2053">
        <f t="shared" si="7"/>
        <v>0</v>
      </c>
    </row>
    <row r="224" spans="1:7">
      <c r="A224" s="331"/>
      <c r="B224" s="341"/>
      <c r="C224" s="2053">
        <f t="shared" si="6"/>
        <v>0</v>
      </c>
      <c r="D224" s="263"/>
      <c r="E224" s="263"/>
      <c r="F224" s="263"/>
      <c r="G224" s="2053">
        <f t="shared" si="7"/>
        <v>0</v>
      </c>
    </row>
    <row r="225" spans="1:7">
      <c r="A225" s="331"/>
      <c r="B225" s="341"/>
      <c r="C225" s="2053">
        <f t="shared" si="6"/>
        <v>0</v>
      </c>
      <c r="D225" s="263"/>
      <c r="E225" s="263"/>
      <c r="F225" s="263"/>
      <c r="G225" s="2053">
        <f t="shared" si="7"/>
        <v>0</v>
      </c>
    </row>
    <row r="226" spans="1:7">
      <c r="A226" s="331"/>
      <c r="B226" s="341"/>
      <c r="C226" s="2053">
        <f t="shared" si="6"/>
        <v>0</v>
      </c>
      <c r="D226" s="263"/>
      <c r="E226" s="263"/>
      <c r="F226" s="263"/>
      <c r="G226" s="2053">
        <f t="shared" si="7"/>
        <v>0</v>
      </c>
    </row>
    <row r="227" spans="1:7">
      <c r="A227" s="331"/>
      <c r="B227" s="341"/>
      <c r="C227" s="2053">
        <f t="shared" si="6"/>
        <v>0</v>
      </c>
      <c r="D227" s="263"/>
      <c r="E227" s="263"/>
      <c r="F227" s="263"/>
      <c r="G227" s="2053">
        <f t="shared" si="7"/>
        <v>0</v>
      </c>
    </row>
    <row r="228" spans="1:7">
      <c r="A228" s="331"/>
      <c r="B228" s="341"/>
      <c r="C228" s="2053">
        <f t="shared" si="6"/>
        <v>0</v>
      </c>
      <c r="D228" s="263"/>
      <c r="E228" s="263"/>
      <c r="F228" s="263"/>
      <c r="G228" s="2053">
        <f t="shared" si="7"/>
        <v>0</v>
      </c>
    </row>
    <row r="229" spans="1:7">
      <c r="A229" s="331"/>
      <c r="B229" s="341"/>
      <c r="C229" s="2053">
        <f t="shared" si="6"/>
        <v>0</v>
      </c>
      <c r="D229" s="263"/>
      <c r="E229" s="263"/>
      <c r="F229" s="263"/>
      <c r="G229" s="2053">
        <f t="shared" si="7"/>
        <v>0</v>
      </c>
    </row>
    <row r="230" spans="1:7">
      <c r="A230" s="331"/>
      <c r="B230" s="341"/>
      <c r="C230" s="2053">
        <f t="shared" si="6"/>
        <v>0</v>
      </c>
      <c r="D230" s="263"/>
      <c r="E230" s="263"/>
      <c r="F230" s="263"/>
      <c r="G230" s="2053">
        <f t="shared" si="7"/>
        <v>0</v>
      </c>
    </row>
    <row r="231" spans="1:7">
      <c r="A231" s="331"/>
      <c r="B231" s="341"/>
      <c r="C231" s="2053">
        <f t="shared" si="6"/>
        <v>0</v>
      </c>
      <c r="D231" s="263"/>
      <c r="E231" s="263"/>
      <c r="F231" s="263"/>
      <c r="G231" s="2053">
        <f t="shared" si="7"/>
        <v>0</v>
      </c>
    </row>
    <row r="232" spans="1:7">
      <c r="A232" s="331"/>
      <c r="B232" s="341"/>
      <c r="C232" s="2053">
        <f t="shared" si="6"/>
        <v>0</v>
      </c>
      <c r="D232" s="263"/>
      <c r="E232" s="263"/>
      <c r="F232" s="263"/>
      <c r="G232" s="2053">
        <f t="shared" si="7"/>
        <v>0</v>
      </c>
    </row>
    <row r="233" spans="1:7">
      <c r="A233" s="331"/>
      <c r="B233" s="341"/>
      <c r="C233" s="2053">
        <f t="shared" si="6"/>
        <v>0</v>
      </c>
      <c r="D233" s="263"/>
      <c r="E233" s="263"/>
      <c r="F233" s="263"/>
      <c r="G233" s="2053">
        <f t="shared" si="7"/>
        <v>0</v>
      </c>
    </row>
    <row r="234" spans="1:7">
      <c r="A234" s="331"/>
      <c r="B234" s="341"/>
      <c r="C234" s="2053">
        <f t="shared" si="6"/>
        <v>0</v>
      </c>
      <c r="D234" s="263"/>
      <c r="E234" s="263"/>
      <c r="F234" s="263"/>
      <c r="G234" s="2053">
        <f t="shared" si="7"/>
        <v>0</v>
      </c>
    </row>
    <row r="235" spans="1:7">
      <c r="A235" s="331"/>
      <c r="B235" s="341"/>
      <c r="C235" s="2053">
        <f t="shared" si="6"/>
        <v>0</v>
      </c>
      <c r="D235" s="263"/>
      <c r="E235" s="263"/>
      <c r="F235" s="263"/>
      <c r="G235" s="2053">
        <f t="shared" si="7"/>
        <v>0</v>
      </c>
    </row>
    <row r="236" spans="1:7">
      <c r="A236" s="331"/>
      <c r="B236" s="341"/>
      <c r="C236" s="2053">
        <f t="shared" si="6"/>
        <v>0</v>
      </c>
      <c r="D236" s="263"/>
      <c r="E236" s="263"/>
      <c r="F236" s="263"/>
      <c r="G236" s="2053">
        <f t="shared" si="7"/>
        <v>0</v>
      </c>
    </row>
    <row r="237" spans="1:7">
      <c r="A237" s="331"/>
      <c r="B237" s="341"/>
      <c r="C237" s="2053">
        <f t="shared" si="6"/>
        <v>0</v>
      </c>
      <c r="D237" s="263"/>
      <c r="E237" s="263"/>
      <c r="F237" s="263"/>
      <c r="G237" s="2053">
        <f t="shared" si="7"/>
        <v>0</v>
      </c>
    </row>
    <row r="238" spans="1:7">
      <c r="A238" s="331"/>
      <c r="B238" s="341"/>
      <c r="C238" s="2053">
        <f t="shared" si="6"/>
        <v>0</v>
      </c>
      <c r="D238" s="263"/>
      <c r="E238" s="263"/>
      <c r="F238" s="263"/>
      <c r="G238" s="2053">
        <f t="shared" si="7"/>
        <v>0</v>
      </c>
    </row>
    <row r="239" spans="1:7">
      <c r="A239" s="331"/>
      <c r="B239" s="341"/>
      <c r="C239" s="2053">
        <f t="shared" si="6"/>
        <v>0</v>
      </c>
      <c r="D239" s="263"/>
      <c r="E239" s="263"/>
      <c r="F239" s="263"/>
      <c r="G239" s="2053">
        <f t="shared" si="7"/>
        <v>0</v>
      </c>
    </row>
    <row r="240" spans="1:7">
      <c r="A240" s="331"/>
      <c r="B240" s="341"/>
      <c r="C240" s="2053">
        <f t="shared" si="6"/>
        <v>0</v>
      </c>
      <c r="D240" s="263"/>
      <c r="E240" s="263"/>
      <c r="F240" s="263"/>
      <c r="G240" s="2053">
        <f t="shared" si="7"/>
        <v>0</v>
      </c>
    </row>
    <row r="241" spans="1:7">
      <c r="A241" s="331"/>
      <c r="B241" s="341"/>
      <c r="C241" s="2053">
        <f t="shared" si="6"/>
        <v>0</v>
      </c>
      <c r="D241" s="263"/>
      <c r="E241" s="263"/>
      <c r="F241" s="263"/>
      <c r="G241" s="2053">
        <f t="shared" si="7"/>
        <v>0</v>
      </c>
    </row>
    <row r="242" spans="1:7">
      <c r="A242" s="331"/>
      <c r="B242" s="341"/>
      <c r="C242" s="2053">
        <f t="shared" si="6"/>
        <v>0</v>
      </c>
      <c r="D242" s="263"/>
      <c r="E242" s="263"/>
      <c r="F242" s="263"/>
      <c r="G242" s="2053">
        <f t="shared" si="7"/>
        <v>0</v>
      </c>
    </row>
    <row r="243" spans="1:7">
      <c r="A243" s="331"/>
      <c r="B243" s="341"/>
      <c r="C243" s="2053">
        <f t="shared" si="6"/>
        <v>0</v>
      </c>
      <c r="D243" s="263"/>
      <c r="E243" s="263"/>
      <c r="F243" s="263"/>
      <c r="G243" s="2053">
        <f t="shared" si="7"/>
        <v>0</v>
      </c>
    </row>
    <row r="244" spans="1:7">
      <c r="A244" s="331"/>
      <c r="B244" s="341"/>
      <c r="C244" s="2053">
        <f t="shared" si="6"/>
        <v>0</v>
      </c>
      <c r="D244" s="263"/>
      <c r="E244" s="263"/>
      <c r="F244" s="263"/>
      <c r="G244" s="2053">
        <f t="shared" si="7"/>
        <v>0</v>
      </c>
    </row>
    <row r="245" spans="1:7">
      <c r="A245" s="331"/>
      <c r="B245" s="341"/>
      <c r="C245" s="2053">
        <f t="shared" si="6"/>
        <v>0</v>
      </c>
      <c r="D245" s="263"/>
      <c r="E245" s="263"/>
      <c r="F245" s="263"/>
      <c r="G245" s="2053">
        <f t="shared" si="7"/>
        <v>0</v>
      </c>
    </row>
    <row r="246" spans="1:7">
      <c r="A246" s="331"/>
      <c r="B246" s="341"/>
      <c r="C246" s="2053">
        <f t="shared" si="6"/>
        <v>0</v>
      </c>
      <c r="D246" s="263"/>
      <c r="E246" s="263"/>
      <c r="F246" s="263"/>
      <c r="G246" s="2053">
        <f t="shared" si="7"/>
        <v>0</v>
      </c>
    </row>
    <row r="247" spans="1:7">
      <c r="A247" s="331"/>
      <c r="B247" s="341"/>
      <c r="C247" s="2053">
        <f t="shared" si="6"/>
        <v>0</v>
      </c>
      <c r="D247" s="263"/>
      <c r="E247" s="263"/>
      <c r="F247" s="263"/>
      <c r="G247" s="2053">
        <f t="shared" si="7"/>
        <v>0</v>
      </c>
    </row>
    <row r="248" spans="1:7">
      <c r="A248" s="331"/>
      <c r="B248" s="341"/>
      <c r="C248" s="2053">
        <f t="shared" si="6"/>
        <v>0</v>
      </c>
      <c r="D248" s="263"/>
      <c r="E248" s="263"/>
      <c r="F248" s="263"/>
      <c r="G248" s="2053">
        <f t="shared" si="7"/>
        <v>0</v>
      </c>
    </row>
    <row r="249" spans="1:7">
      <c r="A249" s="331"/>
      <c r="B249" s="341"/>
      <c r="C249" s="2053">
        <f t="shared" si="6"/>
        <v>0</v>
      </c>
      <c r="D249" s="263"/>
      <c r="E249" s="263"/>
      <c r="F249" s="263"/>
      <c r="G249" s="2053">
        <f t="shared" si="7"/>
        <v>0</v>
      </c>
    </row>
    <row r="250" spans="1:7">
      <c r="A250" s="331"/>
      <c r="B250" s="341"/>
      <c r="C250" s="2053">
        <f t="shared" si="6"/>
        <v>0</v>
      </c>
      <c r="D250" s="263"/>
      <c r="E250" s="263"/>
      <c r="F250" s="263"/>
      <c r="G250" s="2053">
        <f t="shared" si="7"/>
        <v>0</v>
      </c>
    </row>
    <row r="251" spans="1:7">
      <c r="A251" s="331"/>
      <c r="B251" s="341"/>
      <c r="C251" s="2053">
        <f t="shared" si="6"/>
        <v>0</v>
      </c>
      <c r="D251" s="263"/>
      <c r="E251" s="263"/>
      <c r="F251" s="263"/>
      <c r="G251" s="2053">
        <f t="shared" si="7"/>
        <v>0</v>
      </c>
    </row>
    <row r="252" spans="1:7">
      <c r="A252" s="331"/>
      <c r="B252" s="341"/>
      <c r="C252" s="2053">
        <f t="shared" si="6"/>
        <v>0</v>
      </c>
      <c r="D252" s="263"/>
      <c r="E252" s="263"/>
      <c r="F252" s="263"/>
      <c r="G252" s="2053">
        <f t="shared" si="7"/>
        <v>0</v>
      </c>
    </row>
    <row r="253" spans="1:7">
      <c r="A253" s="331"/>
      <c r="B253" s="341"/>
      <c r="C253" s="2053">
        <f t="shared" si="6"/>
        <v>0</v>
      </c>
      <c r="D253" s="263"/>
      <c r="E253" s="263"/>
      <c r="F253" s="263"/>
      <c r="G253" s="2053">
        <f t="shared" si="7"/>
        <v>0</v>
      </c>
    </row>
    <row r="254" spans="1:7">
      <c r="A254" s="331"/>
      <c r="B254" s="341"/>
      <c r="C254" s="2053">
        <f t="shared" si="6"/>
        <v>0</v>
      </c>
      <c r="D254" s="263"/>
      <c r="E254" s="263"/>
      <c r="F254" s="263"/>
      <c r="G254" s="2053">
        <f t="shared" si="7"/>
        <v>0</v>
      </c>
    </row>
    <row r="255" spans="1:7">
      <c r="A255" s="331"/>
      <c r="B255" s="341"/>
      <c r="C255" s="2053">
        <f t="shared" si="6"/>
        <v>0</v>
      </c>
      <c r="D255" s="263"/>
      <c r="E255" s="263"/>
      <c r="F255" s="263"/>
      <c r="G255" s="2053">
        <f t="shared" si="7"/>
        <v>0</v>
      </c>
    </row>
    <row r="256" spans="1:7">
      <c r="A256" s="331"/>
      <c r="B256" s="341"/>
      <c r="C256" s="2053">
        <f t="shared" si="6"/>
        <v>0</v>
      </c>
      <c r="D256" s="263"/>
      <c r="E256" s="263"/>
      <c r="F256" s="263"/>
      <c r="G256" s="2053">
        <f t="shared" si="7"/>
        <v>0</v>
      </c>
    </row>
    <row r="257" spans="1:7">
      <c r="A257" s="331"/>
      <c r="B257" s="341"/>
      <c r="C257" s="2053">
        <f t="shared" si="6"/>
        <v>0</v>
      </c>
      <c r="D257" s="263"/>
      <c r="E257" s="263"/>
      <c r="F257" s="263"/>
      <c r="G257" s="2053">
        <f t="shared" si="7"/>
        <v>0</v>
      </c>
    </row>
    <row r="258" spans="1:7">
      <c r="A258" s="331"/>
      <c r="B258" s="341"/>
      <c r="C258" s="2053">
        <f t="shared" si="6"/>
        <v>0</v>
      </c>
      <c r="D258" s="263"/>
      <c r="E258" s="263"/>
      <c r="F258" s="263"/>
      <c r="G258" s="2053">
        <f t="shared" si="7"/>
        <v>0</v>
      </c>
    </row>
    <row r="259" spans="1:7">
      <c r="A259" s="331"/>
      <c r="B259" s="341"/>
      <c r="C259" s="2053">
        <f t="shared" si="6"/>
        <v>0</v>
      </c>
      <c r="D259" s="263"/>
      <c r="E259" s="263"/>
      <c r="F259" s="263"/>
      <c r="G259" s="2053">
        <f t="shared" si="7"/>
        <v>0</v>
      </c>
    </row>
    <row r="260" spans="1:7">
      <c r="A260" s="331"/>
      <c r="B260" s="341"/>
      <c r="C260" s="2053">
        <f t="shared" si="6"/>
        <v>0</v>
      </c>
      <c r="D260" s="263"/>
      <c r="E260" s="263"/>
      <c r="F260" s="263"/>
      <c r="G260" s="2053">
        <f t="shared" si="7"/>
        <v>0</v>
      </c>
    </row>
    <row r="261" spans="1:7">
      <c r="A261" s="331"/>
      <c r="B261" s="341"/>
      <c r="C261" s="2053">
        <f t="shared" si="6"/>
        <v>0</v>
      </c>
      <c r="D261" s="263"/>
      <c r="E261" s="263"/>
      <c r="F261" s="263"/>
      <c r="G261" s="2053">
        <f t="shared" si="7"/>
        <v>0</v>
      </c>
    </row>
    <row r="262" spans="1:7">
      <c r="A262" s="331"/>
      <c r="B262" s="341"/>
      <c r="C262" s="2053">
        <f t="shared" si="6"/>
        <v>0</v>
      </c>
      <c r="D262" s="263"/>
      <c r="E262" s="263"/>
      <c r="F262" s="263"/>
      <c r="G262" s="2053">
        <f t="shared" si="7"/>
        <v>0</v>
      </c>
    </row>
    <row r="263" spans="1:7">
      <c r="A263" s="331"/>
      <c r="B263" s="341"/>
      <c r="C263" s="2053">
        <f t="shared" si="6"/>
        <v>0</v>
      </c>
      <c r="D263" s="263"/>
      <c r="E263" s="263"/>
      <c r="F263" s="263"/>
      <c r="G263" s="2053">
        <f t="shared" si="7"/>
        <v>0</v>
      </c>
    </row>
    <row r="264" spans="1:7">
      <c r="A264" s="331"/>
      <c r="B264" s="341"/>
      <c r="C264" s="2053">
        <f t="shared" si="6"/>
        <v>0</v>
      </c>
      <c r="D264" s="263"/>
      <c r="E264" s="263"/>
      <c r="F264" s="263"/>
      <c r="G264" s="2053">
        <f t="shared" si="7"/>
        <v>0</v>
      </c>
    </row>
    <row r="265" spans="1:7">
      <c r="A265" s="331"/>
      <c r="B265" s="341"/>
      <c r="C265" s="2053">
        <f t="shared" si="6"/>
        <v>0</v>
      </c>
      <c r="D265" s="263"/>
      <c r="E265" s="263"/>
      <c r="F265" s="263"/>
      <c r="G265" s="2053">
        <f t="shared" si="7"/>
        <v>0</v>
      </c>
    </row>
    <row r="266" spans="1:7">
      <c r="A266" s="331"/>
      <c r="B266" s="341"/>
      <c r="C266" s="2053">
        <f t="shared" si="6"/>
        <v>0</v>
      </c>
      <c r="D266" s="263"/>
      <c r="E266" s="263"/>
      <c r="F266" s="263"/>
      <c r="G266" s="2053">
        <f t="shared" si="7"/>
        <v>0</v>
      </c>
    </row>
    <row r="267" spans="1:7">
      <c r="A267" s="331"/>
      <c r="B267" s="341"/>
      <c r="C267" s="2053">
        <f t="shared" si="6"/>
        <v>0</v>
      </c>
      <c r="D267" s="263"/>
      <c r="E267" s="263"/>
      <c r="F267" s="263"/>
      <c r="G267" s="2053">
        <f t="shared" si="7"/>
        <v>0</v>
      </c>
    </row>
    <row r="268" spans="1:7">
      <c r="A268" s="331"/>
      <c r="B268" s="341"/>
      <c r="C268" s="2053">
        <f t="shared" ref="C268:C331" si="8">SUMIF(D268:F268,"&gt;0")</f>
        <v>0</v>
      </c>
      <c r="D268" s="263"/>
      <c r="E268" s="263"/>
      <c r="F268" s="263"/>
      <c r="G268" s="2053">
        <f t="shared" ref="G268:G331" si="9">SUMIF(B268:C268,"&gt;0")</f>
        <v>0</v>
      </c>
    </row>
    <row r="269" spans="1:7">
      <c r="A269" s="331"/>
      <c r="B269" s="341"/>
      <c r="C269" s="2053">
        <f t="shared" si="8"/>
        <v>0</v>
      </c>
      <c r="D269" s="263"/>
      <c r="E269" s="263"/>
      <c r="F269" s="263"/>
      <c r="G269" s="2053">
        <f t="shared" si="9"/>
        <v>0</v>
      </c>
    </row>
    <row r="270" spans="1:7">
      <c r="A270" s="331"/>
      <c r="B270" s="341"/>
      <c r="C270" s="2053">
        <f t="shared" si="8"/>
        <v>0</v>
      </c>
      <c r="D270" s="263"/>
      <c r="E270" s="263"/>
      <c r="F270" s="263"/>
      <c r="G270" s="2053">
        <f t="shared" si="9"/>
        <v>0</v>
      </c>
    </row>
    <row r="271" spans="1:7">
      <c r="A271" s="331"/>
      <c r="B271" s="341"/>
      <c r="C271" s="2053">
        <f t="shared" si="8"/>
        <v>0</v>
      </c>
      <c r="D271" s="263"/>
      <c r="E271" s="263"/>
      <c r="F271" s="263"/>
      <c r="G271" s="2053">
        <f t="shared" si="9"/>
        <v>0</v>
      </c>
    </row>
    <row r="272" spans="1:7">
      <c r="A272" s="331"/>
      <c r="B272" s="341"/>
      <c r="C272" s="2053">
        <f t="shared" si="8"/>
        <v>0</v>
      </c>
      <c r="D272" s="263"/>
      <c r="E272" s="263"/>
      <c r="F272" s="263"/>
      <c r="G272" s="2053">
        <f t="shared" si="9"/>
        <v>0</v>
      </c>
    </row>
    <row r="273" spans="1:7">
      <c r="A273" s="331"/>
      <c r="B273" s="341"/>
      <c r="C273" s="2053">
        <f t="shared" si="8"/>
        <v>0</v>
      </c>
      <c r="D273" s="263"/>
      <c r="E273" s="263"/>
      <c r="F273" s="263"/>
      <c r="G273" s="2053">
        <f t="shared" si="9"/>
        <v>0</v>
      </c>
    </row>
    <row r="274" spans="1:7">
      <c r="A274" s="331"/>
      <c r="B274" s="341"/>
      <c r="C274" s="2053">
        <f t="shared" si="8"/>
        <v>0</v>
      </c>
      <c r="D274" s="263"/>
      <c r="E274" s="263"/>
      <c r="F274" s="263"/>
      <c r="G274" s="2053">
        <f t="shared" si="9"/>
        <v>0</v>
      </c>
    </row>
    <row r="275" spans="1:7">
      <c r="A275" s="331"/>
      <c r="B275" s="341"/>
      <c r="C275" s="2053">
        <f t="shared" si="8"/>
        <v>0</v>
      </c>
      <c r="D275" s="263"/>
      <c r="E275" s="263"/>
      <c r="F275" s="263"/>
      <c r="G275" s="2053">
        <f t="shared" si="9"/>
        <v>0</v>
      </c>
    </row>
    <row r="276" spans="1:7">
      <c r="A276" s="331"/>
      <c r="B276" s="341"/>
      <c r="C276" s="2053">
        <f t="shared" si="8"/>
        <v>0</v>
      </c>
      <c r="D276" s="263"/>
      <c r="E276" s="263"/>
      <c r="F276" s="263"/>
      <c r="G276" s="2053">
        <f t="shared" si="9"/>
        <v>0</v>
      </c>
    </row>
    <row r="277" spans="1:7">
      <c r="A277" s="331"/>
      <c r="B277" s="341"/>
      <c r="C277" s="2053">
        <f t="shared" si="8"/>
        <v>0</v>
      </c>
      <c r="D277" s="263"/>
      <c r="E277" s="263"/>
      <c r="F277" s="263"/>
      <c r="G277" s="2053">
        <f t="shared" si="9"/>
        <v>0</v>
      </c>
    </row>
    <row r="278" spans="1:7">
      <c r="A278" s="331"/>
      <c r="B278" s="341"/>
      <c r="C278" s="2053">
        <f t="shared" si="8"/>
        <v>0</v>
      </c>
      <c r="D278" s="263"/>
      <c r="E278" s="263"/>
      <c r="F278" s="263"/>
      <c r="G278" s="2053">
        <f t="shared" si="9"/>
        <v>0</v>
      </c>
    </row>
    <row r="279" spans="1:7">
      <c r="A279" s="331"/>
      <c r="B279" s="341"/>
      <c r="C279" s="2053">
        <f t="shared" si="8"/>
        <v>0</v>
      </c>
      <c r="D279" s="263"/>
      <c r="E279" s="263"/>
      <c r="F279" s="263"/>
      <c r="G279" s="2053">
        <f t="shared" si="9"/>
        <v>0</v>
      </c>
    </row>
    <row r="280" spans="1:7">
      <c r="A280" s="331"/>
      <c r="B280" s="341"/>
      <c r="C280" s="2053">
        <f t="shared" si="8"/>
        <v>0</v>
      </c>
      <c r="D280" s="263"/>
      <c r="E280" s="263"/>
      <c r="F280" s="263"/>
      <c r="G280" s="2053">
        <f t="shared" si="9"/>
        <v>0</v>
      </c>
    </row>
    <row r="281" spans="1:7">
      <c r="A281" s="331"/>
      <c r="B281" s="341"/>
      <c r="C281" s="2053">
        <f t="shared" si="8"/>
        <v>0</v>
      </c>
      <c r="D281" s="263"/>
      <c r="E281" s="263"/>
      <c r="F281" s="263"/>
      <c r="G281" s="2053">
        <f t="shared" si="9"/>
        <v>0</v>
      </c>
    </row>
    <row r="282" spans="1:7">
      <c r="A282" s="331"/>
      <c r="B282" s="341"/>
      <c r="C282" s="2053">
        <f t="shared" si="8"/>
        <v>0</v>
      </c>
      <c r="D282" s="263"/>
      <c r="E282" s="263"/>
      <c r="F282" s="263"/>
      <c r="G282" s="2053">
        <f t="shared" si="9"/>
        <v>0</v>
      </c>
    </row>
    <row r="283" spans="1:7">
      <c r="A283" s="331"/>
      <c r="B283" s="341"/>
      <c r="C283" s="2053">
        <f t="shared" si="8"/>
        <v>0</v>
      </c>
      <c r="D283" s="263"/>
      <c r="E283" s="263"/>
      <c r="F283" s="263"/>
      <c r="G283" s="2053">
        <f t="shared" si="9"/>
        <v>0</v>
      </c>
    </row>
    <row r="284" spans="1:7">
      <c r="A284" s="331"/>
      <c r="B284" s="341"/>
      <c r="C284" s="2053">
        <f t="shared" si="8"/>
        <v>0</v>
      </c>
      <c r="D284" s="263"/>
      <c r="E284" s="263"/>
      <c r="F284" s="263"/>
      <c r="G284" s="2053">
        <f t="shared" si="9"/>
        <v>0</v>
      </c>
    </row>
    <row r="285" spans="1:7">
      <c r="A285" s="331"/>
      <c r="B285" s="341"/>
      <c r="C285" s="2053">
        <f t="shared" si="8"/>
        <v>0</v>
      </c>
      <c r="D285" s="263"/>
      <c r="E285" s="263"/>
      <c r="F285" s="263"/>
      <c r="G285" s="2053">
        <f t="shared" si="9"/>
        <v>0</v>
      </c>
    </row>
    <row r="286" spans="1:7">
      <c r="A286" s="331"/>
      <c r="B286" s="341"/>
      <c r="C286" s="2053">
        <f t="shared" si="8"/>
        <v>0</v>
      </c>
      <c r="D286" s="263"/>
      <c r="E286" s="263"/>
      <c r="F286" s="263"/>
      <c r="G286" s="2053">
        <f t="shared" si="9"/>
        <v>0</v>
      </c>
    </row>
    <row r="287" spans="1:7">
      <c r="A287" s="331"/>
      <c r="B287" s="341"/>
      <c r="C287" s="2053">
        <f t="shared" si="8"/>
        <v>0</v>
      </c>
      <c r="D287" s="263"/>
      <c r="E287" s="263"/>
      <c r="F287" s="263"/>
      <c r="G287" s="2053">
        <f t="shared" si="9"/>
        <v>0</v>
      </c>
    </row>
    <row r="288" spans="1:7">
      <c r="A288" s="331"/>
      <c r="B288" s="341"/>
      <c r="C288" s="2053">
        <f t="shared" si="8"/>
        <v>0</v>
      </c>
      <c r="D288" s="263"/>
      <c r="E288" s="263"/>
      <c r="F288" s="263"/>
      <c r="G288" s="2053">
        <f t="shared" si="9"/>
        <v>0</v>
      </c>
    </row>
    <row r="289" spans="1:7">
      <c r="A289" s="331"/>
      <c r="B289" s="341"/>
      <c r="C289" s="2053">
        <f t="shared" si="8"/>
        <v>0</v>
      </c>
      <c r="D289" s="263"/>
      <c r="E289" s="263"/>
      <c r="F289" s="263"/>
      <c r="G289" s="2053">
        <f t="shared" si="9"/>
        <v>0</v>
      </c>
    </row>
    <row r="290" spans="1:7">
      <c r="A290" s="331"/>
      <c r="B290" s="341"/>
      <c r="C290" s="2053">
        <f t="shared" si="8"/>
        <v>0</v>
      </c>
      <c r="D290" s="263"/>
      <c r="E290" s="263"/>
      <c r="F290" s="263"/>
      <c r="G290" s="2053">
        <f t="shared" si="9"/>
        <v>0</v>
      </c>
    </row>
    <row r="291" spans="1:7">
      <c r="A291" s="331"/>
      <c r="B291" s="341"/>
      <c r="C291" s="2053">
        <f t="shared" si="8"/>
        <v>0</v>
      </c>
      <c r="D291" s="263"/>
      <c r="E291" s="263"/>
      <c r="F291" s="263"/>
      <c r="G291" s="2053">
        <f t="shared" si="9"/>
        <v>0</v>
      </c>
    </row>
    <row r="292" spans="1:7">
      <c r="A292" s="331"/>
      <c r="B292" s="341"/>
      <c r="C292" s="2053">
        <f t="shared" si="8"/>
        <v>0</v>
      </c>
      <c r="D292" s="263"/>
      <c r="E292" s="263"/>
      <c r="F292" s="263"/>
      <c r="G292" s="2053">
        <f t="shared" si="9"/>
        <v>0</v>
      </c>
    </row>
    <row r="293" spans="1:7">
      <c r="A293" s="331"/>
      <c r="B293" s="341"/>
      <c r="C293" s="2053">
        <f t="shared" si="8"/>
        <v>0</v>
      </c>
      <c r="D293" s="263"/>
      <c r="E293" s="263"/>
      <c r="F293" s="263"/>
      <c r="G293" s="2053">
        <f t="shared" si="9"/>
        <v>0</v>
      </c>
    </row>
    <row r="294" spans="1:7">
      <c r="A294" s="331"/>
      <c r="B294" s="341"/>
      <c r="C294" s="2053">
        <f t="shared" si="8"/>
        <v>0</v>
      </c>
      <c r="D294" s="263"/>
      <c r="E294" s="263"/>
      <c r="F294" s="263"/>
      <c r="G294" s="2053">
        <f t="shared" si="9"/>
        <v>0</v>
      </c>
    </row>
    <row r="295" spans="1:7">
      <c r="A295" s="331"/>
      <c r="B295" s="341"/>
      <c r="C295" s="2053">
        <f t="shared" si="8"/>
        <v>0</v>
      </c>
      <c r="D295" s="263"/>
      <c r="E295" s="263"/>
      <c r="F295" s="263"/>
      <c r="G295" s="2053">
        <f t="shared" si="9"/>
        <v>0</v>
      </c>
    </row>
    <row r="296" spans="1:7">
      <c r="A296" s="331"/>
      <c r="B296" s="341"/>
      <c r="C296" s="2053">
        <f t="shared" si="8"/>
        <v>0</v>
      </c>
      <c r="D296" s="263"/>
      <c r="E296" s="263"/>
      <c r="F296" s="263"/>
      <c r="G296" s="2053">
        <f t="shared" si="9"/>
        <v>0</v>
      </c>
    </row>
    <row r="297" spans="1:7">
      <c r="A297" s="331"/>
      <c r="B297" s="341"/>
      <c r="C297" s="2053">
        <f t="shared" si="8"/>
        <v>0</v>
      </c>
      <c r="D297" s="263"/>
      <c r="E297" s="263"/>
      <c r="F297" s="263"/>
      <c r="G297" s="2053">
        <f t="shared" si="9"/>
        <v>0</v>
      </c>
    </row>
    <row r="298" spans="1:7">
      <c r="A298" s="331"/>
      <c r="B298" s="341"/>
      <c r="C298" s="2053">
        <f t="shared" si="8"/>
        <v>0</v>
      </c>
      <c r="D298" s="263"/>
      <c r="E298" s="263"/>
      <c r="F298" s="263"/>
      <c r="G298" s="2053">
        <f t="shared" si="9"/>
        <v>0</v>
      </c>
    </row>
    <row r="299" spans="1:7">
      <c r="A299" s="331"/>
      <c r="B299" s="341"/>
      <c r="C299" s="2053">
        <f t="shared" si="8"/>
        <v>0</v>
      </c>
      <c r="D299" s="263"/>
      <c r="E299" s="263"/>
      <c r="F299" s="263"/>
      <c r="G299" s="2053">
        <f t="shared" si="9"/>
        <v>0</v>
      </c>
    </row>
    <row r="300" spans="1:7">
      <c r="A300" s="331"/>
      <c r="B300" s="341"/>
      <c r="C300" s="2053">
        <f t="shared" si="8"/>
        <v>0</v>
      </c>
      <c r="D300" s="263"/>
      <c r="E300" s="263"/>
      <c r="F300" s="263"/>
      <c r="G300" s="2053">
        <f t="shared" si="9"/>
        <v>0</v>
      </c>
    </row>
    <row r="301" spans="1:7">
      <c r="A301" s="331"/>
      <c r="B301" s="341"/>
      <c r="C301" s="2053">
        <f t="shared" si="8"/>
        <v>0</v>
      </c>
      <c r="D301" s="263"/>
      <c r="E301" s="263"/>
      <c r="F301" s="263"/>
      <c r="G301" s="2053">
        <f t="shared" si="9"/>
        <v>0</v>
      </c>
    </row>
    <row r="302" spans="1:7">
      <c r="A302" s="331"/>
      <c r="B302" s="341"/>
      <c r="C302" s="2053">
        <f t="shared" si="8"/>
        <v>0</v>
      </c>
      <c r="D302" s="263"/>
      <c r="E302" s="263"/>
      <c r="F302" s="263"/>
      <c r="G302" s="2053">
        <f t="shared" si="9"/>
        <v>0</v>
      </c>
    </row>
    <row r="303" spans="1:7">
      <c r="A303" s="331"/>
      <c r="B303" s="341"/>
      <c r="C303" s="2053">
        <f t="shared" si="8"/>
        <v>0</v>
      </c>
      <c r="D303" s="263"/>
      <c r="E303" s="263"/>
      <c r="F303" s="263"/>
      <c r="G303" s="2053">
        <f t="shared" si="9"/>
        <v>0</v>
      </c>
    </row>
    <row r="304" spans="1:7">
      <c r="A304" s="331"/>
      <c r="B304" s="341"/>
      <c r="C304" s="2053">
        <f t="shared" si="8"/>
        <v>0</v>
      </c>
      <c r="D304" s="263"/>
      <c r="E304" s="263"/>
      <c r="F304" s="263"/>
      <c r="G304" s="2053">
        <f t="shared" si="9"/>
        <v>0</v>
      </c>
    </row>
    <row r="305" spans="1:7">
      <c r="A305" s="331"/>
      <c r="B305" s="341"/>
      <c r="C305" s="2053">
        <f t="shared" si="8"/>
        <v>0</v>
      </c>
      <c r="D305" s="263"/>
      <c r="E305" s="263"/>
      <c r="F305" s="263"/>
      <c r="G305" s="2053">
        <f t="shared" si="9"/>
        <v>0</v>
      </c>
    </row>
    <row r="306" spans="1:7">
      <c r="A306" s="331"/>
      <c r="B306" s="341"/>
      <c r="C306" s="2053">
        <f t="shared" si="8"/>
        <v>0</v>
      </c>
      <c r="D306" s="263"/>
      <c r="E306" s="263"/>
      <c r="F306" s="263"/>
      <c r="G306" s="2053">
        <f t="shared" si="9"/>
        <v>0</v>
      </c>
    </row>
    <row r="307" spans="1:7">
      <c r="A307" s="331"/>
      <c r="B307" s="341"/>
      <c r="C307" s="2053">
        <f t="shared" si="8"/>
        <v>0</v>
      </c>
      <c r="D307" s="263"/>
      <c r="E307" s="263"/>
      <c r="F307" s="263"/>
      <c r="G307" s="2053">
        <f t="shared" si="9"/>
        <v>0</v>
      </c>
    </row>
    <row r="308" spans="1:7">
      <c r="A308" s="331"/>
      <c r="B308" s="341"/>
      <c r="C308" s="2053">
        <f t="shared" si="8"/>
        <v>0</v>
      </c>
      <c r="D308" s="263"/>
      <c r="E308" s="263"/>
      <c r="F308" s="263"/>
      <c r="G308" s="2053">
        <f t="shared" si="9"/>
        <v>0</v>
      </c>
    </row>
    <row r="309" spans="1:7">
      <c r="A309" s="331"/>
      <c r="B309" s="341"/>
      <c r="C309" s="2053">
        <f t="shared" si="8"/>
        <v>0</v>
      </c>
      <c r="D309" s="263"/>
      <c r="E309" s="263"/>
      <c r="F309" s="263"/>
      <c r="G309" s="2053">
        <f t="shared" si="9"/>
        <v>0</v>
      </c>
    </row>
    <row r="310" spans="1:7">
      <c r="A310" s="331"/>
      <c r="B310" s="341"/>
      <c r="C310" s="2053">
        <f t="shared" si="8"/>
        <v>0</v>
      </c>
      <c r="D310" s="263"/>
      <c r="E310" s="263"/>
      <c r="F310" s="263"/>
      <c r="G310" s="2053">
        <f t="shared" si="9"/>
        <v>0</v>
      </c>
    </row>
    <row r="311" spans="1:7">
      <c r="A311" s="331"/>
      <c r="B311" s="341"/>
      <c r="C311" s="2053">
        <f t="shared" si="8"/>
        <v>0</v>
      </c>
      <c r="D311" s="263"/>
      <c r="E311" s="263"/>
      <c r="F311" s="263"/>
      <c r="G311" s="2053">
        <f t="shared" si="9"/>
        <v>0</v>
      </c>
    </row>
    <row r="312" spans="1:7">
      <c r="A312" s="331"/>
      <c r="B312" s="341"/>
      <c r="C312" s="2053">
        <f t="shared" si="8"/>
        <v>0</v>
      </c>
      <c r="D312" s="263"/>
      <c r="E312" s="263"/>
      <c r="F312" s="263"/>
      <c r="G312" s="2053">
        <f t="shared" si="9"/>
        <v>0</v>
      </c>
    </row>
    <row r="313" spans="1:7">
      <c r="A313" s="331"/>
      <c r="B313" s="341"/>
      <c r="C313" s="2053">
        <f t="shared" si="8"/>
        <v>0</v>
      </c>
      <c r="D313" s="263"/>
      <c r="E313" s="263"/>
      <c r="F313" s="263"/>
      <c r="G313" s="2053">
        <f t="shared" si="9"/>
        <v>0</v>
      </c>
    </row>
    <row r="314" spans="1:7">
      <c r="A314" s="331"/>
      <c r="B314" s="341"/>
      <c r="C314" s="2053">
        <f t="shared" si="8"/>
        <v>0</v>
      </c>
      <c r="D314" s="263"/>
      <c r="E314" s="263"/>
      <c r="F314" s="263"/>
      <c r="G314" s="2053">
        <f t="shared" si="9"/>
        <v>0</v>
      </c>
    </row>
    <row r="315" spans="1:7">
      <c r="A315" s="331"/>
      <c r="B315" s="341"/>
      <c r="C315" s="2053">
        <f t="shared" si="8"/>
        <v>0</v>
      </c>
      <c r="D315" s="263"/>
      <c r="E315" s="263"/>
      <c r="F315" s="263"/>
      <c r="G315" s="2053">
        <f t="shared" si="9"/>
        <v>0</v>
      </c>
    </row>
    <row r="316" spans="1:7">
      <c r="A316" s="331"/>
      <c r="B316" s="341"/>
      <c r="C316" s="2053">
        <f t="shared" si="8"/>
        <v>0</v>
      </c>
      <c r="D316" s="263"/>
      <c r="E316" s="263"/>
      <c r="F316" s="263"/>
      <c r="G316" s="2053">
        <f t="shared" si="9"/>
        <v>0</v>
      </c>
    </row>
    <row r="317" spans="1:7">
      <c r="A317" s="331"/>
      <c r="B317" s="341"/>
      <c r="C317" s="2053">
        <f t="shared" si="8"/>
        <v>0</v>
      </c>
      <c r="D317" s="263"/>
      <c r="E317" s="263"/>
      <c r="F317" s="263"/>
      <c r="G317" s="2053">
        <f t="shared" si="9"/>
        <v>0</v>
      </c>
    </row>
    <row r="318" spans="1:7">
      <c r="A318" s="331"/>
      <c r="B318" s="341"/>
      <c r="C318" s="2053">
        <f t="shared" si="8"/>
        <v>0</v>
      </c>
      <c r="D318" s="263"/>
      <c r="E318" s="263"/>
      <c r="F318" s="263"/>
      <c r="G318" s="2053">
        <f t="shared" si="9"/>
        <v>0</v>
      </c>
    </row>
    <row r="319" spans="1:7">
      <c r="A319" s="331"/>
      <c r="B319" s="341"/>
      <c r="C319" s="2053">
        <f t="shared" si="8"/>
        <v>0</v>
      </c>
      <c r="D319" s="263"/>
      <c r="E319" s="263"/>
      <c r="F319" s="263"/>
      <c r="G319" s="2053">
        <f t="shared" si="9"/>
        <v>0</v>
      </c>
    </row>
    <row r="320" spans="1:7">
      <c r="A320" s="331"/>
      <c r="B320" s="341"/>
      <c r="C320" s="2053">
        <f t="shared" si="8"/>
        <v>0</v>
      </c>
      <c r="D320" s="263"/>
      <c r="E320" s="263"/>
      <c r="F320" s="263"/>
      <c r="G320" s="2053">
        <f t="shared" si="9"/>
        <v>0</v>
      </c>
    </row>
    <row r="321" spans="1:7">
      <c r="A321" s="331"/>
      <c r="B321" s="341"/>
      <c r="C321" s="2053">
        <f t="shared" si="8"/>
        <v>0</v>
      </c>
      <c r="D321" s="263"/>
      <c r="E321" s="263"/>
      <c r="F321" s="263"/>
      <c r="G321" s="2053">
        <f t="shared" si="9"/>
        <v>0</v>
      </c>
    </row>
    <row r="322" spans="1:7">
      <c r="A322" s="331"/>
      <c r="B322" s="341"/>
      <c r="C322" s="2053">
        <f t="shared" si="8"/>
        <v>0</v>
      </c>
      <c r="D322" s="263"/>
      <c r="E322" s="263"/>
      <c r="F322" s="263"/>
      <c r="G322" s="2053">
        <f t="shared" si="9"/>
        <v>0</v>
      </c>
    </row>
    <row r="323" spans="1:7">
      <c r="A323" s="331"/>
      <c r="B323" s="341"/>
      <c r="C323" s="2053">
        <f t="shared" si="8"/>
        <v>0</v>
      </c>
      <c r="D323" s="263"/>
      <c r="E323" s="263"/>
      <c r="F323" s="263"/>
      <c r="G323" s="2053">
        <f t="shared" si="9"/>
        <v>0</v>
      </c>
    </row>
    <row r="324" spans="1:7">
      <c r="A324" s="331"/>
      <c r="B324" s="341"/>
      <c r="C324" s="2053">
        <f t="shared" si="8"/>
        <v>0</v>
      </c>
      <c r="D324" s="263"/>
      <c r="E324" s="263"/>
      <c r="F324" s="263"/>
      <c r="G324" s="2053">
        <f t="shared" si="9"/>
        <v>0</v>
      </c>
    </row>
    <row r="325" spans="1:7">
      <c r="A325" s="331"/>
      <c r="B325" s="341"/>
      <c r="C325" s="2053">
        <f t="shared" si="8"/>
        <v>0</v>
      </c>
      <c r="D325" s="263"/>
      <c r="E325" s="263"/>
      <c r="F325" s="263"/>
      <c r="G325" s="2053">
        <f t="shared" si="9"/>
        <v>0</v>
      </c>
    </row>
    <row r="326" spans="1:7">
      <c r="A326" s="331"/>
      <c r="B326" s="341"/>
      <c r="C326" s="2053">
        <f t="shared" si="8"/>
        <v>0</v>
      </c>
      <c r="D326" s="263"/>
      <c r="E326" s="263"/>
      <c r="F326" s="263"/>
      <c r="G326" s="2053">
        <f t="shared" si="9"/>
        <v>0</v>
      </c>
    </row>
    <row r="327" spans="1:7">
      <c r="A327" s="331"/>
      <c r="B327" s="341"/>
      <c r="C327" s="2053">
        <f t="shared" si="8"/>
        <v>0</v>
      </c>
      <c r="D327" s="263"/>
      <c r="E327" s="263"/>
      <c r="F327" s="263"/>
      <c r="G327" s="2053">
        <f t="shared" si="9"/>
        <v>0</v>
      </c>
    </row>
    <row r="328" spans="1:7">
      <c r="A328" s="331"/>
      <c r="B328" s="341"/>
      <c r="C328" s="2053">
        <f t="shared" si="8"/>
        <v>0</v>
      </c>
      <c r="D328" s="263"/>
      <c r="E328" s="263"/>
      <c r="F328" s="263"/>
      <c r="G328" s="2053">
        <f t="shared" si="9"/>
        <v>0</v>
      </c>
    </row>
    <row r="329" spans="1:7">
      <c r="A329" s="331"/>
      <c r="B329" s="341"/>
      <c r="C329" s="2053">
        <f t="shared" si="8"/>
        <v>0</v>
      </c>
      <c r="D329" s="263"/>
      <c r="E329" s="263"/>
      <c r="F329" s="263"/>
      <c r="G329" s="2053">
        <f t="shared" si="9"/>
        <v>0</v>
      </c>
    </row>
    <row r="330" spans="1:7">
      <c r="A330" s="331"/>
      <c r="B330" s="341"/>
      <c r="C330" s="2053">
        <f t="shared" si="8"/>
        <v>0</v>
      </c>
      <c r="D330" s="263"/>
      <c r="E330" s="263"/>
      <c r="F330" s="263"/>
      <c r="G330" s="2053">
        <f t="shared" si="9"/>
        <v>0</v>
      </c>
    </row>
    <row r="331" spans="1:7">
      <c r="A331" s="331"/>
      <c r="B331" s="341"/>
      <c r="C331" s="2053">
        <f t="shared" si="8"/>
        <v>0</v>
      </c>
      <c r="D331" s="263"/>
      <c r="E331" s="263"/>
      <c r="F331" s="263"/>
      <c r="G331" s="2053">
        <f t="shared" si="9"/>
        <v>0</v>
      </c>
    </row>
    <row r="332" spans="1:7">
      <c r="A332" s="331"/>
      <c r="B332" s="341"/>
      <c r="C332" s="2053">
        <f t="shared" ref="C332:C395" si="10">SUMIF(D332:F332,"&gt;0")</f>
        <v>0</v>
      </c>
      <c r="D332" s="263"/>
      <c r="E332" s="263"/>
      <c r="F332" s="263"/>
      <c r="G332" s="2053">
        <f t="shared" ref="G332:G395" si="11">SUMIF(B332:C332,"&gt;0")</f>
        <v>0</v>
      </c>
    </row>
    <row r="333" spans="1:7">
      <c r="A333" s="331"/>
      <c r="B333" s="341"/>
      <c r="C333" s="2053">
        <f t="shared" si="10"/>
        <v>0</v>
      </c>
      <c r="D333" s="263"/>
      <c r="E333" s="263"/>
      <c r="F333" s="263"/>
      <c r="G333" s="2053">
        <f t="shared" si="11"/>
        <v>0</v>
      </c>
    </row>
    <row r="334" spans="1:7">
      <c r="A334" s="331"/>
      <c r="B334" s="341"/>
      <c r="C334" s="2053">
        <f t="shared" si="10"/>
        <v>0</v>
      </c>
      <c r="D334" s="263"/>
      <c r="E334" s="263"/>
      <c r="F334" s="263"/>
      <c r="G334" s="2053">
        <f t="shared" si="11"/>
        <v>0</v>
      </c>
    </row>
    <row r="335" spans="1:7">
      <c r="A335" s="331"/>
      <c r="B335" s="341"/>
      <c r="C335" s="2053">
        <f t="shared" si="10"/>
        <v>0</v>
      </c>
      <c r="D335" s="263"/>
      <c r="E335" s="263"/>
      <c r="F335" s="263"/>
      <c r="G335" s="2053">
        <f t="shared" si="11"/>
        <v>0</v>
      </c>
    </row>
    <row r="336" spans="1:7">
      <c r="A336" s="331"/>
      <c r="B336" s="341"/>
      <c r="C336" s="2053">
        <f t="shared" si="10"/>
        <v>0</v>
      </c>
      <c r="D336" s="263"/>
      <c r="E336" s="263"/>
      <c r="F336" s="263"/>
      <c r="G336" s="2053">
        <f t="shared" si="11"/>
        <v>0</v>
      </c>
    </row>
    <row r="337" spans="1:7">
      <c r="A337" s="331"/>
      <c r="B337" s="341"/>
      <c r="C337" s="2053">
        <f t="shared" si="10"/>
        <v>0</v>
      </c>
      <c r="D337" s="263"/>
      <c r="E337" s="263"/>
      <c r="F337" s="263"/>
      <c r="G337" s="2053">
        <f t="shared" si="11"/>
        <v>0</v>
      </c>
    </row>
    <row r="338" spans="1:7">
      <c r="A338" s="331"/>
      <c r="B338" s="341"/>
      <c r="C338" s="2053">
        <f t="shared" si="10"/>
        <v>0</v>
      </c>
      <c r="D338" s="263"/>
      <c r="E338" s="263"/>
      <c r="F338" s="263"/>
      <c r="G338" s="2053">
        <f t="shared" si="11"/>
        <v>0</v>
      </c>
    </row>
    <row r="339" spans="1:7">
      <c r="A339" s="331"/>
      <c r="B339" s="341"/>
      <c r="C339" s="2053">
        <f t="shared" si="10"/>
        <v>0</v>
      </c>
      <c r="D339" s="263"/>
      <c r="E339" s="263"/>
      <c r="F339" s="263"/>
      <c r="G339" s="2053">
        <f t="shared" si="11"/>
        <v>0</v>
      </c>
    </row>
    <row r="340" spans="1:7">
      <c r="A340" s="331"/>
      <c r="B340" s="341"/>
      <c r="C340" s="2053">
        <f t="shared" si="10"/>
        <v>0</v>
      </c>
      <c r="D340" s="263"/>
      <c r="E340" s="263"/>
      <c r="F340" s="263"/>
      <c r="G340" s="2053">
        <f t="shared" si="11"/>
        <v>0</v>
      </c>
    </row>
    <row r="341" spans="1:7">
      <c r="A341" s="331"/>
      <c r="B341" s="341"/>
      <c r="C341" s="2053">
        <f t="shared" si="10"/>
        <v>0</v>
      </c>
      <c r="D341" s="263"/>
      <c r="E341" s="263"/>
      <c r="F341" s="263"/>
      <c r="G341" s="2053">
        <f t="shared" si="11"/>
        <v>0</v>
      </c>
    </row>
    <row r="342" spans="1:7">
      <c r="A342" s="331"/>
      <c r="B342" s="341"/>
      <c r="C342" s="2053">
        <f t="shared" si="10"/>
        <v>0</v>
      </c>
      <c r="D342" s="263"/>
      <c r="E342" s="263"/>
      <c r="F342" s="263"/>
      <c r="G342" s="2053">
        <f t="shared" si="11"/>
        <v>0</v>
      </c>
    </row>
    <row r="343" spans="1:7">
      <c r="A343" s="331"/>
      <c r="B343" s="341"/>
      <c r="C343" s="2053">
        <f t="shared" si="10"/>
        <v>0</v>
      </c>
      <c r="D343" s="263"/>
      <c r="E343" s="263"/>
      <c r="F343" s="263"/>
      <c r="G343" s="2053">
        <f t="shared" si="11"/>
        <v>0</v>
      </c>
    </row>
    <row r="344" spans="1:7">
      <c r="A344" s="331"/>
      <c r="B344" s="341"/>
      <c r="C344" s="2053">
        <f t="shared" si="10"/>
        <v>0</v>
      </c>
      <c r="D344" s="263"/>
      <c r="E344" s="263"/>
      <c r="F344" s="263"/>
      <c r="G344" s="2053">
        <f t="shared" si="11"/>
        <v>0</v>
      </c>
    </row>
    <row r="345" spans="1:7">
      <c r="A345" s="331"/>
      <c r="B345" s="341"/>
      <c r="C345" s="2053">
        <f t="shared" si="10"/>
        <v>0</v>
      </c>
      <c r="D345" s="263"/>
      <c r="E345" s="263"/>
      <c r="F345" s="263"/>
      <c r="G345" s="2053">
        <f t="shared" si="11"/>
        <v>0</v>
      </c>
    </row>
    <row r="346" spans="1:7">
      <c r="A346" s="331"/>
      <c r="B346" s="341"/>
      <c r="C346" s="2053">
        <f t="shared" si="10"/>
        <v>0</v>
      </c>
      <c r="D346" s="263"/>
      <c r="E346" s="263"/>
      <c r="F346" s="263"/>
      <c r="G346" s="2053">
        <f t="shared" si="11"/>
        <v>0</v>
      </c>
    </row>
    <row r="347" spans="1:7">
      <c r="A347" s="331"/>
      <c r="B347" s="341"/>
      <c r="C347" s="2053">
        <f t="shared" si="10"/>
        <v>0</v>
      </c>
      <c r="D347" s="263"/>
      <c r="E347" s="263"/>
      <c r="F347" s="263"/>
      <c r="G347" s="2053">
        <f t="shared" si="11"/>
        <v>0</v>
      </c>
    </row>
    <row r="348" spans="1:7">
      <c r="A348" s="331"/>
      <c r="B348" s="341"/>
      <c r="C348" s="2053">
        <f t="shared" si="10"/>
        <v>0</v>
      </c>
      <c r="D348" s="263"/>
      <c r="E348" s="263"/>
      <c r="F348" s="263"/>
      <c r="G348" s="2053">
        <f t="shared" si="11"/>
        <v>0</v>
      </c>
    </row>
    <row r="349" spans="1:7">
      <c r="A349" s="331"/>
      <c r="B349" s="341"/>
      <c r="C349" s="2053">
        <f t="shared" si="10"/>
        <v>0</v>
      </c>
      <c r="D349" s="263"/>
      <c r="E349" s="263"/>
      <c r="F349" s="263"/>
      <c r="G349" s="2053">
        <f t="shared" si="11"/>
        <v>0</v>
      </c>
    </row>
    <row r="350" spans="1:7">
      <c r="A350" s="331"/>
      <c r="B350" s="341"/>
      <c r="C350" s="2053">
        <f t="shared" si="10"/>
        <v>0</v>
      </c>
      <c r="D350" s="263"/>
      <c r="E350" s="263"/>
      <c r="F350" s="263"/>
      <c r="G350" s="2053">
        <f t="shared" si="11"/>
        <v>0</v>
      </c>
    </row>
    <row r="351" spans="1:7">
      <c r="A351" s="331"/>
      <c r="B351" s="341"/>
      <c r="C351" s="2053">
        <f t="shared" si="10"/>
        <v>0</v>
      </c>
      <c r="D351" s="263"/>
      <c r="E351" s="263"/>
      <c r="F351" s="263"/>
      <c r="G351" s="2053">
        <f t="shared" si="11"/>
        <v>0</v>
      </c>
    </row>
    <row r="352" spans="1:7">
      <c r="A352" s="331"/>
      <c r="B352" s="341"/>
      <c r="C352" s="2053">
        <f t="shared" si="10"/>
        <v>0</v>
      </c>
      <c r="D352" s="263"/>
      <c r="E352" s="263"/>
      <c r="F352" s="263"/>
      <c r="G352" s="2053">
        <f t="shared" si="11"/>
        <v>0</v>
      </c>
    </row>
    <row r="353" spans="1:7">
      <c r="A353" s="331"/>
      <c r="B353" s="341"/>
      <c r="C353" s="2053">
        <f t="shared" si="10"/>
        <v>0</v>
      </c>
      <c r="D353" s="263"/>
      <c r="E353" s="263"/>
      <c r="F353" s="263"/>
      <c r="G353" s="2053">
        <f t="shared" si="11"/>
        <v>0</v>
      </c>
    </row>
    <row r="354" spans="1:7">
      <c r="A354" s="331"/>
      <c r="B354" s="341"/>
      <c r="C354" s="2053">
        <f t="shared" si="10"/>
        <v>0</v>
      </c>
      <c r="D354" s="263"/>
      <c r="E354" s="263"/>
      <c r="F354" s="263"/>
      <c r="G354" s="2053">
        <f t="shared" si="11"/>
        <v>0</v>
      </c>
    </row>
    <row r="355" spans="1:7">
      <c r="A355" s="331"/>
      <c r="B355" s="341"/>
      <c r="C355" s="2053">
        <f t="shared" si="10"/>
        <v>0</v>
      </c>
      <c r="D355" s="263"/>
      <c r="E355" s="263"/>
      <c r="F355" s="263"/>
      <c r="G355" s="2053">
        <f t="shared" si="11"/>
        <v>0</v>
      </c>
    </row>
    <row r="356" spans="1:7">
      <c r="A356" s="331"/>
      <c r="B356" s="341"/>
      <c r="C356" s="2053">
        <f t="shared" si="10"/>
        <v>0</v>
      </c>
      <c r="D356" s="263"/>
      <c r="E356" s="263"/>
      <c r="F356" s="263"/>
      <c r="G356" s="2053">
        <f t="shared" si="11"/>
        <v>0</v>
      </c>
    </row>
    <row r="357" spans="1:7">
      <c r="A357" s="331"/>
      <c r="B357" s="341"/>
      <c r="C357" s="2053">
        <f t="shared" si="10"/>
        <v>0</v>
      </c>
      <c r="D357" s="263"/>
      <c r="E357" s="263"/>
      <c r="F357" s="263"/>
      <c r="G357" s="2053">
        <f t="shared" si="11"/>
        <v>0</v>
      </c>
    </row>
    <row r="358" spans="1:7">
      <c r="A358" s="331"/>
      <c r="B358" s="341"/>
      <c r="C358" s="2053">
        <f t="shared" si="10"/>
        <v>0</v>
      </c>
      <c r="D358" s="263"/>
      <c r="E358" s="263"/>
      <c r="F358" s="263"/>
      <c r="G358" s="2053">
        <f t="shared" si="11"/>
        <v>0</v>
      </c>
    </row>
    <row r="359" spans="1:7">
      <c r="A359" s="331"/>
      <c r="B359" s="341"/>
      <c r="C359" s="2053">
        <f t="shared" si="10"/>
        <v>0</v>
      </c>
      <c r="D359" s="263"/>
      <c r="E359" s="263"/>
      <c r="F359" s="263"/>
      <c r="G359" s="2053">
        <f t="shared" si="11"/>
        <v>0</v>
      </c>
    </row>
    <row r="360" spans="1:7">
      <c r="A360" s="331"/>
      <c r="B360" s="341"/>
      <c r="C360" s="2053">
        <f t="shared" si="10"/>
        <v>0</v>
      </c>
      <c r="D360" s="263"/>
      <c r="E360" s="263"/>
      <c r="F360" s="263"/>
      <c r="G360" s="2053">
        <f t="shared" si="11"/>
        <v>0</v>
      </c>
    </row>
    <row r="361" spans="1:7">
      <c r="A361" s="331"/>
      <c r="B361" s="341"/>
      <c r="C361" s="2053">
        <f t="shared" si="10"/>
        <v>0</v>
      </c>
      <c r="D361" s="263"/>
      <c r="E361" s="263"/>
      <c r="F361" s="263"/>
      <c r="G361" s="2053">
        <f t="shared" si="11"/>
        <v>0</v>
      </c>
    </row>
    <row r="362" spans="1:7">
      <c r="A362" s="331"/>
      <c r="B362" s="341"/>
      <c r="C362" s="2053">
        <f t="shared" si="10"/>
        <v>0</v>
      </c>
      <c r="D362" s="263"/>
      <c r="E362" s="263"/>
      <c r="F362" s="263"/>
      <c r="G362" s="2053">
        <f t="shared" si="11"/>
        <v>0</v>
      </c>
    </row>
    <row r="363" spans="1:7">
      <c r="A363" s="331"/>
      <c r="B363" s="341"/>
      <c r="C363" s="2053">
        <f t="shared" si="10"/>
        <v>0</v>
      </c>
      <c r="D363" s="263"/>
      <c r="E363" s="263"/>
      <c r="F363" s="263"/>
      <c r="G363" s="2053">
        <f t="shared" si="11"/>
        <v>0</v>
      </c>
    </row>
    <row r="364" spans="1:7">
      <c r="A364" s="331"/>
      <c r="B364" s="341"/>
      <c r="C364" s="2053">
        <f t="shared" si="10"/>
        <v>0</v>
      </c>
      <c r="D364" s="263"/>
      <c r="E364" s="263"/>
      <c r="F364" s="263"/>
      <c r="G364" s="2053">
        <f t="shared" si="11"/>
        <v>0</v>
      </c>
    </row>
    <row r="365" spans="1:7">
      <c r="A365" s="331"/>
      <c r="B365" s="341"/>
      <c r="C365" s="2053">
        <f t="shared" si="10"/>
        <v>0</v>
      </c>
      <c r="D365" s="263"/>
      <c r="E365" s="263"/>
      <c r="F365" s="263"/>
      <c r="G365" s="2053">
        <f t="shared" si="11"/>
        <v>0</v>
      </c>
    </row>
    <row r="366" spans="1:7">
      <c r="A366" s="331"/>
      <c r="B366" s="341"/>
      <c r="C366" s="2053">
        <f t="shared" si="10"/>
        <v>0</v>
      </c>
      <c r="D366" s="263"/>
      <c r="E366" s="263"/>
      <c r="F366" s="263"/>
      <c r="G366" s="2053">
        <f t="shared" si="11"/>
        <v>0</v>
      </c>
    </row>
    <row r="367" spans="1:7">
      <c r="A367" s="331"/>
      <c r="B367" s="341"/>
      <c r="C367" s="2053">
        <f t="shared" si="10"/>
        <v>0</v>
      </c>
      <c r="D367" s="263"/>
      <c r="E367" s="263"/>
      <c r="F367" s="263"/>
      <c r="G367" s="2053">
        <f t="shared" si="11"/>
        <v>0</v>
      </c>
    </row>
    <row r="368" spans="1:7">
      <c r="A368" s="331"/>
      <c r="B368" s="341"/>
      <c r="C368" s="2053">
        <f t="shared" si="10"/>
        <v>0</v>
      </c>
      <c r="D368" s="263"/>
      <c r="E368" s="263"/>
      <c r="F368" s="263"/>
      <c r="G368" s="2053">
        <f t="shared" si="11"/>
        <v>0</v>
      </c>
    </row>
    <row r="369" spans="1:7">
      <c r="A369" s="331"/>
      <c r="B369" s="341"/>
      <c r="C369" s="2053">
        <f t="shared" si="10"/>
        <v>0</v>
      </c>
      <c r="D369" s="263"/>
      <c r="E369" s="263"/>
      <c r="F369" s="263"/>
      <c r="G369" s="2053">
        <f t="shared" si="11"/>
        <v>0</v>
      </c>
    </row>
    <row r="370" spans="1:7">
      <c r="A370" s="331"/>
      <c r="B370" s="341"/>
      <c r="C370" s="2053">
        <f t="shared" si="10"/>
        <v>0</v>
      </c>
      <c r="D370" s="263"/>
      <c r="E370" s="263"/>
      <c r="F370" s="263"/>
      <c r="G370" s="2053">
        <f t="shared" si="11"/>
        <v>0</v>
      </c>
    </row>
    <row r="371" spans="1:7">
      <c r="A371" s="331"/>
      <c r="B371" s="341"/>
      <c r="C371" s="2053">
        <f t="shared" si="10"/>
        <v>0</v>
      </c>
      <c r="D371" s="263"/>
      <c r="E371" s="263"/>
      <c r="F371" s="263"/>
      <c r="G371" s="2053">
        <f t="shared" si="11"/>
        <v>0</v>
      </c>
    </row>
    <row r="372" spans="1:7">
      <c r="A372" s="331"/>
      <c r="B372" s="341"/>
      <c r="C372" s="2053">
        <f t="shared" si="10"/>
        <v>0</v>
      </c>
      <c r="D372" s="263"/>
      <c r="E372" s="263"/>
      <c r="F372" s="263"/>
      <c r="G372" s="2053">
        <f t="shared" si="11"/>
        <v>0</v>
      </c>
    </row>
    <row r="373" spans="1:7">
      <c r="A373" s="331"/>
      <c r="B373" s="341"/>
      <c r="C373" s="2053">
        <f t="shared" si="10"/>
        <v>0</v>
      </c>
      <c r="D373" s="263"/>
      <c r="E373" s="263"/>
      <c r="F373" s="263"/>
      <c r="G373" s="2053">
        <f t="shared" si="11"/>
        <v>0</v>
      </c>
    </row>
    <row r="374" spans="1:7">
      <c r="A374" s="331"/>
      <c r="B374" s="341"/>
      <c r="C374" s="2053">
        <f t="shared" si="10"/>
        <v>0</v>
      </c>
      <c r="D374" s="263"/>
      <c r="E374" s="263"/>
      <c r="F374" s="263"/>
      <c r="G374" s="2053">
        <f t="shared" si="11"/>
        <v>0</v>
      </c>
    </row>
    <row r="375" spans="1:7">
      <c r="A375" s="331"/>
      <c r="B375" s="341"/>
      <c r="C375" s="2053">
        <f t="shared" si="10"/>
        <v>0</v>
      </c>
      <c r="D375" s="263"/>
      <c r="E375" s="263"/>
      <c r="F375" s="263"/>
      <c r="G375" s="2053">
        <f t="shared" si="11"/>
        <v>0</v>
      </c>
    </row>
    <row r="376" spans="1:7">
      <c r="A376" s="331"/>
      <c r="B376" s="341"/>
      <c r="C376" s="2053">
        <f t="shared" si="10"/>
        <v>0</v>
      </c>
      <c r="D376" s="263"/>
      <c r="E376" s="263"/>
      <c r="F376" s="263"/>
      <c r="G376" s="2053">
        <f t="shared" si="11"/>
        <v>0</v>
      </c>
    </row>
    <row r="377" spans="1:7">
      <c r="A377" s="331"/>
      <c r="B377" s="341"/>
      <c r="C377" s="2053">
        <f t="shared" si="10"/>
        <v>0</v>
      </c>
      <c r="D377" s="263"/>
      <c r="E377" s="263"/>
      <c r="F377" s="263"/>
      <c r="G377" s="2053">
        <f t="shared" si="11"/>
        <v>0</v>
      </c>
    </row>
    <row r="378" spans="1:7">
      <c r="A378" s="331"/>
      <c r="B378" s="341"/>
      <c r="C378" s="2053">
        <f t="shared" si="10"/>
        <v>0</v>
      </c>
      <c r="D378" s="263"/>
      <c r="E378" s="263"/>
      <c r="F378" s="263"/>
      <c r="G378" s="2053">
        <f t="shared" si="11"/>
        <v>0</v>
      </c>
    </row>
    <row r="379" spans="1:7">
      <c r="A379" s="331"/>
      <c r="B379" s="341"/>
      <c r="C379" s="2053">
        <f t="shared" si="10"/>
        <v>0</v>
      </c>
      <c r="D379" s="263"/>
      <c r="E379" s="263"/>
      <c r="F379" s="263"/>
      <c r="G379" s="2053">
        <f t="shared" si="11"/>
        <v>0</v>
      </c>
    </row>
    <row r="380" spans="1:7">
      <c r="A380" s="331"/>
      <c r="B380" s="341"/>
      <c r="C380" s="2053">
        <f t="shared" si="10"/>
        <v>0</v>
      </c>
      <c r="D380" s="263"/>
      <c r="E380" s="263"/>
      <c r="F380" s="263"/>
      <c r="G380" s="2053">
        <f t="shared" si="11"/>
        <v>0</v>
      </c>
    </row>
    <row r="381" spans="1:7">
      <c r="A381" s="331"/>
      <c r="B381" s="341"/>
      <c r="C381" s="2053">
        <f t="shared" si="10"/>
        <v>0</v>
      </c>
      <c r="D381" s="263"/>
      <c r="E381" s="263"/>
      <c r="F381" s="263"/>
      <c r="G381" s="2053">
        <f t="shared" si="11"/>
        <v>0</v>
      </c>
    </row>
    <row r="382" spans="1:7">
      <c r="A382" s="331"/>
      <c r="B382" s="341"/>
      <c r="C382" s="2053">
        <f t="shared" si="10"/>
        <v>0</v>
      </c>
      <c r="D382" s="263"/>
      <c r="E382" s="263"/>
      <c r="F382" s="263"/>
      <c r="G382" s="2053">
        <f t="shared" si="11"/>
        <v>0</v>
      </c>
    </row>
    <row r="383" spans="1:7">
      <c r="A383" s="331"/>
      <c r="B383" s="341"/>
      <c r="C383" s="2053">
        <f t="shared" si="10"/>
        <v>0</v>
      </c>
      <c r="D383" s="263"/>
      <c r="E383" s="263"/>
      <c r="F383" s="263"/>
      <c r="G383" s="2053">
        <f t="shared" si="11"/>
        <v>0</v>
      </c>
    </row>
    <row r="384" spans="1:7">
      <c r="A384" s="331"/>
      <c r="B384" s="341"/>
      <c r="C384" s="2053">
        <f t="shared" si="10"/>
        <v>0</v>
      </c>
      <c r="D384" s="263"/>
      <c r="E384" s="263"/>
      <c r="F384" s="263"/>
      <c r="G384" s="2053">
        <f t="shared" si="11"/>
        <v>0</v>
      </c>
    </row>
    <row r="385" spans="1:7">
      <c r="A385" s="331"/>
      <c r="B385" s="341"/>
      <c r="C385" s="2053">
        <f t="shared" si="10"/>
        <v>0</v>
      </c>
      <c r="D385" s="263"/>
      <c r="E385" s="263"/>
      <c r="F385" s="263"/>
      <c r="G385" s="2053">
        <f t="shared" si="11"/>
        <v>0</v>
      </c>
    </row>
    <row r="386" spans="1:7">
      <c r="A386" s="331"/>
      <c r="B386" s="341"/>
      <c r="C386" s="2053">
        <f t="shared" si="10"/>
        <v>0</v>
      </c>
      <c r="D386" s="263"/>
      <c r="E386" s="263"/>
      <c r="F386" s="263"/>
      <c r="G386" s="2053">
        <f t="shared" si="11"/>
        <v>0</v>
      </c>
    </row>
    <row r="387" spans="1:7">
      <c r="A387" s="331"/>
      <c r="B387" s="341"/>
      <c r="C387" s="2053">
        <f t="shared" si="10"/>
        <v>0</v>
      </c>
      <c r="D387" s="263"/>
      <c r="E387" s="263"/>
      <c r="F387" s="263"/>
      <c r="G387" s="2053">
        <f t="shared" si="11"/>
        <v>0</v>
      </c>
    </row>
    <row r="388" spans="1:7">
      <c r="A388" s="331"/>
      <c r="B388" s="341"/>
      <c r="C388" s="2053">
        <f t="shared" si="10"/>
        <v>0</v>
      </c>
      <c r="D388" s="263"/>
      <c r="E388" s="263"/>
      <c r="F388" s="263"/>
      <c r="G388" s="2053">
        <f t="shared" si="11"/>
        <v>0</v>
      </c>
    </row>
    <row r="389" spans="1:7">
      <c r="A389" s="331"/>
      <c r="B389" s="341"/>
      <c r="C389" s="2053">
        <f t="shared" si="10"/>
        <v>0</v>
      </c>
      <c r="D389" s="263"/>
      <c r="E389" s="263"/>
      <c r="F389" s="263"/>
      <c r="G389" s="2053">
        <f t="shared" si="11"/>
        <v>0</v>
      </c>
    </row>
    <row r="390" spans="1:7">
      <c r="A390" s="331"/>
      <c r="B390" s="341"/>
      <c r="C390" s="2053">
        <f t="shared" si="10"/>
        <v>0</v>
      </c>
      <c r="D390" s="263"/>
      <c r="E390" s="263"/>
      <c r="F390" s="263"/>
      <c r="G390" s="2053">
        <f t="shared" si="11"/>
        <v>0</v>
      </c>
    </row>
    <row r="391" spans="1:7">
      <c r="A391" s="331"/>
      <c r="B391" s="341"/>
      <c r="C391" s="2053">
        <f t="shared" si="10"/>
        <v>0</v>
      </c>
      <c r="D391" s="263"/>
      <c r="E391" s="263"/>
      <c r="F391" s="263"/>
      <c r="G391" s="2053">
        <f t="shared" si="11"/>
        <v>0</v>
      </c>
    </row>
    <row r="392" spans="1:7">
      <c r="A392" s="331"/>
      <c r="B392" s="341"/>
      <c r="C392" s="2053">
        <f t="shared" si="10"/>
        <v>0</v>
      </c>
      <c r="D392" s="263"/>
      <c r="E392" s="263"/>
      <c r="F392" s="263"/>
      <c r="G392" s="2053">
        <f t="shared" si="11"/>
        <v>0</v>
      </c>
    </row>
    <row r="393" spans="1:7">
      <c r="A393" s="331"/>
      <c r="B393" s="341"/>
      <c r="C393" s="2053">
        <f t="shared" si="10"/>
        <v>0</v>
      </c>
      <c r="D393" s="263"/>
      <c r="E393" s="263"/>
      <c r="F393" s="263"/>
      <c r="G393" s="2053">
        <f t="shared" si="11"/>
        <v>0</v>
      </c>
    </row>
    <row r="394" spans="1:7">
      <c r="A394" s="331"/>
      <c r="B394" s="341"/>
      <c r="C394" s="2053">
        <f t="shared" si="10"/>
        <v>0</v>
      </c>
      <c r="D394" s="263"/>
      <c r="E394" s="263"/>
      <c r="F394" s="263"/>
      <c r="G394" s="2053">
        <f t="shared" si="11"/>
        <v>0</v>
      </c>
    </row>
    <row r="395" spans="1:7">
      <c r="A395" s="331"/>
      <c r="B395" s="341"/>
      <c r="C395" s="2053">
        <f t="shared" si="10"/>
        <v>0</v>
      </c>
      <c r="D395" s="263"/>
      <c r="E395" s="263"/>
      <c r="F395" s="263"/>
      <c r="G395" s="2053">
        <f t="shared" si="11"/>
        <v>0</v>
      </c>
    </row>
    <row r="396" spans="1:7">
      <c r="A396" s="331"/>
      <c r="B396" s="341"/>
      <c r="C396" s="2053">
        <f t="shared" ref="C396:C459" si="12">SUMIF(D396:F396,"&gt;0")</f>
        <v>0</v>
      </c>
      <c r="D396" s="263"/>
      <c r="E396" s="263"/>
      <c r="F396" s="263"/>
      <c r="G396" s="2053">
        <f t="shared" ref="G396:G459" si="13">SUMIF(B396:C396,"&gt;0")</f>
        <v>0</v>
      </c>
    </row>
    <row r="397" spans="1:7">
      <c r="A397" s="331"/>
      <c r="B397" s="341"/>
      <c r="C397" s="2053">
        <f t="shared" si="12"/>
        <v>0</v>
      </c>
      <c r="D397" s="263"/>
      <c r="E397" s="263"/>
      <c r="F397" s="263"/>
      <c r="G397" s="2053">
        <f t="shared" si="13"/>
        <v>0</v>
      </c>
    </row>
    <row r="398" spans="1:7">
      <c r="A398" s="331"/>
      <c r="B398" s="341"/>
      <c r="C398" s="2053">
        <f t="shared" si="12"/>
        <v>0</v>
      </c>
      <c r="D398" s="263"/>
      <c r="E398" s="263"/>
      <c r="F398" s="263"/>
      <c r="G398" s="2053">
        <f t="shared" si="13"/>
        <v>0</v>
      </c>
    </row>
    <row r="399" spans="1:7">
      <c r="A399" s="331"/>
      <c r="B399" s="341"/>
      <c r="C399" s="2053">
        <f t="shared" si="12"/>
        <v>0</v>
      </c>
      <c r="D399" s="263"/>
      <c r="E399" s="263"/>
      <c r="F399" s="263"/>
      <c r="G399" s="2053">
        <f t="shared" si="13"/>
        <v>0</v>
      </c>
    </row>
    <row r="400" spans="1:7">
      <c r="A400" s="331"/>
      <c r="B400" s="341"/>
      <c r="C400" s="2053">
        <f t="shared" si="12"/>
        <v>0</v>
      </c>
      <c r="D400" s="263"/>
      <c r="E400" s="263"/>
      <c r="F400" s="263"/>
      <c r="G400" s="2053">
        <f t="shared" si="13"/>
        <v>0</v>
      </c>
    </row>
    <row r="401" spans="1:7">
      <c r="A401" s="331"/>
      <c r="B401" s="341"/>
      <c r="C401" s="2053">
        <f t="shared" si="12"/>
        <v>0</v>
      </c>
      <c r="D401" s="263"/>
      <c r="E401" s="263"/>
      <c r="F401" s="263"/>
      <c r="G401" s="2053">
        <f t="shared" si="13"/>
        <v>0</v>
      </c>
    </row>
    <row r="402" spans="1:7">
      <c r="A402" s="331"/>
      <c r="B402" s="341"/>
      <c r="C402" s="2053">
        <f t="shared" si="12"/>
        <v>0</v>
      </c>
      <c r="D402" s="263"/>
      <c r="E402" s="263"/>
      <c r="F402" s="263"/>
      <c r="G402" s="2053">
        <f t="shared" si="13"/>
        <v>0</v>
      </c>
    </row>
    <row r="403" spans="1:7">
      <c r="A403" s="331"/>
      <c r="B403" s="341"/>
      <c r="C403" s="2053">
        <f t="shared" si="12"/>
        <v>0</v>
      </c>
      <c r="D403" s="263"/>
      <c r="E403" s="263"/>
      <c r="F403" s="263"/>
      <c r="G403" s="2053">
        <f t="shared" si="13"/>
        <v>0</v>
      </c>
    </row>
    <row r="404" spans="1:7">
      <c r="A404" s="331"/>
      <c r="B404" s="341"/>
      <c r="C404" s="2053">
        <f t="shared" si="12"/>
        <v>0</v>
      </c>
      <c r="D404" s="263"/>
      <c r="E404" s="263"/>
      <c r="F404" s="263"/>
      <c r="G404" s="2053">
        <f t="shared" si="13"/>
        <v>0</v>
      </c>
    </row>
    <row r="405" spans="1:7">
      <c r="A405" s="331"/>
      <c r="B405" s="341"/>
      <c r="C405" s="2053">
        <f t="shared" si="12"/>
        <v>0</v>
      </c>
      <c r="D405" s="263"/>
      <c r="E405" s="263"/>
      <c r="F405" s="263"/>
      <c r="G405" s="2053">
        <f t="shared" si="13"/>
        <v>0</v>
      </c>
    </row>
    <row r="406" spans="1:7">
      <c r="A406" s="331"/>
      <c r="B406" s="341"/>
      <c r="C406" s="2053">
        <f t="shared" si="12"/>
        <v>0</v>
      </c>
      <c r="D406" s="263"/>
      <c r="E406" s="263"/>
      <c r="F406" s="263"/>
      <c r="G406" s="2053">
        <f t="shared" si="13"/>
        <v>0</v>
      </c>
    </row>
    <row r="407" spans="1:7">
      <c r="A407" s="331"/>
      <c r="B407" s="341"/>
      <c r="C407" s="2053">
        <f t="shared" si="12"/>
        <v>0</v>
      </c>
      <c r="D407" s="263"/>
      <c r="E407" s="263"/>
      <c r="F407" s="263"/>
      <c r="G407" s="2053">
        <f t="shared" si="13"/>
        <v>0</v>
      </c>
    </row>
    <row r="408" spans="1:7">
      <c r="A408" s="331"/>
      <c r="B408" s="341"/>
      <c r="C408" s="2053">
        <f t="shared" si="12"/>
        <v>0</v>
      </c>
      <c r="D408" s="263"/>
      <c r="E408" s="263"/>
      <c r="F408" s="263"/>
      <c r="G408" s="2053">
        <f t="shared" si="13"/>
        <v>0</v>
      </c>
    </row>
    <row r="409" spans="1:7">
      <c r="A409" s="331"/>
      <c r="B409" s="341"/>
      <c r="C409" s="2053">
        <f t="shared" si="12"/>
        <v>0</v>
      </c>
      <c r="D409" s="263"/>
      <c r="E409" s="263"/>
      <c r="F409" s="263"/>
      <c r="G409" s="2053">
        <f t="shared" si="13"/>
        <v>0</v>
      </c>
    </row>
    <row r="410" spans="1:7">
      <c r="A410" s="331"/>
      <c r="B410" s="341"/>
      <c r="C410" s="2053">
        <f t="shared" si="12"/>
        <v>0</v>
      </c>
      <c r="D410" s="263"/>
      <c r="E410" s="263"/>
      <c r="F410" s="263"/>
      <c r="G410" s="2053">
        <f t="shared" si="13"/>
        <v>0</v>
      </c>
    </row>
    <row r="411" spans="1:7">
      <c r="A411" s="331"/>
      <c r="B411" s="341"/>
      <c r="C411" s="2053">
        <f t="shared" si="12"/>
        <v>0</v>
      </c>
      <c r="D411" s="263"/>
      <c r="E411" s="263"/>
      <c r="F411" s="263"/>
      <c r="G411" s="2053">
        <f t="shared" si="13"/>
        <v>0</v>
      </c>
    </row>
    <row r="412" spans="1:7">
      <c r="A412" s="331"/>
      <c r="B412" s="341"/>
      <c r="C412" s="2053">
        <f t="shared" si="12"/>
        <v>0</v>
      </c>
      <c r="D412" s="263"/>
      <c r="E412" s="263"/>
      <c r="F412" s="263"/>
      <c r="G412" s="2053">
        <f t="shared" si="13"/>
        <v>0</v>
      </c>
    </row>
    <row r="413" spans="1:7">
      <c r="A413" s="331"/>
      <c r="B413" s="341"/>
      <c r="C413" s="2053">
        <f t="shared" si="12"/>
        <v>0</v>
      </c>
      <c r="D413" s="263"/>
      <c r="E413" s="263"/>
      <c r="F413" s="263"/>
      <c r="G413" s="2053">
        <f t="shared" si="13"/>
        <v>0</v>
      </c>
    </row>
    <row r="414" spans="1:7">
      <c r="A414" s="331"/>
      <c r="B414" s="341"/>
      <c r="C414" s="2053">
        <f t="shared" si="12"/>
        <v>0</v>
      </c>
      <c r="D414" s="263"/>
      <c r="E414" s="263"/>
      <c r="F414" s="263"/>
      <c r="G414" s="2053">
        <f t="shared" si="13"/>
        <v>0</v>
      </c>
    </row>
    <row r="415" spans="1:7">
      <c r="A415" s="331"/>
      <c r="B415" s="341"/>
      <c r="C415" s="2053">
        <f t="shared" si="12"/>
        <v>0</v>
      </c>
      <c r="D415" s="263"/>
      <c r="E415" s="263"/>
      <c r="F415" s="263"/>
      <c r="G415" s="2053">
        <f t="shared" si="13"/>
        <v>0</v>
      </c>
    </row>
    <row r="416" spans="1:7">
      <c r="A416" s="331"/>
      <c r="B416" s="341"/>
      <c r="C416" s="2053">
        <f t="shared" si="12"/>
        <v>0</v>
      </c>
      <c r="D416" s="263"/>
      <c r="E416" s="263"/>
      <c r="F416" s="263"/>
      <c r="G416" s="2053">
        <f t="shared" si="13"/>
        <v>0</v>
      </c>
    </row>
    <row r="417" spans="1:7">
      <c r="A417" s="331"/>
      <c r="B417" s="341"/>
      <c r="C417" s="2053">
        <f t="shared" si="12"/>
        <v>0</v>
      </c>
      <c r="D417" s="263"/>
      <c r="E417" s="263"/>
      <c r="F417" s="263"/>
      <c r="G417" s="2053">
        <f t="shared" si="13"/>
        <v>0</v>
      </c>
    </row>
    <row r="418" spans="1:7">
      <c r="A418" s="331"/>
      <c r="B418" s="341"/>
      <c r="C418" s="2053">
        <f t="shared" si="12"/>
        <v>0</v>
      </c>
      <c r="D418" s="263"/>
      <c r="E418" s="263"/>
      <c r="F418" s="263"/>
      <c r="G418" s="2053">
        <f t="shared" si="13"/>
        <v>0</v>
      </c>
    </row>
    <row r="419" spans="1:7">
      <c r="A419" s="331"/>
      <c r="B419" s="341"/>
      <c r="C419" s="2053">
        <f t="shared" si="12"/>
        <v>0</v>
      </c>
      <c r="D419" s="263"/>
      <c r="E419" s="263"/>
      <c r="F419" s="263"/>
      <c r="G419" s="2053">
        <f t="shared" si="13"/>
        <v>0</v>
      </c>
    </row>
    <row r="420" spans="1:7">
      <c r="A420" s="331"/>
      <c r="B420" s="341"/>
      <c r="C420" s="2053">
        <f t="shared" si="12"/>
        <v>0</v>
      </c>
      <c r="D420" s="263"/>
      <c r="E420" s="263"/>
      <c r="F420" s="263"/>
      <c r="G420" s="2053">
        <f t="shared" si="13"/>
        <v>0</v>
      </c>
    </row>
    <row r="421" spans="1:7">
      <c r="A421" s="331"/>
      <c r="B421" s="341"/>
      <c r="C421" s="2053">
        <f t="shared" si="12"/>
        <v>0</v>
      </c>
      <c r="D421" s="263"/>
      <c r="E421" s="263"/>
      <c r="F421" s="263"/>
      <c r="G421" s="2053">
        <f t="shared" si="13"/>
        <v>0</v>
      </c>
    </row>
    <row r="422" spans="1:7">
      <c r="A422" s="331"/>
      <c r="B422" s="341"/>
      <c r="C422" s="2053">
        <f t="shared" si="12"/>
        <v>0</v>
      </c>
      <c r="D422" s="263"/>
      <c r="E422" s="263"/>
      <c r="F422" s="263"/>
      <c r="G422" s="2053">
        <f t="shared" si="13"/>
        <v>0</v>
      </c>
    </row>
    <row r="423" spans="1:7">
      <c r="A423" s="331"/>
      <c r="B423" s="341"/>
      <c r="C423" s="2053">
        <f t="shared" si="12"/>
        <v>0</v>
      </c>
      <c r="D423" s="263"/>
      <c r="E423" s="263"/>
      <c r="F423" s="263"/>
      <c r="G423" s="2053">
        <f t="shared" si="13"/>
        <v>0</v>
      </c>
    </row>
    <row r="424" spans="1:7">
      <c r="A424" s="331"/>
      <c r="B424" s="341"/>
      <c r="C424" s="2053">
        <f t="shared" si="12"/>
        <v>0</v>
      </c>
      <c r="D424" s="263"/>
      <c r="E424" s="263"/>
      <c r="F424" s="263"/>
      <c r="G424" s="2053">
        <f t="shared" si="13"/>
        <v>0</v>
      </c>
    </row>
    <row r="425" spans="1:7">
      <c r="A425" s="331"/>
      <c r="B425" s="341"/>
      <c r="C425" s="2053">
        <f t="shared" si="12"/>
        <v>0</v>
      </c>
      <c r="D425" s="263"/>
      <c r="E425" s="263"/>
      <c r="F425" s="263"/>
      <c r="G425" s="2053">
        <f t="shared" si="13"/>
        <v>0</v>
      </c>
    </row>
    <row r="426" spans="1:7">
      <c r="A426" s="331"/>
      <c r="B426" s="341"/>
      <c r="C426" s="2053">
        <f t="shared" si="12"/>
        <v>0</v>
      </c>
      <c r="D426" s="263"/>
      <c r="E426" s="263"/>
      <c r="F426" s="263"/>
      <c r="G426" s="2053">
        <f t="shared" si="13"/>
        <v>0</v>
      </c>
    </row>
    <row r="427" spans="1:7">
      <c r="A427" s="331"/>
      <c r="B427" s="341"/>
      <c r="C427" s="2053">
        <f t="shared" si="12"/>
        <v>0</v>
      </c>
      <c r="D427" s="263"/>
      <c r="E427" s="263"/>
      <c r="F427" s="263"/>
      <c r="G427" s="2053">
        <f t="shared" si="13"/>
        <v>0</v>
      </c>
    </row>
    <row r="428" spans="1:7">
      <c r="A428" s="331"/>
      <c r="B428" s="341"/>
      <c r="C428" s="2053">
        <f t="shared" si="12"/>
        <v>0</v>
      </c>
      <c r="D428" s="263"/>
      <c r="E428" s="263"/>
      <c r="F428" s="263"/>
      <c r="G428" s="2053">
        <f t="shared" si="13"/>
        <v>0</v>
      </c>
    </row>
    <row r="429" spans="1:7">
      <c r="A429" s="331"/>
      <c r="B429" s="341"/>
      <c r="C429" s="2053">
        <f t="shared" si="12"/>
        <v>0</v>
      </c>
      <c r="D429" s="263"/>
      <c r="E429" s="263"/>
      <c r="F429" s="263"/>
      <c r="G429" s="2053">
        <f t="shared" si="13"/>
        <v>0</v>
      </c>
    </row>
    <row r="430" spans="1:7">
      <c r="A430" s="331"/>
      <c r="B430" s="341"/>
      <c r="C430" s="2053">
        <f t="shared" si="12"/>
        <v>0</v>
      </c>
      <c r="D430" s="263"/>
      <c r="E430" s="263"/>
      <c r="F430" s="263"/>
      <c r="G430" s="2053">
        <f t="shared" si="13"/>
        <v>0</v>
      </c>
    </row>
    <row r="431" spans="1:7">
      <c r="A431" s="331"/>
      <c r="B431" s="341"/>
      <c r="C431" s="2053">
        <f t="shared" si="12"/>
        <v>0</v>
      </c>
      <c r="D431" s="263"/>
      <c r="E431" s="263"/>
      <c r="F431" s="263"/>
      <c r="G431" s="2053">
        <f t="shared" si="13"/>
        <v>0</v>
      </c>
    </row>
    <row r="432" spans="1:7">
      <c r="A432" s="331"/>
      <c r="B432" s="341"/>
      <c r="C432" s="2053">
        <f t="shared" si="12"/>
        <v>0</v>
      </c>
      <c r="D432" s="263"/>
      <c r="E432" s="263"/>
      <c r="F432" s="263"/>
      <c r="G432" s="2053">
        <f t="shared" si="13"/>
        <v>0</v>
      </c>
    </row>
    <row r="433" spans="1:7">
      <c r="A433" s="331"/>
      <c r="B433" s="341"/>
      <c r="C433" s="2053">
        <f t="shared" si="12"/>
        <v>0</v>
      </c>
      <c r="D433" s="263"/>
      <c r="E433" s="263"/>
      <c r="F433" s="263"/>
      <c r="G433" s="2053">
        <f t="shared" si="13"/>
        <v>0</v>
      </c>
    </row>
    <row r="434" spans="1:7">
      <c r="A434" s="331"/>
      <c r="B434" s="341"/>
      <c r="C434" s="2053">
        <f t="shared" si="12"/>
        <v>0</v>
      </c>
      <c r="D434" s="263"/>
      <c r="E434" s="263"/>
      <c r="F434" s="263"/>
      <c r="G434" s="2053">
        <f t="shared" si="13"/>
        <v>0</v>
      </c>
    </row>
    <row r="435" spans="1:7">
      <c r="A435" s="331"/>
      <c r="B435" s="341"/>
      <c r="C435" s="2053">
        <f t="shared" si="12"/>
        <v>0</v>
      </c>
      <c r="D435" s="263"/>
      <c r="E435" s="263"/>
      <c r="F435" s="263"/>
      <c r="G435" s="2053">
        <f t="shared" si="13"/>
        <v>0</v>
      </c>
    </row>
    <row r="436" spans="1:7">
      <c r="A436" s="331"/>
      <c r="B436" s="341"/>
      <c r="C436" s="2053">
        <f t="shared" si="12"/>
        <v>0</v>
      </c>
      <c r="D436" s="263"/>
      <c r="E436" s="263"/>
      <c r="F436" s="263"/>
      <c r="G436" s="2053">
        <f t="shared" si="13"/>
        <v>0</v>
      </c>
    </row>
    <row r="437" spans="1:7">
      <c r="A437" s="331"/>
      <c r="B437" s="341"/>
      <c r="C437" s="2053">
        <f t="shared" si="12"/>
        <v>0</v>
      </c>
      <c r="D437" s="263"/>
      <c r="E437" s="263"/>
      <c r="F437" s="263"/>
      <c r="G437" s="2053">
        <f t="shared" si="13"/>
        <v>0</v>
      </c>
    </row>
    <row r="438" spans="1:7">
      <c r="A438" s="331"/>
      <c r="B438" s="341"/>
      <c r="C438" s="2053">
        <f t="shared" si="12"/>
        <v>0</v>
      </c>
      <c r="D438" s="263"/>
      <c r="E438" s="263"/>
      <c r="F438" s="263"/>
      <c r="G438" s="2053">
        <f t="shared" si="13"/>
        <v>0</v>
      </c>
    </row>
    <row r="439" spans="1:7">
      <c r="A439" s="331"/>
      <c r="B439" s="341"/>
      <c r="C439" s="2053">
        <f t="shared" si="12"/>
        <v>0</v>
      </c>
      <c r="D439" s="263"/>
      <c r="E439" s="263"/>
      <c r="F439" s="263"/>
      <c r="G439" s="2053">
        <f t="shared" si="13"/>
        <v>0</v>
      </c>
    </row>
    <row r="440" spans="1:7">
      <c r="A440" s="331"/>
      <c r="B440" s="341"/>
      <c r="C440" s="2053">
        <f t="shared" si="12"/>
        <v>0</v>
      </c>
      <c r="D440" s="263"/>
      <c r="E440" s="263"/>
      <c r="F440" s="263"/>
      <c r="G440" s="2053">
        <f t="shared" si="13"/>
        <v>0</v>
      </c>
    </row>
    <row r="441" spans="1:7">
      <c r="A441" s="331"/>
      <c r="B441" s="341"/>
      <c r="C441" s="2053">
        <f t="shared" si="12"/>
        <v>0</v>
      </c>
      <c r="D441" s="263"/>
      <c r="E441" s="263"/>
      <c r="F441" s="263"/>
      <c r="G441" s="2053">
        <f t="shared" si="13"/>
        <v>0</v>
      </c>
    </row>
    <row r="442" spans="1:7">
      <c r="A442" s="331"/>
      <c r="B442" s="341"/>
      <c r="C442" s="2053">
        <f t="shared" si="12"/>
        <v>0</v>
      </c>
      <c r="D442" s="263"/>
      <c r="E442" s="263"/>
      <c r="F442" s="263"/>
      <c r="G442" s="2053">
        <f t="shared" si="13"/>
        <v>0</v>
      </c>
    </row>
    <row r="443" spans="1:7">
      <c r="A443" s="331"/>
      <c r="B443" s="341"/>
      <c r="C443" s="2053">
        <f t="shared" si="12"/>
        <v>0</v>
      </c>
      <c r="D443" s="263"/>
      <c r="E443" s="263"/>
      <c r="F443" s="263"/>
      <c r="G443" s="2053">
        <f t="shared" si="13"/>
        <v>0</v>
      </c>
    </row>
    <row r="444" spans="1:7">
      <c r="A444" s="331"/>
      <c r="B444" s="341"/>
      <c r="C444" s="2053">
        <f t="shared" si="12"/>
        <v>0</v>
      </c>
      <c r="D444" s="263"/>
      <c r="E444" s="263"/>
      <c r="F444" s="263"/>
      <c r="G444" s="2053">
        <f t="shared" si="13"/>
        <v>0</v>
      </c>
    </row>
    <row r="445" spans="1:7">
      <c r="A445" s="331"/>
      <c r="B445" s="341"/>
      <c r="C445" s="2053">
        <f t="shared" si="12"/>
        <v>0</v>
      </c>
      <c r="D445" s="263"/>
      <c r="E445" s="263"/>
      <c r="F445" s="263"/>
      <c r="G445" s="2053">
        <f t="shared" si="13"/>
        <v>0</v>
      </c>
    </row>
    <row r="446" spans="1:7">
      <c r="A446" s="331"/>
      <c r="B446" s="341"/>
      <c r="C446" s="2053">
        <f t="shared" si="12"/>
        <v>0</v>
      </c>
      <c r="D446" s="263"/>
      <c r="E446" s="263"/>
      <c r="F446" s="263"/>
      <c r="G446" s="2053">
        <f t="shared" si="13"/>
        <v>0</v>
      </c>
    </row>
    <row r="447" spans="1:7">
      <c r="A447" s="331"/>
      <c r="B447" s="341"/>
      <c r="C447" s="2053">
        <f t="shared" si="12"/>
        <v>0</v>
      </c>
      <c r="D447" s="263"/>
      <c r="E447" s="263"/>
      <c r="F447" s="263"/>
      <c r="G447" s="2053">
        <f t="shared" si="13"/>
        <v>0</v>
      </c>
    </row>
    <row r="448" spans="1:7">
      <c r="A448" s="331"/>
      <c r="B448" s="341"/>
      <c r="C448" s="2053">
        <f t="shared" si="12"/>
        <v>0</v>
      </c>
      <c r="D448" s="263"/>
      <c r="E448" s="263"/>
      <c r="F448" s="263"/>
      <c r="G448" s="2053">
        <f t="shared" si="13"/>
        <v>0</v>
      </c>
    </row>
    <row r="449" spans="1:7">
      <c r="A449" s="331"/>
      <c r="B449" s="341"/>
      <c r="C449" s="2053">
        <f t="shared" si="12"/>
        <v>0</v>
      </c>
      <c r="D449" s="263"/>
      <c r="E449" s="263"/>
      <c r="F449" s="263"/>
      <c r="G449" s="2053">
        <f t="shared" si="13"/>
        <v>0</v>
      </c>
    </row>
    <row r="450" spans="1:7">
      <c r="A450" s="331"/>
      <c r="B450" s="341"/>
      <c r="C450" s="2053">
        <f t="shared" si="12"/>
        <v>0</v>
      </c>
      <c r="D450" s="263"/>
      <c r="E450" s="263"/>
      <c r="F450" s="263"/>
      <c r="G450" s="2053">
        <f t="shared" si="13"/>
        <v>0</v>
      </c>
    </row>
    <row r="451" spans="1:7">
      <c r="A451" s="331"/>
      <c r="B451" s="341"/>
      <c r="C451" s="2053">
        <f t="shared" si="12"/>
        <v>0</v>
      </c>
      <c r="D451" s="263"/>
      <c r="E451" s="263"/>
      <c r="F451" s="263"/>
      <c r="G451" s="2053">
        <f t="shared" si="13"/>
        <v>0</v>
      </c>
    </row>
    <row r="452" spans="1:7">
      <c r="A452" s="331"/>
      <c r="B452" s="341"/>
      <c r="C452" s="2053">
        <f t="shared" si="12"/>
        <v>0</v>
      </c>
      <c r="D452" s="263"/>
      <c r="E452" s="263"/>
      <c r="F452" s="263"/>
      <c r="G452" s="2053">
        <f t="shared" si="13"/>
        <v>0</v>
      </c>
    </row>
    <row r="453" spans="1:7">
      <c r="A453" s="331"/>
      <c r="B453" s="341"/>
      <c r="C453" s="2053">
        <f t="shared" si="12"/>
        <v>0</v>
      </c>
      <c r="D453" s="263"/>
      <c r="E453" s="263"/>
      <c r="F453" s="263"/>
      <c r="G453" s="2053">
        <f t="shared" si="13"/>
        <v>0</v>
      </c>
    </row>
    <row r="454" spans="1:7">
      <c r="A454" s="331"/>
      <c r="B454" s="341"/>
      <c r="C454" s="2053">
        <f t="shared" si="12"/>
        <v>0</v>
      </c>
      <c r="D454" s="263"/>
      <c r="E454" s="263"/>
      <c r="F454" s="263"/>
      <c r="G454" s="2053">
        <f t="shared" si="13"/>
        <v>0</v>
      </c>
    </row>
    <row r="455" spans="1:7">
      <c r="A455" s="331"/>
      <c r="B455" s="341"/>
      <c r="C455" s="2053">
        <f t="shared" si="12"/>
        <v>0</v>
      </c>
      <c r="D455" s="263"/>
      <c r="E455" s="263"/>
      <c r="F455" s="263"/>
      <c r="G455" s="2053">
        <f t="shared" si="13"/>
        <v>0</v>
      </c>
    </row>
    <row r="456" spans="1:7">
      <c r="A456" s="331"/>
      <c r="B456" s="341"/>
      <c r="C456" s="2053">
        <f t="shared" si="12"/>
        <v>0</v>
      </c>
      <c r="D456" s="263"/>
      <c r="E456" s="263"/>
      <c r="F456" s="263"/>
      <c r="G456" s="2053">
        <f t="shared" si="13"/>
        <v>0</v>
      </c>
    </row>
    <row r="457" spans="1:7">
      <c r="A457" s="331"/>
      <c r="B457" s="341"/>
      <c r="C457" s="2053">
        <f t="shared" si="12"/>
        <v>0</v>
      </c>
      <c r="D457" s="263"/>
      <c r="E457" s="263"/>
      <c r="F457" s="263"/>
      <c r="G457" s="2053">
        <f t="shared" si="13"/>
        <v>0</v>
      </c>
    </row>
    <row r="458" spans="1:7">
      <c r="A458" s="331"/>
      <c r="B458" s="341"/>
      <c r="C458" s="2053">
        <f t="shared" si="12"/>
        <v>0</v>
      </c>
      <c r="D458" s="263"/>
      <c r="E458" s="263"/>
      <c r="F458" s="263"/>
      <c r="G458" s="2053">
        <f t="shared" si="13"/>
        <v>0</v>
      </c>
    </row>
    <row r="459" spans="1:7">
      <c r="A459" s="331"/>
      <c r="B459" s="341"/>
      <c r="C459" s="2053">
        <f t="shared" si="12"/>
        <v>0</v>
      </c>
      <c r="D459" s="263"/>
      <c r="E459" s="263"/>
      <c r="F459" s="263"/>
      <c r="G459" s="2053">
        <f t="shared" si="13"/>
        <v>0</v>
      </c>
    </row>
    <row r="460" spans="1:7">
      <c r="A460" s="331"/>
      <c r="B460" s="341"/>
      <c r="C460" s="2053">
        <f t="shared" ref="C460:C523" si="14">SUMIF(D460:F460,"&gt;0")</f>
        <v>0</v>
      </c>
      <c r="D460" s="263"/>
      <c r="E460" s="263"/>
      <c r="F460" s="263"/>
      <c r="G460" s="2053">
        <f t="shared" ref="G460:G523" si="15">SUMIF(B460:C460,"&gt;0")</f>
        <v>0</v>
      </c>
    </row>
    <row r="461" spans="1:7">
      <c r="A461" s="331"/>
      <c r="B461" s="341"/>
      <c r="C461" s="2053">
        <f t="shared" si="14"/>
        <v>0</v>
      </c>
      <c r="D461" s="263"/>
      <c r="E461" s="263"/>
      <c r="F461" s="263"/>
      <c r="G461" s="2053">
        <f t="shared" si="15"/>
        <v>0</v>
      </c>
    </row>
    <row r="462" spans="1:7">
      <c r="A462" s="331"/>
      <c r="B462" s="341"/>
      <c r="C462" s="2053">
        <f t="shared" si="14"/>
        <v>0</v>
      </c>
      <c r="D462" s="263"/>
      <c r="E462" s="263"/>
      <c r="F462" s="263"/>
      <c r="G462" s="2053">
        <f t="shared" si="15"/>
        <v>0</v>
      </c>
    </row>
    <row r="463" spans="1:7">
      <c r="A463" s="331"/>
      <c r="B463" s="341"/>
      <c r="C463" s="2053">
        <f t="shared" si="14"/>
        <v>0</v>
      </c>
      <c r="D463" s="263"/>
      <c r="E463" s="263"/>
      <c r="F463" s="263"/>
      <c r="G463" s="2053">
        <f t="shared" si="15"/>
        <v>0</v>
      </c>
    </row>
    <row r="464" spans="1:7">
      <c r="A464" s="331"/>
      <c r="B464" s="341"/>
      <c r="C464" s="2053">
        <f t="shared" si="14"/>
        <v>0</v>
      </c>
      <c r="D464" s="263"/>
      <c r="E464" s="263"/>
      <c r="F464" s="263"/>
      <c r="G464" s="2053">
        <f t="shared" si="15"/>
        <v>0</v>
      </c>
    </row>
    <row r="465" spans="1:7">
      <c r="A465" s="331"/>
      <c r="B465" s="341"/>
      <c r="C465" s="2053">
        <f t="shared" si="14"/>
        <v>0</v>
      </c>
      <c r="D465" s="263"/>
      <c r="E465" s="263"/>
      <c r="F465" s="263"/>
      <c r="G465" s="2053">
        <f t="shared" si="15"/>
        <v>0</v>
      </c>
    </row>
    <row r="466" spans="1:7">
      <c r="A466" s="331"/>
      <c r="B466" s="341"/>
      <c r="C466" s="2053">
        <f t="shared" si="14"/>
        <v>0</v>
      </c>
      <c r="D466" s="263"/>
      <c r="E466" s="263"/>
      <c r="F466" s="263"/>
      <c r="G466" s="2053">
        <f t="shared" si="15"/>
        <v>0</v>
      </c>
    </row>
    <row r="467" spans="1:7">
      <c r="A467" s="331"/>
      <c r="B467" s="341"/>
      <c r="C467" s="2053">
        <f t="shared" si="14"/>
        <v>0</v>
      </c>
      <c r="D467" s="263"/>
      <c r="E467" s="263"/>
      <c r="F467" s="263"/>
      <c r="G467" s="2053">
        <f t="shared" si="15"/>
        <v>0</v>
      </c>
    </row>
    <row r="468" spans="1:7">
      <c r="A468" s="331"/>
      <c r="B468" s="341"/>
      <c r="C468" s="2053">
        <f t="shared" si="14"/>
        <v>0</v>
      </c>
      <c r="D468" s="263"/>
      <c r="E468" s="263"/>
      <c r="F468" s="263"/>
      <c r="G468" s="2053">
        <f t="shared" si="15"/>
        <v>0</v>
      </c>
    </row>
    <row r="469" spans="1:7">
      <c r="A469" s="331"/>
      <c r="B469" s="341"/>
      <c r="C469" s="2053">
        <f t="shared" si="14"/>
        <v>0</v>
      </c>
      <c r="D469" s="263"/>
      <c r="E469" s="263"/>
      <c r="F469" s="263"/>
      <c r="G469" s="2053">
        <f t="shared" si="15"/>
        <v>0</v>
      </c>
    </row>
    <row r="470" spans="1:7">
      <c r="A470" s="331"/>
      <c r="B470" s="341"/>
      <c r="C470" s="2053">
        <f t="shared" si="14"/>
        <v>0</v>
      </c>
      <c r="D470" s="263"/>
      <c r="E470" s="263"/>
      <c r="F470" s="263"/>
      <c r="G470" s="2053">
        <f t="shared" si="15"/>
        <v>0</v>
      </c>
    </row>
    <row r="471" spans="1:7">
      <c r="A471" s="331"/>
      <c r="B471" s="341"/>
      <c r="C471" s="2053">
        <f t="shared" si="14"/>
        <v>0</v>
      </c>
      <c r="D471" s="263"/>
      <c r="E471" s="263"/>
      <c r="F471" s="263"/>
      <c r="G471" s="2053">
        <f t="shared" si="15"/>
        <v>0</v>
      </c>
    </row>
    <row r="472" spans="1:7">
      <c r="A472" s="331"/>
      <c r="B472" s="341"/>
      <c r="C472" s="2053">
        <f t="shared" si="14"/>
        <v>0</v>
      </c>
      <c r="D472" s="263"/>
      <c r="E472" s="263"/>
      <c r="F472" s="263"/>
      <c r="G472" s="2053">
        <f t="shared" si="15"/>
        <v>0</v>
      </c>
    </row>
    <row r="473" spans="1:7">
      <c r="A473" s="331"/>
      <c r="B473" s="341"/>
      <c r="C473" s="2053">
        <f t="shared" si="14"/>
        <v>0</v>
      </c>
      <c r="D473" s="263"/>
      <c r="E473" s="263"/>
      <c r="F473" s="263"/>
      <c r="G473" s="2053">
        <f t="shared" si="15"/>
        <v>0</v>
      </c>
    </row>
    <row r="474" spans="1:7">
      <c r="A474" s="331"/>
      <c r="B474" s="341"/>
      <c r="C474" s="2053">
        <f t="shared" si="14"/>
        <v>0</v>
      </c>
      <c r="D474" s="263"/>
      <c r="E474" s="263"/>
      <c r="F474" s="263"/>
      <c r="G474" s="2053">
        <f t="shared" si="15"/>
        <v>0</v>
      </c>
    </row>
    <row r="475" spans="1:7">
      <c r="A475" s="331"/>
      <c r="B475" s="341"/>
      <c r="C475" s="2053">
        <f t="shared" si="14"/>
        <v>0</v>
      </c>
      <c r="D475" s="263"/>
      <c r="E475" s="263"/>
      <c r="F475" s="263"/>
      <c r="G475" s="2053">
        <f t="shared" si="15"/>
        <v>0</v>
      </c>
    </row>
    <row r="476" spans="1:7">
      <c r="A476" s="331"/>
      <c r="B476" s="341"/>
      <c r="C476" s="2053">
        <f t="shared" si="14"/>
        <v>0</v>
      </c>
      <c r="D476" s="263"/>
      <c r="E476" s="263"/>
      <c r="F476" s="263"/>
      <c r="G476" s="2053">
        <f t="shared" si="15"/>
        <v>0</v>
      </c>
    </row>
    <row r="477" spans="1:7">
      <c r="A477" s="331"/>
      <c r="B477" s="341"/>
      <c r="C477" s="2053">
        <f t="shared" si="14"/>
        <v>0</v>
      </c>
      <c r="D477" s="263"/>
      <c r="E477" s="263"/>
      <c r="F477" s="263"/>
      <c r="G477" s="2053">
        <f t="shared" si="15"/>
        <v>0</v>
      </c>
    </row>
    <row r="478" spans="1:7">
      <c r="A478" s="331"/>
      <c r="B478" s="341"/>
      <c r="C478" s="2053">
        <f t="shared" si="14"/>
        <v>0</v>
      </c>
      <c r="D478" s="263"/>
      <c r="E478" s="263"/>
      <c r="F478" s="263"/>
      <c r="G478" s="2053">
        <f t="shared" si="15"/>
        <v>0</v>
      </c>
    </row>
    <row r="479" spans="1:7">
      <c r="A479" s="331"/>
      <c r="B479" s="341"/>
      <c r="C479" s="2053">
        <f t="shared" si="14"/>
        <v>0</v>
      </c>
      <c r="D479" s="263"/>
      <c r="E479" s="263"/>
      <c r="F479" s="263"/>
      <c r="G479" s="2053">
        <f t="shared" si="15"/>
        <v>0</v>
      </c>
    </row>
    <row r="480" spans="1:7">
      <c r="A480" s="331"/>
      <c r="B480" s="341"/>
      <c r="C480" s="2053">
        <f t="shared" si="14"/>
        <v>0</v>
      </c>
      <c r="D480" s="263"/>
      <c r="E480" s="263"/>
      <c r="F480" s="263"/>
      <c r="G480" s="2053">
        <f t="shared" si="15"/>
        <v>0</v>
      </c>
    </row>
    <row r="481" spans="1:7">
      <c r="A481" s="331"/>
      <c r="B481" s="341"/>
      <c r="C481" s="2053">
        <f t="shared" si="14"/>
        <v>0</v>
      </c>
      <c r="D481" s="263"/>
      <c r="E481" s="263"/>
      <c r="F481" s="263"/>
      <c r="G481" s="2053">
        <f t="shared" si="15"/>
        <v>0</v>
      </c>
    </row>
    <row r="482" spans="1:7">
      <c r="A482" s="331"/>
      <c r="B482" s="341"/>
      <c r="C482" s="2053">
        <f t="shared" si="14"/>
        <v>0</v>
      </c>
      <c r="D482" s="263"/>
      <c r="E482" s="263"/>
      <c r="F482" s="263"/>
      <c r="G482" s="2053">
        <f t="shared" si="15"/>
        <v>0</v>
      </c>
    </row>
    <row r="483" spans="1:7">
      <c r="A483" s="331"/>
      <c r="B483" s="341"/>
      <c r="C483" s="2053">
        <f t="shared" si="14"/>
        <v>0</v>
      </c>
      <c r="D483" s="263"/>
      <c r="E483" s="263"/>
      <c r="F483" s="263"/>
      <c r="G483" s="2053">
        <f t="shared" si="15"/>
        <v>0</v>
      </c>
    </row>
    <row r="484" spans="1:7">
      <c r="A484" s="331"/>
      <c r="B484" s="341"/>
      <c r="C484" s="2053">
        <f t="shared" si="14"/>
        <v>0</v>
      </c>
      <c r="D484" s="263"/>
      <c r="E484" s="263"/>
      <c r="F484" s="263"/>
      <c r="G484" s="2053">
        <f t="shared" si="15"/>
        <v>0</v>
      </c>
    </row>
    <row r="485" spans="1:7">
      <c r="A485" s="331"/>
      <c r="B485" s="341"/>
      <c r="C485" s="2053">
        <f t="shared" si="14"/>
        <v>0</v>
      </c>
      <c r="D485" s="263"/>
      <c r="E485" s="263"/>
      <c r="F485" s="263"/>
      <c r="G485" s="2053">
        <f t="shared" si="15"/>
        <v>0</v>
      </c>
    </row>
    <row r="486" spans="1:7">
      <c r="A486" s="331"/>
      <c r="B486" s="341"/>
      <c r="C486" s="2053">
        <f t="shared" si="14"/>
        <v>0</v>
      </c>
      <c r="D486" s="263"/>
      <c r="E486" s="263"/>
      <c r="F486" s="263"/>
      <c r="G486" s="2053">
        <f t="shared" si="15"/>
        <v>0</v>
      </c>
    </row>
    <row r="487" spans="1:7">
      <c r="A487" s="331"/>
      <c r="B487" s="341"/>
      <c r="C487" s="2053">
        <f t="shared" si="14"/>
        <v>0</v>
      </c>
      <c r="D487" s="263"/>
      <c r="E487" s="263"/>
      <c r="F487" s="263"/>
      <c r="G487" s="2053">
        <f t="shared" si="15"/>
        <v>0</v>
      </c>
    </row>
    <row r="488" spans="1:7">
      <c r="A488" s="331"/>
      <c r="B488" s="341"/>
      <c r="C488" s="2053">
        <f t="shared" si="14"/>
        <v>0</v>
      </c>
      <c r="D488" s="263"/>
      <c r="E488" s="263"/>
      <c r="F488" s="263"/>
      <c r="G488" s="2053">
        <f t="shared" si="15"/>
        <v>0</v>
      </c>
    </row>
    <row r="489" spans="1:7">
      <c r="A489" s="331"/>
      <c r="B489" s="341"/>
      <c r="C489" s="2053">
        <f t="shared" si="14"/>
        <v>0</v>
      </c>
      <c r="D489" s="263"/>
      <c r="E489" s="263"/>
      <c r="F489" s="263"/>
      <c r="G489" s="2053">
        <f t="shared" si="15"/>
        <v>0</v>
      </c>
    </row>
    <row r="490" spans="1:7">
      <c r="A490" s="331"/>
      <c r="B490" s="341"/>
      <c r="C490" s="2053">
        <f t="shared" si="14"/>
        <v>0</v>
      </c>
      <c r="D490" s="263"/>
      <c r="E490" s="263"/>
      <c r="F490" s="263"/>
      <c r="G490" s="2053">
        <f t="shared" si="15"/>
        <v>0</v>
      </c>
    </row>
    <row r="491" spans="1:7">
      <c r="A491" s="331"/>
      <c r="B491" s="341"/>
      <c r="C491" s="2053">
        <f t="shared" si="14"/>
        <v>0</v>
      </c>
      <c r="D491" s="263"/>
      <c r="E491" s="263"/>
      <c r="F491" s="263"/>
      <c r="G491" s="2053">
        <f t="shared" si="15"/>
        <v>0</v>
      </c>
    </row>
    <row r="492" spans="1:7">
      <c r="A492" s="331"/>
      <c r="B492" s="341"/>
      <c r="C492" s="2053">
        <f t="shared" si="14"/>
        <v>0</v>
      </c>
      <c r="D492" s="263"/>
      <c r="E492" s="263"/>
      <c r="F492" s="263"/>
      <c r="G492" s="2053">
        <f t="shared" si="15"/>
        <v>0</v>
      </c>
    </row>
    <row r="493" spans="1:7">
      <c r="A493" s="331"/>
      <c r="B493" s="341"/>
      <c r="C493" s="2053">
        <f t="shared" si="14"/>
        <v>0</v>
      </c>
      <c r="D493" s="263"/>
      <c r="E493" s="263"/>
      <c r="F493" s="263"/>
      <c r="G493" s="2053">
        <f t="shared" si="15"/>
        <v>0</v>
      </c>
    </row>
    <row r="494" spans="1:7">
      <c r="A494" s="331"/>
      <c r="B494" s="341"/>
      <c r="C494" s="2053">
        <f t="shared" si="14"/>
        <v>0</v>
      </c>
      <c r="D494" s="263"/>
      <c r="E494" s="263"/>
      <c r="F494" s="263"/>
      <c r="G494" s="2053">
        <f t="shared" si="15"/>
        <v>0</v>
      </c>
    </row>
    <row r="495" spans="1:7">
      <c r="A495" s="331"/>
      <c r="B495" s="341"/>
      <c r="C495" s="2053">
        <f t="shared" si="14"/>
        <v>0</v>
      </c>
      <c r="D495" s="263"/>
      <c r="E495" s="263"/>
      <c r="F495" s="263"/>
      <c r="G495" s="2053">
        <f t="shared" si="15"/>
        <v>0</v>
      </c>
    </row>
    <row r="496" spans="1:7">
      <c r="A496" s="331"/>
      <c r="B496" s="341"/>
      <c r="C496" s="2053">
        <f t="shared" si="14"/>
        <v>0</v>
      </c>
      <c r="D496" s="263"/>
      <c r="E496" s="263"/>
      <c r="F496" s="263"/>
      <c r="G496" s="2053">
        <f t="shared" si="15"/>
        <v>0</v>
      </c>
    </row>
    <row r="497" spans="1:7">
      <c r="A497" s="331"/>
      <c r="B497" s="341"/>
      <c r="C497" s="2053">
        <f t="shared" si="14"/>
        <v>0</v>
      </c>
      <c r="D497" s="263"/>
      <c r="E497" s="263"/>
      <c r="F497" s="263"/>
      <c r="G497" s="2053">
        <f t="shared" si="15"/>
        <v>0</v>
      </c>
    </row>
    <row r="498" spans="1:7">
      <c r="A498" s="331"/>
      <c r="B498" s="341"/>
      <c r="C498" s="2053">
        <f t="shared" si="14"/>
        <v>0</v>
      </c>
      <c r="D498" s="263"/>
      <c r="E498" s="263"/>
      <c r="F498" s="263"/>
      <c r="G498" s="2053">
        <f t="shared" si="15"/>
        <v>0</v>
      </c>
    </row>
    <row r="499" spans="1:7">
      <c r="A499" s="331"/>
      <c r="B499" s="341"/>
      <c r="C499" s="2053">
        <f t="shared" si="14"/>
        <v>0</v>
      </c>
      <c r="D499" s="263"/>
      <c r="E499" s="263"/>
      <c r="F499" s="263"/>
      <c r="G499" s="2053">
        <f t="shared" si="15"/>
        <v>0</v>
      </c>
    </row>
    <row r="500" spans="1:7">
      <c r="A500" s="331"/>
      <c r="B500" s="341"/>
      <c r="C500" s="2053">
        <f t="shared" si="14"/>
        <v>0</v>
      </c>
      <c r="D500" s="263"/>
      <c r="E500" s="263"/>
      <c r="F500" s="263"/>
      <c r="G500" s="2053">
        <f t="shared" si="15"/>
        <v>0</v>
      </c>
    </row>
    <row r="501" spans="1:7">
      <c r="A501" s="331"/>
      <c r="B501" s="341"/>
      <c r="C501" s="2053">
        <f t="shared" si="14"/>
        <v>0</v>
      </c>
      <c r="D501" s="263"/>
      <c r="E501" s="263"/>
      <c r="F501" s="263"/>
      <c r="G501" s="2053">
        <f t="shared" si="15"/>
        <v>0</v>
      </c>
    </row>
    <row r="502" spans="1:7">
      <c r="A502" s="331"/>
      <c r="B502" s="341"/>
      <c r="C502" s="2053">
        <f t="shared" si="14"/>
        <v>0</v>
      </c>
      <c r="D502" s="263"/>
      <c r="E502" s="263"/>
      <c r="F502" s="263"/>
      <c r="G502" s="2053">
        <f t="shared" si="15"/>
        <v>0</v>
      </c>
    </row>
    <row r="503" spans="1:7">
      <c r="A503" s="331"/>
      <c r="B503" s="341"/>
      <c r="C503" s="2053">
        <f t="shared" si="14"/>
        <v>0</v>
      </c>
      <c r="D503" s="263"/>
      <c r="E503" s="263"/>
      <c r="F503" s="263"/>
      <c r="G503" s="2053">
        <f t="shared" si="15"/>
        <v>0</v>
      </c>
    </row>
    <row r="504" spans="1:7">
      <c r="A504" s="331"/>
      <c r="B504" s="341"/>
      <c r="C504" s="2053">
        <f t="shared" si="14"/>
        <v>0</v>
      </c>
      <c r="D504" s="263"/>
      <c r="E504" s="263"/>
      <c r="F504" s="263"/>
      <c r="G504" s="2053">
        <f t="shared" si="15"/>
        <v>0</v>
      </c>
    </row>
    <row r="505" spans="1:7">
      <c r="A505" s="331"/>
      <c r="B505" s="341"/>
      <c r="C505" s="2053">
        <f t="shared" si="14"/>
        <v>0</v>
      </c>
      <c r="D505" s="263"/>
      <c r="E505" s="263"/>
      <c r="F505" s="263"/>
      <c r="G505" s="2053">
        <f t="shared" si="15"/>
        <v>0</v>
      </c>
    </row>
    <row r="506" spans="1:7">
      <c r="A506" s="331"/>
      <c r="B506" s="341"/>
      <c r="C506" s="2053">
        <f t="shared" si="14"/>
        <v>0</v>
      </c>
      <c r="D506" s="263"/>
      <c r="E506" s="263"/>
      <c r="F506" s="263"/>
      <c r="G506" s="2053">
        <f t="shared" si="15"/>
        <v>0</v>
      </c>
    </row>
    <row r="507" spans="1:7">
      <c r="A507" s="331"/>
      <c r="B507" s="341"/>
      <c r="C507" s="2053">
        <f t="shared" si="14"/>
        <v>0</v>
      </c>
      <c r="D507" s="263"/>
      <c r="E507" s="263"/>
      <c r="F507" s="263"/>
      <c r="G507" s="2053">
        <f t="shared" si="15"/>
        <v>0</v>
      </c>
    </row>
    <row r="508" spans="1:7">
      <c r="A508" s="331"/>
      <c r="B508" s="341"/>
      <c r="C508" s="2053">
        <f t="shared" si="14"/>
        <v>0</v>
      </c>
      <c r="D508" s="263"/>
      <c r="E508" s="263"/>
      <c r="F508" s="263"/>
      <c r="G508" s="2053">
        <f t="shared" si="15"/>
        <v>0</v>
      </c>
    </row>
    <row r="509" spans="1:7">
      <c r="A509" s="331"/>
      <c r="B509" s="341"/>
      <c r="C509" s="2053">
        <f t="shared" si="14"/>
        <v>0</v>
      </c>
      <c r="D509" s="263"/>
      <c r="E509" s="263"/>
      <c r="F509" s="263"/>
      <c r="G509" s="2053">
        <f t="shared" si="15"/>
        <v>0</v>
      </c>
    </row>
    <row r="510" spans="1:7">
      <c r="A510" s="331"/>
      <c r="B510" s="341"/>
      <c r="C510" s="2053">
        <f t="shared" si="14"/>
        <v>0</v>
      </c>
      <c r="D510" s="263"/>
      <c r="E510" s="263"/>
      <c r="F510" s="263"/>
      <c r="G510" s="2053">
        <f t="shared" si="15"/>
        <v>0</v>
      </c>
    </row>
    <row r="511" spans="1:7">
      <c r="A511" s="331"/>
      <c r="B511" s="341"/>
      <c r="C511" s="2053">
        <f t="shared" si="14"/>
        <v>0</v>
      </c>
      <c r="D511" s="263"/>
      <c r="E511" s="263"/>
      <c r="F511" s="263"/>
      <c r="G511" s="2053">
        <f t="shared" si="15"/>
        <v>0</v>
      </c>
    </row>
    <row r="512" spans="1:7">
      <c r="A512" s="331"/>
      <c r="B512" s="341"/>
      <c r="C512" s="2053">
        <f t="shared" si="14"/>
        <v>0</v>
      </c>
      <c r="D512" s="263"/>
      <c r="E512" s="263"/>
      <c r="F512" s="263"/>
      <c r="G512" s="2053">
        <f t="shared" si="15"/>
        <v>0</v>
      </c>
    </row>
    <row r="513" spans="1:7">
      <c r="A513" s="331"/>
      <c r="B513" s="341"/>
      <c r="C513" s="2053">
        <f t="shared" si="14"/>
        <v>0</v>
      </c>
      <c r="D513" s="263"/>
      <c r="E513" s="263"/>
      <c r="F513" s="263"/>
      <c r="G513" s="2053">
        <f t="shared" si="15"/>
        <v>0</v>
      </c>
    </row>
    <row r="514" spans="1:7">
      <c r="A514" s="331"/>
      <c r="B514" s="341"/>
      <c r="C514" s="2053">
        <f t="shared" si="14"/>
        <v>0</v>
      </c>
      <c r="D514" s="263"/>
      <c r="E514" s="263"/>
      <c r="F514" s="263"/>
      <c r="G514" s="2053">
        <f t="shared" si="15"/>
        <v>0</v>
      </c>
    </row>
    <row r="515" spans="1:7">
      <c r="A515" s="331"/>
      <c r="B515" s="341"/>
      <c r="C515" s="2053">
        <f t="shared" si="14"/>
        <v>0</v>
      </c>
      <c r="D515" s="263"/>
      <c r="E515" s="263"/>
      <c r="F515" s="263"/>
      <c r="G515" s="2053">
        <f t="shared" si="15"/>
        <v>0</v>
      </c>
    </row>
    <row r="516" spans="1:7">
      <c r="A516" s="331"/>
      <c r="B516" s="341"/>
      <c r="C516" s="2053">
        <f t="shared" si="14"/>
        <v>0</v>
      </c>
      <c r="D516" s="263"/>
      <c r="E516" s="263"/>
      <c r="F516" s="263"/>
      <c r="G516" s="2053">
        <f t="shared" si="15"/>
        <v>0</v>
      </c>
    </row>
    <row r="517" spans="1:7">
      <c r="A517" s="331"/>
      <c r="B517" s="341"/>
      <c r="C517" s="2053">
        <f t="shared" si="14"/>
        <v>0</v>
      </c>
      <c r="D517" s="263"/>
      <c r="E517" s="263"/>
      <c r="F517" s="263"/>
      <c r="G517" s="2053">
        <f t="shared" si="15"/>
        <v>0</v>
      </c>
    </row>
    <row r="518" spans="1:7">
      <c r="A518" s="331"/>
      <c r="B518" s="341"/>
      <c r="C518" s="2053">
        <f t="shared" si="14"/>
        <v>0</v>
      </c>
      <c r="D518" s="263"/>
      <c r="E518" s="263"/>
      <c r="F518" s="263"/>
      <c r="G518" s="2053">
        <f t="shared" si="15"/>
        <v>0</v>
      </c>
    </row>
    <row r="519" spans="1:7">
      <c r="A519" s="331"/>
      <c r="B519" s="341"/>
      <c r="C519" s="2053">
        <f t="shared" si="14"/>
        <v>0</v>
      </c>
      <c r="D519" s="263"/>
      <c r="E519" s="263"/>
      <c r="F519" s="263"/>
      <c r="G519" s="2053">
        <f t="shared" si="15"/>
        <v>0</v>
      </c>
    </row>
    <row r="520" spans="1:7">
      <c r="A520" s="331"/>
      <c r="B520" s="341"/>
      <c r="C520" s="2053">
        <f t="shared" si="14"/>
        <v>0</v>
      </c>
      <c r="D520" s="263"/>
      <c r="E520" s="263"/>
      <c r="F520" s="263"/>
      <c r="G520" s="2053">
        <f t="shared" si="15"/>
        <v>0</v>
      </c>
    </row>
    <row r="521" spans="1:7">
      <c r="A521" s="331"/>
      <c r="B521" s="341"/>
      <c r="C521" s="2053">
        <f t="shared" si="14"/>
        <v>0</v>
      </c>
      <c r="D521" s="263"/>
      <c r="E521" s="263"/>
      <c r="F521" s="263"/>
      <c r="G521" s="2053">
        <f t="shared" si="15"/>
        <v>0</v>
      </c>
    </row>
    <row r="522" spans="1:7">
      <c r="A522" s="331"/>
      <c r="B522" s="341"/>
      <c r="C522" s="2053">
        <f t="shared" si="14"/>
        <v>0</v>
      </c>
      <c r="D522" s="263"/>
      <c r="E522" s="263"/>
      <c r="F522" s="263"/>
      <c r="G522" s="2053">
        <f t="shared" si="15"/>
        <v>0</v>
      </c>
    </row>
    <row r="523" spans="1:7">
      <c r="A523" s="331"/>
      <c r="B523" s="341"/>
      <c r="C523" s="2053">
        <f t="shared" si="14"/>
        <v>0</v>
      </c>
      <c r="D523" s="263"/>
      <c r="E523" s="263"/>
      <c r="F523" s="263"/>
      <c r="G523" s="2053">
        <f t="shared" si="15"/>
        <v>0</v>
      </c>
    </row>
    <row r="524" spans="1:7">
      <c r="A524" s="331"/>
      <c r="B524" s="341"/>
      <c r="C524" s="2053">
        <f t="shared" ref="C524:C587" si="16">SUMIF(D524:F524,"&gt;0")</f>
        <v>0</v>
      </c>
      <c r="D524" s="263"/>
      <c r="E524" s="263"/>
      <c r="F524" s="263"/>
      <c r="G524" s="2053">
        <f t="shared" ref="G524:G587" si="17">SUMIF(B524:C524,"&gt;0")</f>
        <v>0</v>
      </c>
    </row>
    <row r="525" spans="1:7">
      <c r="A525" s="331"/>
      <c r="B525" s="341"/>
      <c r="C525" s="2053">
        <f t="shared" si="16"/>
        <v>0</v>
      </c>
      <c r="D525" s="263"/>
      <c r="E525" s="263"/>
      <c r="F525" s="263"/>
      <c r="G525" s="2053">
        <f t="shared" si="17"/>
        <v>0</v>
      </c>
    </row>
    <row r="526" spans="1:7">
      <c r="A526" s="331"/>
      <c r="B526" s="341"/>
      <c r="C526" s="2053">
        <f t="shared" si="16"/>
        <v>0</v>
      </c>
      <c r="D526" s="263"/>
      <c r="E526" s="263"/>
      <c r="F526" s="263"/>
      <c r="G526" s="2053">
        <f t="shared" si="17"/>
        <v>0</v>
      </c>
    </row>
    <row r="527" spans="1:7">
      <c r="A527" s="331"/>
      <c r="B527" s="341"/>
      <c r="C527" s="2053">
        <f t="shared" si="16"/>
        <v>0</v>
      </c>
      <c r="D527" s="263"/>
      <c r="E527" s="263"/>
      <c r="F527" s="263"/>
      <c r="G527" s="2053">
        <f t="shared" si="17"/>
        <v>0</v>
      </c>
    </row>
    <row r="528" spans="1:7">
      <c r="A528" s="331"/>
      <c r="B528" s="341"/>
      <c r="C528" s="2053">
        <f t="shared" si="16"/>
        <v>0</v>
      </c>
      <c r="D528" s="263"/>
      <c r="E528" s="263"/>
      <c r="F528" s="263"/>
      <c r="G528" s="2053">
        <f t="shared" si="17"/>
        <v>0</v>
      </c>
    </row>
    <row r="529" spans="1:7">
      <c r="A529" s="331"/>
      <c r="B529" s="341"/>
      <c r="C529" s="2053">
        <f t="shared" si="16"/>
        <v>0</v>
      </c>
      <c r="D529" s="263"/>
      <c r="E529" s="263"/>
      <c r="F529" s="263"/>
      <c r="G529" s="2053">
        <f t="shared" si="17"/>
        <v>0</v>
      </c>
    </row>
    <row r="530" spans="1:7">
      <c r="A530" s="331"/>
      <c r="B530" s="341"/>
      <c r="C530" s="2053">
        <f t="shared" si="16"/>
        <v>0</v>
      </c>
      <c r="D530" s="263"/>
      <c r="E530" s="263"/>
      <c r="F530" s="263"/>
      <c r="G530" s="2053">
        <f t="shared" si="17"/>
        <v>0</v>
      </c>
    </row>
    <row r="531" spans="1:7">
      <c r="A531" s="331"/>
      <c r="B531" s="341"/>
      <c r="C531" s="2053">
        <f t="shared" si="16"/>
        <v>0</v>
      </c>
      <c r="D531" s="263"/>
      <c r="E531" s="263"/>
      <c r="F531" s="263"/>
      <c r="G531" s="2053">
        <f t="shared" si="17"/>
        <v>0</v>
      </c>
    </row>
    <row r="532" spans="1:7">
      <c r="A532" s="331"/>
      <c r="B532" s="341"/>
      <c r="C532" s="2053">
        <f t="shared" si="16"/>
        <v>0</v>
      </c>
      <c r="D532" s="263"/>
      <c r="E532" s="263"/>
      <c r="F532" s="263"/>
      <c r="G532" s="2053">
        <f t="shared" si="17"/>
        <v>0</v>
      </c>
    </row>
    <row r="533" spans="1:7">
      <c r="A533" s="331"/>
      <c r="B533" s="341"/>
      <c r="C533" s="2053">
        <f t="shared" si="16"/>
        <v>0</v>
      </c>
      <c r="D533" s="263"/>
      <c r="E533" s="263"/>
      <c r="F533" s="263"/>
      <c r="G533" s="2053">
        <f t="shared" si="17"/>
        <v>0</v>
      </c>
    </row>
    <row r="534" spans="1:7">
      <c r="A534" s="331"/>
      <c r="B534" s="341"/>
      <c r="C534" s="2053">
        <f t="shared" si="16"/>
        <v>0</v>
      </c>
      <c r="D534" s="263"/>
      <c r="E534" s="263"/>
      <c r="F534" s="263"/>
      <c r="G534" s="2053">
        <f t="shared" si="17"/>
        <v>0</v>
      </c>
    </row>
    <row r="535" spans="1:7">
      <c r="A535" s="331"/>
      <c r="B535" s="341"/>
      <c r="C535" s="2053">
        <f t="shared" si="16"/>
        <v>0</v>
      </c>
      <c r="D535" s="263"/>
      <c r="E535" s="263"/>
      <c r="F535" s="263"/>
      <c r="G535" s="2053">
        <f t="shared" si="17"/>
        <v>0</v>
      </c>
    </row>
    <row r="536" spans="1:7">
      <c r="A536" s="331"/>
      <c r="B536" s="341"/>
      <c r="C536" s="2053">
        <f t="shared" si="16"/>
        <v>0</v>
      </c>
      <c r="D536" s="263"/>
      <c r="E536" s="263"/>
      <c r="F536" s="263"/>
      <c r="G536" s="2053">
        <f t="shared" si="17"/>
        <v>0</v>
      </c>
    </row>
    <row r="537" spans="1:7">
      <c r="A537" s="331"/>
      <c r="B537" s="341"/>
      <c r="C537" s="2053">
        <f t="shared" si="16"/>
        <v>0</v>
      </c>
      <c r="D537" s="263"/>
      <c r="E537" s="263"/>
      <c r="F537" s="263"/>
      <c r="G537" s="2053">
        <f t="shared" si="17"/>
        <v>0</v>
      </c>
    </row>
    <row r="538" spans="1:7">
      <c r="A538" s="331"/>
      <c r="B538" s="341"/>
      <c r="C538" s="2053">
        <f t="shared" si="16"/>
        <v>0</v>
      </c>
      <c r="D538" s="263"/>
      <c r="E538" s="263"/>
      <c r="F538" s="263"/>
      <c r="G538" s="2053">
        <f t="shared" si="17"/>
        <v>0</v>
      </c>
    </row>
    <row r="539" spans="1:7">
      <c r="A539" s="331"/>
      <c r="B539" s="341"/>
      <c r="C539" s="2053">
        <f t="shared" si="16"/>
        <v>0</v>
      </c>
      <c r="D539" s="263"/>
      <c r="E539" s="263"/>
      <c r="F539" s="263"/>
      <c r="G539" s="2053">
        <f t="shared" si="17"/>
        <v>0</v>
      </c>
    </row>
    <row r="540" spans="1:7">
      <c r="A540" s="331"/>
      <c r="B540" s="341"/>
      <c r="C540" s="2053">
        <f t="shared" si="16"/>
        <v>0</v>
      </c>
      <c r="D540" s="263"/>
      <c r="E540" s="263"/>
      <c r="F540" s="263"/>
      <c r="G540" s="2053">
        <f t="shared" si="17"/>
        <v>0</v>
      </c>
    </row>
    <row r="541" spans="1:7">
      <c r="A541" s="331"/>
      <c r="B541" s="341"/>
      <c r="C541" s="2053">
        <f t="shared" si="16"/>
        <v>0</v>
      </c>
      <c r="D541" s="263"/>
      <c r="E541" s="263"/>
      <c r="F541" s="263"/>
      <c r="G541" s="2053">
        <f t="shared" si="17"/>
        <v>0</v>
      </c>
    </row>
    <row r="542" spans="1:7">
      <c r="A542" s="331"/>
      <c r="B542" s="341"/>
      <c r="C542" s="2053">
        <f t="shared" si="16"/>
        <v>0</v>
      </c>
      <c r="D542" s="263"/>
      <c r="E542" s="263"/>
      <c r="F542" s="263"/>
      <c r="G542" s="2053">
        <f t="shared" si="17"/>
        <v>0</v>
      </c>
    </row>
    <row r="543" spans="1:7">
      <c r="A543" s="331"/>
      <c r="B543" s="341"/>
      <c r="C543" s="2053">
        <f t="shared" si="16"/>
        <v>0</v>
      </c>
      <c r="D543" s="263"/>
      <c r="E543" s="263"/>
      <c r="F543" s="263"/>
      <c r="G543" s="2053">
        <f t="shared" si="17"/>
        <v>0</v>
      </c>
    </row>
    <row r="544" spans="1:7">
      <c r="A544" s="331"/>
      <c r="B544" s="341"/>
      <c r="C544" s="2053">
        <f t="shared" si="16"/>
        <v>0</v>
      </c>
      <c r="D544" s="263"/>
      <c r="E544" s="263"/>
      <c r="F544" s="263"/>
      <c r="G544" s="2053">
        <f t="shared" si="17"/>
        <v>0</v>
      </c>
    </row>
    <row r="545" spans="1:7">
      <c r="A545" s="331"/>
      <c r="B545" s="341"/>
      <c r="C545" s="2053">
        <f t="shared" si="16"/>
        <v>0</v>
      </c>
      <c r="D545" s="263"/>
      <c r="E545" s="263"/>
      <c r="F545" s="263"/>
      <c r="G545" s="2053">
        <f t="shared" si="17"/>
        <v>0</v>
      </c>
    </row>
    <row r="546" spans="1:7">
      <c r="A546" s="331"/>
      <c r="B546" s="341"/>
      <c r="C546" s="2053">
        <f t="shared" si="16"/>
        <v>0</v>
      </c>
      <c r="D546" s="263"/>
      <c r="E546" s="263"/>
      <c r="F546" s="263"/>
      <c r="G546" s="2053">
        <f t="shared" si="17"/>
        <v>0</v>
      </c>
    </row>
    <row r="547" spans="1:7">
      <c r="A547" s="331"/>
      <c r="B547" s="341"/>
      <c r="C547" s="2053">
        <f t="shared" si="16"/>
        <v>0</v>
      </c>
      <c r="D547" s="263"/>
      <c r="E547" s="263"/>
      <c r="F547" s="263"/>
      <c r="G547" s="2053">
        <f t="shared" si="17"/>
        <v>0</v>
      </c>
    </row>
    <row r="548" spans="1:7">
      <c r="A548" s="331"/>
      <c r="B548" s="341"/>
      <c r="C548" s="2053">
        <f t="shared" si="16"/>
        <v>0</v>
      </c>
      <c r="D548" s="263"/>
      <c r="E548" s="263"/>
      <c r="F548" s="263"/>
      <c r="G548" s="2053">
        <f t="shared" si="17"/>
        <v>0</v>
      </c>
    </row>
    <row r="549" spans="1:7">
      <c r="A549" s="331"/>
      <c r="B549" s="341"/>
      <c r="C549" s="2053">
        <f t="shared" si="16"/>
        <v>0</v>
      </c>
      <c r="D549" s="263"/>
      <c r="E549" s="263"/>
      <c r="F549" s="263"/>
      <c r="G549" s="2053">
        <f t="shared" si="17"/>
        <v>0</v>
      </c>
    </row>
    <row r="550" spans="1:7">
      <c r="A550" s="331"/>
      <c r="B550" s="341"/>
      <c r="C550" s="2053">
        <f t="shared" si="16"/>
        <v>0</v>
      </c>
      <c r="D550" s="263"/>
      <c r="E550" s="263"/>
      <c r="F550" s="263"/>
      <c r="G550" s="2053">
        <f t="shared" si="17"/>
        <v>0</v>
      </c>
    </row>
    <row r="551" spans="1:7">
      <c r="A551" s="331"/>
      <c r="B551" s="341"/>
      <c r="C551" s="2053">
        <f t="shared" si="16"/>
        <v>0</v>
      </c>
      <c r="D551" s="263"/>
      <c r="E551" s="263"/>
      <c r="F551" s="263"/>
      <c r="G551" s="2053">
        <f t="shared" si="17"/>
        <v>0</v>
      </c>
    </row>
    <row r="552" spans="1:7">
      <c r="A552" s="331"/>
      <c r="B552" s="341"/>
      <c r="C552" s="2053">
        <f t="shared" si="16"/>
        <v>0</v>
      </c>
      <c r="D552" s="263"/>
      <c r="E552" s="263"/>
      <c r="F552" s="263"/>
      <c r="G552" s="2053">
        <f t="shared" si="17"/>
        <v>0</v>
      </c>
    </row>
    <row r="553" spans="1:7">
      <c r="A553" s="331"/>
      <c r="B553" s="341"/>
      <c r="C553" s="2053">
        <f t="shared" si="16"/>
        <v>0</v>
      </c>
      <c r="D553" s="263"/>
      <c r="E553" s="263"/>
      <c r="F553" s="263"/>
      <c r="G553" s="2053">
        <f t="shared" si="17"/>
        <v>0</v>
      </c>
    </row>
    <row r="554" spans="1:7">
      <c r="A554" s="331"/>
      <c r="B554" s="341"/>
      <c r="C554" s="2053">
        <f t="shared" si="16"/>
        <v>0</v>
      </c>
      <c r="D554" s="263"/>
      <c r="E554" s="263"/>
      <c r="F554" s="263"/>
      <c r="G554" s="2053">
        <f t="shared" si="17"/>
        <v>0</v>
      </c>
    </row>
    <row r="555" spans="1:7">
      <c r="A555" s="331"/>
      <c r="B555" s="341"/>
      <c r="C555" s="2053">
        <f t="shared" si="16"/>
        <v>0</v>
      </c>
      <c r="D555" s="263"/>
      <c r="E555" s="263"/>
      <c r="F555" s="263"/>
      <c r="G555" s="2053">
        <f t="shared" si="17"/>
        <v>0</v>
      </c>
    </row>
    <row r="556" spans="1:7">
      <c r="A556" s="331"/>
      <c r="B556" s="341"/>
      <c r="C556" s="2053">
        <f t="shared" si="16"/>
        <v>0</v>
      </c>
      <c r="D556" s="263"/>
      <c r="E556" s="263"/>
      <c r="F556" s="263"/>
      <c r="G556" s="2053">
        <f t="shared" si="17"/>
        <v>0</v>
      </c>
    </row>
    <row r="557" spans="1:7">
      <c r="A557" s="331"/>
      <c r="B557" s="341"/>
      <c r="C557" s="2053">
        <f t="shared" si="16"/>
        <v>0</v>
      </c>
      <c r="D557" s="263"/>
      <c r="E557" s="263"/>
      <c r="F557" s="263"/>
      <c r="G557" s="2053">
        <f t="shared" si="17"/>
        <v>0</v>
      </c>
    </row>
    <row r="558" spans="1:7">
      <c r="A558" s="331"/>
      <c r="B558" s="341"/>
      <c r="C558" s="2053">
        <f t="shared" si="16"/>
        <v>0</v>
      </c>
      <c r="D558" s="263"/>
      <c r="E558" s="263"/>
      <c r="F558" s="263"/>
      <c r="G558" s="2053">
        <f t="shared" si="17"/>
        <v>0</v>
      </c>
    </row>
    <row r="559" spans="1:7">
      <c r="A559" s="331"/>
      <c r="B559" s="341"/>
      <c r="C559" s="2053">
        <f t="shared" si="16"/>
        <v>0</v>
      </c>
      <c r="D559" s="263"/>
      <c r="E559" s="263"/>
      <c r="F559" s="263"/>
      <c r="G559" s="2053">
        <f t="shared" si="17"/>
        <v>0</v>
      </c>
    </row>
    <row r="560" spans="1:7">
      <c r="A560" s="331"/>
      <c r="B560" s="341"/>
      <c r="C560" s="2053">
        <f t="shared" si="16"/>
        <v>0</v>
      </c>
      <c r="D560" s="263"/>
      <c r="E560" s="263"/>
      <c r="F560" s="263"/>
      <c r="G560" s="2053">
        <f t="shared" si="17"/>
        <v>0</v>
      </c>
    </row>
    <row r="561" spans="1:7">
      <c r="A561" s="331"/>
      <c r="B561" s="341"/>
      <c r="C561" s="2053">
        <f t="shared" si="16"/>
        <v>0</v>
      </c>
      <c r="D561" s="263"/>
      <c r="E561" s="263"/>
      <c r="F561" s="263"/>
      <c r="G561" s="2053">
        <f t="shared" si="17"/>
        <v>0</v>
      </c>
    </row>
    <row r="562" spans="1:7">
      <c r="A562" s="331"/>
      <c r="B562" s="341"/>
      <c r="C562" s="2053">
        <f t="shared" si="16"/>
        <v>0</v>
      </c>
      <c r="D562" s="263"/>
      <c r="E562" s="263"/>
      <c r="F562" s="263"/>
      <c r="G562" s="2053">
        <f t="shared" si="17"/>
        <v>0</v>
      </c>
    </row>
    <row r="563" spans="1:7">
      <c r="A563" s="331"/>
      <c r="B563" s="341"/>
      <c r="C563" s="2053">
        <f t="shared" si="16"/>
        <v>0</v>
      </c>
      <c r="D563" s="263"/>
      <c r="E563" s="263"/>
      <c r="F563" s="263"/>
      <c r="G563" s="2053">
        <f t="shared" si="17"/>
        <v>0</v>
      </c>
    </row>
    <row r="564" spans="1:7">
      <c r="A564" s="331"/>
      <c r="B564" s="341"/>
      <c r="C564" s="2053">
        <f t="shared" si="16"/>
        <v>0</v>
      </c>
      <c r="D564" s="263"/>
      <c r="E564" s="263"/>
      <c r="F564" s="263"/>
      <c r="G564" s="2053">
        <f t="shared" si="17"/>
        <v>0</v>
      </c>
    </row>
    <row r="565" spans="1:7">
      <c r="A565" s="331"/>
      <c r="B565" s="341"/>
      <c r="C565" s="2053">
        <f t="shared" si="16"/>
        <v>0</v>
      </c>
      <c r="D565" s="263"/>
      <c r="E565" s="263"/>
      <c r="F565" s="263"/>
      <c r="G565" s="2053">
        <f t="shared" si="17"/>
        <v>0</v>
      </c>
    </row>
    <row r="566" spans="1:7">
      <c r="A566" s="331"/>
      <c r="B566" s="341"/>
      <c r="C566" s="2053">
        <f t="shared" si="16"/>
        <v>0</v>
      </c>
      <c r="D566" s="263"/>
      <c r="E566" s="263"/>
      <c r="F566" s="263"/>
      <c r="G566" s="2053">
        <f t="shared" si="17"/>
        <v>0</v>
      </c>
    </row>
    <row r="567" spans="1:7">
      <c r="A567" s="331"/>
      <c r="B567" s="341"/>
      <c r="C567" s="2053">
        <f t="shared" si="16"/>
        <v>0</v>
      </c>
      <c r="D567" s="263"/>
      <c r="E567" s="263"/>
      <c r="F567" s="263"/>
      <c r="G567" s="2053">
        <f t="shared" si="17"/>
        <v>0</v>
      </c>
    </row>
    <row r="568" spans="1:7">
      <c r="A568" s="331"/>
      <c r="B568" s="341"/>
      <c r="C568" s="2053">
        <f t="shared" si="16"/>
        <v>0</v>
      </c>
      <c r="D568" s="263"/>
      <c r="E568" s="263"/>
      <c r="F568" s="263"/>
      <c r="G568" s="2053">
        <f t="shared" si="17"/>
        <v>0</v>
      </c>
    </row>
    <row r="569" spans="1:7">
      <c r="A569" s="331"/>
      <c r="B569" s="341"/>
      <c r="C569" s="2053">
        <f t="shared" si="16"/>
        <v>0</v>
      </c>
      <c r="D569" s="263"/>
      <c r="E569" s="263"/>
      <c r="F569" s="263"/>
      <c r="G569" s="2053">
        <f t="shared" si="17"/>
        <v>0</v>
      </c>
    </row>
    <row r="570" spans="1:7">
      <c r="A570" s="331"/>
      <c r="B570" s="341"/>
      <c r="C570" s="2053">
        <f t="shared" si="16"/>
        <v>0</v>
      </c>
      <c r="D570" s="263"/>
      <c r="E570" s="263"/>
      <c r="F570" s="263"/>
      <c r="G570" s="2053">
        <f t="shared" si="17"/>
        <v>0</v>
      </c>
    </row>
    <row r="571" spans="1:7">
      <c r="A571" s="331"/>
      <c r="B571" s="341"/>
      <c r="C571" s="2053">
        <f t="shared" si="16"/>
        <v>0</v>
      </c>
      <c r="D571" s="263"/>
      <c r="E571" s="263"/>
      <c r="F571" s="263"/>
      <c r="G571" s="2053">
        <f t="shared" si="17"/>
        <v>0</v>
      </c>
    </row>
    <row r="572" spans="1:7">
      <c r="A572" s="331"/>
      <c r="B572" s="341"/>
      <c r="C572" s="2053">
        <f t="shared" si="16"/>
        <v>0</v>
      </c>
      <c r="D572" s="263"/>
      <c r="E572" s="263"/>
      <c r="F572" s="263"/>
      <c r="G572" s="2053">
        <f t="shared" si="17"/>
        <v>0</v>
      </c>
    </row>
    <row r="573" spans="1:7">
      <c r="A573" s="331"/>
      <c r="B573" s="341"/>
      <c r="C573" s="2053">
        <f t="shared" si="16"/>
        <v>0</v>
      </c>
      <c r="D573" s="263"/>
      <c r="E573" s="263"/>
      <c r="F573" s="263"/>
      <c r="G573" s="2053">
        <f t="shared" si="17"/>
        <v>0</v>
      </c>
    </row>
    <row r="574" spans="1:7">
      <c r="A574" s="331"/>
      <c r="B574" s="341"/>
      <c r="C574" s="2053">
        <f t="shared" si="16"/>
        <v>0</v>
      </c>
      <c r="D574" s="263"/>
      <c r="E574" s="263"/>
      <c r="F574" s="263"/>
      <c r="G574" s="2053">
        <f t="shared" si="17"/>
        <v>0</v>
      </c>
    </row>
    <row r="575" spans="1:7">
      <c r="A575" s="331"/>
      <c r="B575" s="341"/>
      <c r="C575" s="2053">
        <f t="shared" si="16"/>
        <v>0</v>
      </c>
      <c r="D575" s="263"/>
      <c r="E575" s="263"/>
      <c r="F575" s="263"/>
      <c r="G575" s="2053">
        <f t="shared" si="17"/>
        <v>0</v>
      </c>
    </row>
    <row r="576" spans="1:7">
      <c r="A576" s="331"/>
      <c r="B576" s="341"/>
      <c r="C576" s="2053">
        <f t="shared" si="16"/>
        <v>0</v>
      </c>
      <c r="D576" s="263"/>
      <c r="E576" s="263"/>
      <c r="F576" s="263"/>
      <c r="G576" s="2053">
        <f t="shared" si="17"/>
        <v>0</v>
      </c>
    </row>
    <row r="577" spans="1:7">
      <c r="A577" s="331"/>
      <c r="B577" s="341"/>
      <c r="C577" s="2053">
        <f t="shared" si="16"/>
        <v>0</v>
      </c>
      <c r="D577" s="263"/>
      <c r="E577" s="263"/>
      <c r="F577" s="263"/>
      <c r="G577" s="2053">
        <f t="shared" si="17"/>
        <v>0</v>
      </c>
    </row>
    <row r="578" spans="1:7">
      <c r="A578" s="331"/>
      <c r="B578" s="341"/>
      <c r="C578" s="2053">
        <f t="shared" si="16"/>
        <v>0</v>
      </c>
      <c r="D578" s="263"/>
      <c r="E578" s="263"/>
      <c r="F578" s="263"/>
      <c r="G578" s="2053">
        <f t="shared" si="17"/>
        <v>0</v>
      </c>
    </row>
    <row r="579" spans="1:7">
      <c r="A579" s="331"/>
      <c r="B579" s="341"/>
      <c r="C579" s="2053">
        <f t="shared" si="16"/>
        <v>0</v>
      </c>
      <c r="D579" s="263"/>
      <c r="E579" s="263"/>
      <c r="F579" s="263"/>
      <c r="G579" s="2053">
        <f t="shared" si="17"/>
        <v>0</v>
      </c>
    </row>
    <row r="580" spans="1:7">
      <c r="A580" s="331"/>
      <c r="B580" s="341"/>
      <c r="C580" s="2053">
        <f t="shared" si="16"/>
        <v>0</v>
      </c>
      <c r="D580" s="263"/>
      <c r="E580" s="263"/>
      <c r="F580" s="263"/>
      <c r="G580" s="2053">
        <f t="shared" si="17"/>
        <v>0</v>
      </c>
    </row>
    <row r="581" spans="1:7">
      <c r="A581" s="331"/>
      <c r="B581" s="341"/>
      <c r="C581" s="2053">
        <f t="shared" si="16"/>
        <v>0</v>
      </c>
      <c r="D581" s="263"/>
      <c r="E581" s="263"/>
      <c r="F581" s="263"/>
      <c r="G581" s="2053">
        <f t="shared" si="17"/>
        <v>0</v>
      </c>
    </row>
    <row r="582" spans="1:7">
      <c r="A582" s="331"/>
      <c r="B582" s="341"/>
      <c r="C582" s="2053">
        <f t="shared" si="16"/>
        <v>0</v>
      </c>
      <c r="D582" s="263"/>
      <c r="E582" s="263"/>
      <c r="F582" s="263"/>
      <c r="G582" s="2053">
        <f t="shared" si="17"/>
        <v>0</v>
      </c>
    </row>
    <row r="583" spans="1:7">
      <c r="A583" s="331"/>
      <c r="B583" s="341"/>
      <c r="C583" s="2053">
        <f t="shared" si="16"/>
        <v>0</v>
      </c>
      <c r="D583" s="263"/>
      <c r="E583" s="263"/>
      <c r="F583" s="263"/>
      <c r="G583" s="2053">
        <f t="shared" si="17"/>
        <v>0</v>
      </c>
    </row>
    <row r="584" spans="1:7">
      <c r="A584" s="331"/>
      <c r="B584" s="341"/>
      <c r="C584" s="2053">
        <f t="shared" si="16"/>
        <v>0</v>
      </c>
      <c r="D584" s="263"/>
      <c r="E584" s="263"/>
      <c r="F584" s="263"/>
      <c r="G584" s="2053">
        <f t="shared" si="17"/>
        <v>0</v>
      </c>
    </row>
    <row r="585" spans="1:7">
      <c r="A585" s="331"/>
      <c r="B585" s="341"/>
      <c r="C585" s="2053">
        <f t="shared" si="16"/>
        <v>0</v>
      </c>
      <c r="D585" s="263"/>
      <c r="E585" s="263"/>
      <c r="F585" s="263"/>
      <c r="G585" s="2053">
        <f t="shared" si="17"/>
        <v>0</v>
      </c>
    </row>
    <row r="586" spans="1:7">
      <c r="A586" s="331"/>
      <c r="B586" s="341"/>
      <c r="C586" s="2053">
        <f t="shared" si="16"/>
        <v>0</v>
      </c>
      <c r="D586" s="263"/>
      <c r="E586" s="263"/>
      <c r="F586" s="263"/>
      <c r="G586" s="2053">
        <f t="shared" si="17"/>
        <v>0</v>
      </c>
    </row>
    <row r="587" spans="1:7">
      <c r="A587" s="331"/>
      <c r="B587" s="341"/>
      <c r="C587" s="2053">
        <f t="shared" si="16"/>
        <v>0</v>
      </c>
      <c r="D587" s="263"/>
      <c r="E587" s="263"/>
      <c r="F587" s="263"/>
      <c r="G587" s="2053">
        <f t="shared" si="17"/>
        <v>0</v>
      </c>
    </row>
    <row r="588" spans="1:7">
      <c r="A588" s="331"/>
      <c r="B588" s="341"/>
      <c r="C588" s="2053">
        <f t="shared" ref="C588:C651" si="18">SUMIF(D588:F588,"&gt;0")</f>
        <v>0</v>
      </c>
      <c r="D588" s="263"/>
      <c r="E588" s="263"/>
      <c r="F588" s="263"/>
      <c r="G588" s="2053">
        <f t="shared" ref="G588:G651" si="19">SUMIF(B588:C588,"&gt;0")</f>
        <v>0</v>
      </c>
    </row>
    <row r="589" spans="1:7">
      <c r="A589" s="331"/>
      <c r="B589" s="341"/>
      <c r="C589" s="2053">
        <f t="shared" si="18"/>
        <v>0</v>
      </c>
      <c r="D589" s="263"/>
      <c r="E589" s="263"/>
      <c r="F589" s="263"/>
      <c r="G589" s="2053">
        <f t="shared" si="19"/>
        <v>0</v>
      </c>
    </row>
    <row r="590" spans="1:7">
      <c r="A590" s="331"/>
      <c r="B590" s="341"/>
      <c r="C590" s="2053">
        <f t="shared" si="18"/>
        <v>0</v>
      </c>
      <c r="D590" s="263"/>
      <c r="E590" s="263"/>
      <c r="F590" s="263"/>
      <c r="G590" s="2053">
        <f t="shared" si="19"/>
        <v>0</v>
      </c>
    </row>
    <row r="591" spans="1:7">
      <c r="A591" s="331"/>
      <c r="B591" s="341"/>
      <c r="C591" s="2053">
        <f t="shared" si="18"/>
        <v>0</v>
      </c>
      <c r="D591" s="263"/>
      <c r="E591" s="263"/>
      <c r="F591" s="263"/>
      <c r="G591" s="2053">
        <f t="shared" si="19"/>
        <v>0</v>
      </c>
    </row>
    <row r="592" spans="1:7">
      <c r="A592" s="331"/>
      <c r="B592" s="341"/>
      <c r="C592" s="2053">
        <f t="shared" si="18"/>
        <v>0</v>
      </c>
      <c r="D592" s="263"/>
      <c r="E592" s="263"/>
      <c r="F592" s="263"/>
      <c r="G592" s="2053">
        <f t="shared" si="19"/>
        <v>0</v>
      </c>
    </row>
    <row r="593" spans="1:7">
      <c r="A593" s="331"/>
      <c r="B593" s="341"/>
      <c r="C593" s="2053">
        <f t="shared" si="18"/>
        <v>0</v>
      </c>
      <c r="D593" s="263"/>
      <c r="E593" s="263"/>
      <c r="F593" s="263"/>
      <c r="G593" s="2053">
        <f t="shared" si="19"/>
        <v>0</v>
      </c>
    </row>
    <row r="594" spans="1:7">
      <c r="A594" s="331"/>
      <c r="B594" s="341"/>
      <c r="C594" s="2053">
        <f t="shared" si="18"/>
        <v>0</v>
      </c>
      <c r="D594" s="263"/>
      <c r="E594" s="263"/>
      <c r="F594" s="263"/>
      <c r="G594" s="2053">
        <f t="shared" si="19"/>
        <v>0</v>
      </c>
    </row>
    <row r="595" spans="1:7">
      <c r="A595" s="331"/>
      <c r="B595" s="341"/>
      <c r="C595" s="2053">
        <f t="shared" si="18"/>
        <v>0</v>
      </c>
      <c r="D595" s="263"/>
      <c r="E595" s="263"/>
      <c r="F595" s="263"/>
      <c r="G595" s="2053">
        <f t="shared" si="19"/>
        <v>0</v>
      </c>
    </row>
    <row r="596" spans="1:7">
      <c r="A596" s="331"/>
      <c r="B596" s="341"/>
      <c r="C596" s="2053">
        <f t="shared" si="18"/>
        <v>0</v>
      </c>
      <c r="D596" s="263"/>
      <c r="E596" s="263"/>
      <c r="F596" s="263"/>
      <c r="G596" s="2053">
        <f t="shared" si="19"/>
        <v>0</v>
      </c>
    </row>
    <row r="597" spans="1:7">
      <c r="A597" s="331"/>
      <c r="B597" s="341"/>
      <c r="C597" s="2053">
        <f t="shared" si="18"/>
        <v>0</v>
      </c>
      <c r="D597" s="263"/>
      <c r="E597" s="263"/>
      <c r="F597" s="263"/>
      <c r="G597" s="2053">
        <f t="shared" si="19"/>
        <v>0</v>
      </c>
    </row>
    <row r="598" spans="1:7">
      <c r="A598" s="331"/>
      <c r="B598" s="341"/>
      <c r="C598" s="2053">
        <f t="shared" si="18"/>
        <v>0</v>
      </c>
      <c r="D598" s="263"/>
      <c r="E598" s="263"/>
      <c r="F598" s="263"/>
      <c r="G598" s="2053">
        <f t="shared" si="19"/>
        <v>0</v>
      </c>
    </row>
    <row r="599" spans="1:7">
      <c r="A599" s="331"/>
      <c r="B599" s="341"/>
      <c r="C599" s="2053">
        <f t="shared" si="18"/>
        <v>0</v>
      </c>
      <c r="D599" s="263"/>
      <c r="E599" s="263"/>
      <c r="F599" s="263"/>
      <c r="G599" s="2053">
        <f t="shared" si="19"/>
        <v>0</v>
      </c>
    </row>
    <row r="600" spans="1:7">
      <c r="A600" s="331"/>
      <c r="B600" s="341"/>
      <c r="C600" s="2053">
        <f t="shared" si="18"/>
        <v>0</v>
      </c>
      <c r="D600" s="263"/>
      <c r="E600" s="263"/>
      <c r="F600" s="263"/>
      <c r="G600" s="2053">
        <f t="shared" si="19"/>
        <v>0</v>
      </c>
    </row>
    <row r="601" spans="1:7">
      <c r="A601" s="331"/>
      <c r="B601" s="341"/>
      <c r="C601" s="2053">
        <f t="shared" si="18"/>
        <v>0</v>
      </c>
      <c r="D601" s="263"/>
      <c r="E601" s="263"/>
      <c r="F601" s="263"/>
      <c r="G601" s="2053">
        <f t="shared" si="19"/>
        <v>0</v>
      </c>
    </row>
    <row r="602" spans="1:7">
      <c r="A602" s="331"/>
      <c r="B602" s="341"/>
      <c r="C602" s="2053">
        <f t="shared" si="18"/>
        <v>0</v>
      </c>
      <c r="D602" s="263"/>
      <c r="E602" s="263"/>
      <c r="F602" s="263"/>
      <c r="G602" s="2053">
        <f t="shared" si="19"/>
        <v>0</v>
      </c>
    </row>
    <row r="603" spans="1:7">
      <c r="A603" s="331"/>
      <c r="B603" s="341"/>
      <c r="C603" s="2053">
        <f t="shared" si="18"/>
        <v>0</v>
      </c>
      <c r="D603" s="263"/>
      <c r="E603" s="263"/>
      <c r="F603" s="263"/>
      <c r="G603" s="2053">
        <f t="shared" si="19"/>
        <v>0</v>
      </c>
    </row>
    <row r="604" spans="1:7">
      <c r="A604" s="331"/>
      <c r="B604" s="341"/>
      <c r="C604" s="2053">
        <f t="shared" si="18"/>
        <v>0</v>
      </c>
      <c r="D604" s="263"/>
      <c r="E604" s="263"/>
      <c r="F604" s="263"/>
      <c r="G604" s="2053">
        <f t="shared" si="19"/>
        <v>0</v>
      </c>
    </row>
    <row r="605" spans="1:7">
      <c r="A605" s="331"/>
      <c r="B605" s="341"/>
      <c r="C605" s="2053">
        <f t="shared" si="18"/>
        <v>0</v>
      </c>
      <c r="D605" s="263"/>
      <c r="E605" s="263"/>
      <c r="F605" s="263"/>
      <c r="G605" s="2053">
        <f t="shared" si="19"/>
        <v>0</v>
      </c>
    </row>
    <row r="606" spans="1:7">
      <c r="A606" s="331"/>
      <c r="B606" s="341"/>
      <c r="C606" s="2053">
        <f t="shared" si="18"/>
        <v>0</v>
      </c>
      <c r="D606" s="263"/>
      <c r="E606" s="263"/>
      <c r="F606" s="263"/>
      <c r="G606" s="2053">
        <f t="shared" si="19"/>
        <v>0</v>
      </c>
    </row>
    <row r="607" spans="1:7">
      <c r="A607" s="331"/>
      <c r="B607" s="341"/>
      <c r="C607" s="2053">
        <f t="shared" si="18"/>
        <v>0</v>
      </c>
      <c r="D607" s="263"/>
      <c r="E607" s="263"/>
      <c r="F607" s="263"/>
      <c r="G607" s="2053">
        <f t="shared" si="19"/>
        <v>0</v>
      </c>
    </row>
    <row r="608" spans="1:7">
      <c r="A608" s="331"/>
      <c r="B608" s="341"/>
      <c r="C608" s="2053">
        <f t="shared" si="18"/>
        <v>0</v>
      </c>
      <c r="D608" s="263"/>
      <c r="E608" s="263"/>
      <c r="F608" s="263"/>
      <c r="G608" s="2053">
        <f t="shared" si="19"/>
        <v>0</v>
      </c>
    </row>
    <row r="609" spans="1:7">
      <c r="A609" s="331"/>
      <c r="B609" s="341"/>
      <c r="C609" s="2053">
        <f t="shared" si="18"/>
        <v>0</v>
      </c>
      <c r="D609" s="263"/>
      <c r="E609" s="263"/>
      <c r="F609" s="263"/>
      <c r="G609" s="2053">
        <f t="shared" si="19"/>
        <v>0</v>
      </c>
    </row>
    <row r="610" spans="1:7">
      <c r="A610" s="331"/>
      <c r="B610" s="341"/>
      <c r="C610" s="2053">
        <f t="shared" si="18"/>
        <v>0</v>
      </c>
      <c r="D610" s="263"/>
      <c r="E610" s="263"/>
      <c r="F610" s="263"/>
      <c r="G610" s="2053">
        <f t="shared" si="19"/>
        <v>0</v>
      </c>
    </row>
    <row r="611" spans="1:7">
      <c r="A611" s="331"/>
      <c r="B611" s="341"/>
      <c r="C611" s="2053">
        <f t="shared" si="18"/>
        <v>0</v>
      </c>
      <c r="D611" s="263"/>
      <c r="E611" s="263"/>
      <c r="F611" s="263"/>
      <c r="G611" s="2053">
        <f t="shared" si="19"/>
        <v>0</v>
      </c>
    </row>
    <row r="612" spans="1:7">
      <c r="A612" s="331"/>
      <c r="B612" s="341"/>
      <c r="C612" s="2053">
        <f t="shared" si="18"/>
        <v>0</v>
      </c>
      <c r="D612" s="263"/>
      <c r="E612" s="263"/>
      <c r="F612" s="263"/>
      <c r="G612" s="2053">
        <f t="shared" si="19"/>
        <v>0</v>
      </c>
    </row>
    <row r="613" spans="1:7">
      <c r="A613" s="331"/>
      <c r="B613" s="341"/>
      <c r="C613" s="2053">
        <f t="shared" si="18"/>
        <v>0</v>
      </c>
      <c r="D613" s="263"/>
      <c r="E613" s="263"/>
      <c r="F613" s="263"/>
      <c r="G613" s="2053">
        <f t="shared" si="19"/>
        <v>0</v>
      </c>
    </row>
    <row r="614" spans="1:7">
      <c r="A614" s="331"/>
      <c r="B614" s="341"/>
      <c r="C614" s="2053">
        <f t="shared" si="18"/>
        <v>0</v>
      </c>
      <c r="D614" s="263"/>
      <c r="E614" s="263"/>
      <c r="F614" s="263"/>
      <c r="G614" s="2053">
        <f t="shared" si="19"/>
        <v>0</v>
      </c>
    </row>
    <row r="615" spans="1:7">
      <c r="A615" s="331"/>
      <c r="B615" s="341"/>
      <c r="C615" s="2053">
        <f t="shared" si="18"/>
        <v>0</v>
      </c>
      <c r="D615" s="263"/>
      <c r="E615" s="263"/>
      <c r="F615" s="263"/>
      <c r="G615" s="2053">
        <f t="shared" si="19"/>
        <v>0</v>
      </c>
    </row>
    <row r="616" spans="1:7">
      <c r="A616" s="331"/>
      <c r="B616" s="341"/>
      <c r="C616" s="2053">
        <f t="shared" si="18"/>
        <v>0</v>
      </c>
      <c r="D616" s="263"/>
      <c r="E616" s="263"/>
      <c r="F616" s="263"/>
      <c r="G616" s="2053">
        <f t="shared" si="19"/>
        <v>0</v>
      </c>
    </row>
    <row r="617" spans="1:7">
      <c r="A617" s="331"/>
      <c r="B617" s="341"/>
      <c r="C617" s="2053">
        <f t="shared" si="18"/>
        <v>0</v>
      </c>
      <c r="D617" s="263"/>
      <c r="E617" s="263"/>
      <c r="F617" s="263"/>
      <c r="G617" s="2053">
        <f t="shared" si="19"/>
        <v>0</v>
      </c>
    </row>
    <row r="618" spans="1:7">
      <c r="A618" s="331"/>
      <c r="B618" s="341"/>
      <c r="C618" s="2053">
        <f t="shared" si="18"/>
        <v>0</v>
      </c>
      <c r="D618" s="263"/>
      <c r="E618" s="263"/>
      <c r="F618" s="263"/>
      <c r="G618" s="2053">
        <f t="shared" si="19"/>
        <v>0</v>
      </c>
    </row>
    <row r="619" spans="1:7">
      <c r="A619" s="331"/>
      <c r="B619" s="341"/>
      <c r="C619" s="2053">
        <f t="shared" si="18"/>
        <v>0</v>
      </c>
      <c r="D619" s="263"/>
      <c r="E619" s="263"/>
      <c r="F619" s="263"/>
      <c r="G619" s="2053">
        <f t="shared" si="19"/>
        <v>0</v>
      </c>
    </row>
    <row r="620" spans="1:7">
      <c r="A620" s="331"/>
      <c r="B620" s="341"/>
      <c r="C620" s="2053">
        <f t="shared" si="18"/>
        <v>0</v>
      </c>
      <c r="D620" s="263"/>
      <c r="E620" s="263"/>
      <c r="F620" s="263"/>
      <c r="G620" s="2053">
        <f t="shared" si="19"/>
        <v>0</v>
      </c>
    </row>
    <row r="621" spans="1:7">
      <c r="A621" s="331"/>
      <c r="B621" s="341"/>
      <c r="C621" s="2053">
        <f t="shared" si="18"/>
        <v>0</v>
      </c>
      <c r="D621" s="263"/>
      <c r="E621" s="263"/>
      <c r="F621" s="263"/>
      <c r="G621" s="2053">
        <f t="shared" si="19"/>
        <v>0</v>
      </c>
    </row>
    <row r="622" spans="1:7">
      <c r="A622" s="331"/>
      <c r="B622" s="341"/>
      <c r="C622" s="2053">
        <f t="shared" si="18"/>
        <v>0</v>
      </c>
      <c r="D622" s="263"/>
      <c r="E622" s="263"/>
      <c r="F622" s="263"/>
      <c r="G622" s="2053">
        <f t="shared" si="19"/>
        <v>0</v>
      </c>
    </row>
    <row r="623" spans="1:7">
      <c r="A623" s="331"/>
      <c r="B623" s="341"/>
      <c r="C623" s="2053">
        <f t="shared" si="18"/>
        <v>0</v>
      </c>
      <c r="D623" s="263"/>
      <c r="E623" s="263"/>
      <c r="F623" s="263"/>
      <c r="G623" s="2053">
        <f t="shared" si="19"/>
        <v>0</v>
      </c>
    </row>
    <row r="624" spans="1:7">
      <c r="A624" s="331"/>
      <c r="B624" s="341"/>
      <c r="C624" s="2053">
        <f t="shared" si="18"/>
        <v>0</v>
      </c>
      <c r="D624" s="263"/>
      <c r="E624" s="263"/>
      <c r="F624" s="263"/>
      <c r="G624" s="2053">
        <f t="shared" si="19"/>
        <v>0</v>
      </c>
    </row>
    <row r="625" spans="1:7">
      <c r="A625" s="331"/>
      <c r="B625" s="341"/>
      <c r="C625" s="2053">
        <f t="shared" si="18"/>
        <v>0</v>
      </c>
      <c r="D625" s="263"/>
      <c r="E625" s="263"/>
      <c r="F625" s="263"/>
      <c r="G625" s="2053">
        <f t="shared" si="19"/>
        <v>0</v>
      </c>
    </row>
    <row r="626" spans="1:7">
      <c r="A626" s="331"/>
      <c r="B626" s="341"/>
      <c r="C626" s="2053">
        <f t="shared" si="18"/>
        <v>0</v>
      </c>
      <c r="D626" s="263"/>
      <c r="E626" s="263"/>
      <c r="F626" s="263"/>
      <c r="G626" s="2053">
        <f t="shared" si="19"/>
        <v>0</v>
      </c>
    </row>
    <row r="627" spans="1:7">
      <c r="A627" s="331"/>
      <c r="B627" s="341"/>
      <c r="C627" s="2053">
        <f t="shared" si="18"/>
        <v>0</v>
      </c>
      <c r="D627" s="263"/>
      <c r="E627" s="263"/>
      <c r="F627" s="263"/>
      <c r="G627" s="2053">
        <f t="shared" si="19"/>
        <v>0</v>
      </c>
    </row>
    <row r="628" spans="1:7">
      <c r="A628" s="331"/>
      <c r="B628" s="341"/>
      <c r="C628" s="2053">
        <f t="shared" si="18"/>
        <v>0</v>
      </c>
      <c r="D628" s="263"/>
      <c r="E628" s="263"/>
      <c r="F628" s="263"/>
      <c r="G628" s="2053">
        <f t="shared" si="19"/>
        <v>0</v>
      </c>
    </row>
    <row r="629" spans="1:7">
      <c r="A629" s="331"/>
      <c r="B629" s="341"/>
      <c r="C629" s="2053">
        <f t="shared" si="18"/>
        <v>0</v>
      </c>
      <c r="D629" s="263"/>
      <c r="E629" s="263"/>
      <c r="F629" s="263"/>
      <c r="G629" s="2053">
        <f t="shared" si="19"/>
        <v>0</v>
      </c>
    </row>
    <row r="630" spans="1:7">
      <c r="A630" s="331"/>
      <c r="B630" s="341"/>
      <c r="C630" s="2053">
        <f t="shared" si="18"/>
        <v>0</v>
      </c>
      <c r="D630" s="263"/>
      <c r="E630" s="263"/>
      <c r="F630" s="263"/>
      <c r="G630" s="2053">
        <f t="shared" si="19"/>
        <v>0</v>
      </c>
    </row>
    <row r="631" spans="1:7">
      <c r="A631" s="331"/>
      <c r="B631" s="341"/>
      <c r="C631" s="2053">
        <f t="shared" si="18"/>
        <v>0</v>
      </c>
      <c r="D631" s="263"/>
      <c r="E631" s="263"/>
      <c r="F631" s="263"/>
      <c r="G631" s="2053">
        <f t="shared" si="19"/>
        <v>0</v>
      </c>
    </row>
    <row r="632" spans="1:7">
      <c r="A632" s="331"/>
      <c r="B632" s="341"/>
      <c r="C632" s="2053">
        <f t="shared" si="18"/>
        <v>0</v>
      </c>
      <c r="D632" s="263"/>
      <c r="E632" s="263"/>
      <c r="F632" s="263"/>
      <c r="G632" s="2053">
        <f t="shared" si="19"/>
        <v>0</v>
      </c>
    </row>
    <row r="633" spans="1:7">
      <c r="A633" s="331"/>
      <c r="B633" s="341"/>
      <c r="C633" s="2053">
        <f t="shared" si="18"/>
        <v>0</v>
      </c>
      <c r="D633" s="263"/>
      <c r="E633" s="263"/>
      <c r="F633" s="263"/>
      <c r="G633" s="2053">
        <f t="shared" si="19"/>
        <v>0</v>
      </c>
    </row>
    <row r="634" spans="1:7">
      <c r="A634" s="331"/>
      <c r="B634" s="341"/>
      <c r="C634" s="2053">
        <f t="shared" si="18"/>
        <v>0</v>
      </c>
      <c r="D634" s="263"/>
      <c r="E634" s="263"/>
      <c r="F634" s="263"/>
      <c r="G634" s="2053">
        <f t="shared" si="19"/>
        <v>0</v>
      </c>
    </row>
    <row r="635" spans="1:7">
      <c r="A635" s="331"/>
      <c r="B635" s="341"/>
      <c r="C635" s="2053">
        <f t="shared" si="18"/>
        <v>0</v>
      </c>
      <c r="D635" s="263"/>
      <c r="E635" s="263"/>
      <c r="F635" s="263"/>
      <c r="G635" s="2053">
        <f t="shared" si="19"/>
        <v>0</v>
      </c>
    </row>
    <row r="636" spans="1:7">
      <c r="A636" s="331"/>
      <c r="B636" s="341"/>
      <c r="C636" s="2053">
        <f t="shared" si="18"/>
        <v>0</v>
      </c>
      <c r="D636" s="263"/>
      <c r="E636" s="263"/>
      <c r="F636" s="263"/>
      <c r="G636" s="2053">
        <f t="shared" si="19"/>
        <v>0</v>
      </c>
    </row>
    <row r="637" spans="1:7">
      <c r="A637" s="331"/>
      <c r="B637" s="341"/>
      <c r="C637" s="2053">
        <f t="shared" si="18"/>
        <v>0</v>
      </c>
      <c r="D637" s="263"/>
      <c r="E637" s="263"/>
      <c r="F637" s="263"/>
      <c r="G637" s="2053">
        <f t="shared" si="19"/>
        <v>0</v>
      </c>
    </row>
    <row r="638" spans="1:7">
      <c r="A638" s="331"/>
      <c r="B638" s="341"/>
      <c r="C638" s="2053">
        <f t="shared" si="18"/>
        <v>0</v>
      </c>
      <c r="D638" s="263"/>
      <c r="E638" s="263"/>
      <c r="F638" s="263"/>
      <c r="G638" s="2053">
        <f t="shared" si="19"/>
        <v>0</v>
      </c>
    </row>
    <row r="639" spans="1:7">
      <c r="A639" s="331"/>
      <c r="B639" s="341"/>
      <c r="C639" s="2053">
        <f t="shared" si="18"/>
        <v>0</v>
      </c>
      <c r="D639" s="263"/>
      <c r="E639" s="263"/>
      <c r="F639" s="263"/>
      <c r="G639" s="2053">
        <f t="shared" si="19"/>
        <v>0</v>
      </c>
    </row>
    <row r="640" spans="1:7">
      <c r="A640" s="331"/>
      <c r="B640" s="341"/>
      <c r="C640" s="2053">
        <f t="shared" si="18"/>
        <v>0</v>
      </c>
      <c r="D640" s="263"/>
      <c r="E640" s="263"/>
      <c r="F640" s="263"/>
      <c r="G640" s="2053">
        <f t="shared" si="19"/>
        <v>0</v>
      </c>
    </row>
    <row r="641" spans="1:7">
      <c r="A641" s="331"/>
      <c r="B641" s="341"/>
      <c r="C641" s="2053">
        <f t="shared" si="18"/>
        <v>0</v>
      </c>
      <c r="D641" s="263"/>
      <c r="E641" s="263"/>
      <c r="F641" s="263"/>
      <c r="G641" s="2053">
        <f t="shared" si="19"/>
        <v>0</v>
      </c>
    </row>
    <row r="642" spans="1:7">
      <c r="A642" s="331"/>
      <c r="B642" s="341"/>
      <c r="C642" s="2053">
        <f t="shared" si="18"/>
        <v>0</v>
      </c>
      <c r="D642" s="263"/>
      <c r="E642" s="263"/>
      <c r="F642" s="263"/>
      <c r="G642" s="2053">
        <f t="shared" si="19"/>
        <v>0</v>
      </c>
    </row>
    <row r="643" spans="1:7">
      <c r="A643" s="331"/>
      <c r="B643" s="341"/>
      <c r="C643" s="2053">
        <f t="shared" si="18"/>
        <v>0</v>
      </c>
      <c r="D643" s="263"/>
      <c r="E643" s="263"/>
      <c r="F643" s="263"/>
      <c r="G643" s="2053">
        <f t="shared" si="19"/>
        <v>0</v>
      </c>
    </row>
    <row r="644" spans="1:7">
      <c r="A644" s="331"/>
      <c r="B644" s="341"/>
      <c r="C644" s="2053">
        <f t="shared" si="18"/>
        <v>0</v>
      </c>
      <c r="D644" s="263"/>
      <c r="E644" s="263"/>
      <c r="F644" s="263"/>
      <c r="G644" s="2053">
        <f t="shared" si="19"/>
        <v>0</v>
      </c>
    </row>
    <row r="645" spans="1:7">
      <c r="A645" s="331"/>
      <c r="B645" s="341"/>
      <c r="C645" s="2053">
        <f t="shared" si="18"/>
        <v>0</v>
      </c>
      <c r="D645" s="263"/>
      <c r="E645" s="263"/>
      <c r="F645" s="263"/>
      <c r="G645" s="2053">
        <f t="shared" si="19"/>
        <v>0</v>
      </c>
    </row>
    <row r="646" spans="1:7">
      <c r="A646" s="331"/>
      <c r="B646" s="341"/>
      <c r="C646" s="2053">
        <f t="shared" si="18"/>
        <v>0</v>
      </c>
      <c r="D646" s="263"/>
      <c r="E646" s="263"/>
      <c r="F646" s="263"/>
      <c r="G646" s="2053">
        <f t="shared" si="19"/>
        <v>0</v>
      </c>
    </row>
    <row r="647" spans="1:7">
      <c r="A647" s="331"/>
      <c r="B647" s="341"/>
      <c r="C647" s="2053">
        <f t="shared" si="18"/>
        <v>0</v>
      </c>
      <c r="D647" s="263"/>
      <c r="E647" s="263"/>
      <c r="F647" s="263"/>
      <c r="G647" s="2053">
        <f t="shared" si="19"/>
        <v>0</v>
      </c>
    </row>
    <row r="648" spans="1:7">
      <c r="A648" s="331"/>
      <c r="B648" s="341"/>
      <c r="C648" s="2053">
        <f t="shared" si="18"/>
        <v>0</v>
      </c>
      <c r="D648" s="263"/>
      <c r="E648" s="263"/>
      <c r="F648" s="263"/>
      <c r="G648" s="2053">
        <f t="shared" si="19"/>
        <v>0</v>
      </c>
    </row>
    <row r="649" spans="1:7">
      <c r="A649" s="331"/>
      <c r="B649" s="341"/>
      <c r="C649" s="2053">
        <f t="shared" si="18"/>
        <v>0</v>
      </c>
      <c r="D649" s="263"/>
      <c r="E649" s="263"/>
      <c r="F649" s="263"/>
      <c r="G649" s="2053">
        <f t="shared" si="19"/>
        <v>0</v>
      </c>
    </row>
    <row r="650" spans="1:7">
      <c r="A650" s="331"/>
      <c r="B650" s="341"/>
      <c r="C650" s="2053">
        <f t="shared" si="18"/>
        <v>0</v>
      </c>
      <c r="D650" s="263"/>
      <c r="E650" s="263"/>
      <c r="F650" s="263"/>
      <c r="G650" s="2053">
        <f t="shared" si="19"/>
        <v>0</v>
      </c>
    </row>
    <row r="651" spans="1:7">
      <c r="A651" s="331"/>
      <c r="B651" s="341"/>
      <c r="C651" s="2053">
        <f t="shared" si="18"/>
        <v>0</v>
      </c>
      <c r="D651" s="263"/>
      <c r="E651" s="263"/>
      <c r="F651" s="263"/>
      <c r="G651" s="2053">
        <f t="shared" si="19"/>
        <v>0</v>
      </c>
    </row>
    <row r="652" spans="1:7">
      <c r="A652" s="331"/>
      <c r="B652" s="341"/>
      <c r="C652" s="2053">
        <f t="shared" ref="C652:C715" si="20">SUMIF(D652:F652,"&gt;0")</f>
        <v>0</v>
      </c>
      <c r="D652" s="263"/>
      <c r="E652" s="263"/>
      <c r="F652" s="263"/>
      <c r="G652" s="2053">
        <f t="shared" ref="G652:G715" si="21">SUMIF(B652:C652,"&gt;0")</f>
        <v>0</v>
      </c>
    </row>
    <row r="653" spans="1:7">
      <c r="A653" s="331"/>
      <c r="B653" s="341"/>
      <c r="C653" s="2053">
        <f t="shared" si="20"/>
        <v>0</v>
      </c>
      <c r="D653" s="263"/>
      <c r="E653" s="263"/>
      <c r="F653" s="263"/>
      <c r="G653" s="2053">
        <f t="shared" si="21"/>
        <v>0</v>
      </c>
    </row>
    <row r="654" spans="1:7">
      <c r="A654" s="331"/>
      <c r="B654" s="341"/>
      <c r="C654" s="2053">
        <f t="shared" si="20"/>
        <v>0</v>
      </c>
      <c r="D654" s="263"/>
      <c r="E654" s="263"/>
      <c r="F654" s="263"/>
      <c r="G654" s="2053">
        <f t="shared" si="21"/>
        <v>0</v>
      </c>
    </row>
    <row r="655" spans="1:7">
      <c r="A655" s="331"/>
      <c r="B655" s="341"/>
      <c r="C655" s="2053">
        <f t="shared" si="20"/>
        <v>0</v>
      </c>
      <c r="D655" s="263"/>
      <c r="E655" s="263"/>
      <c r="F655" s="263"/>
      <c r="G655" s="2053">
        <f t="shared" si="21"/>
        <v>0</v>
      </c>
    </row>
    <row r="656" spans="1:7">
      <c r="A656" s="331"/>
      <c r="B656" s="341"/>
      <c r="C656" s="2053">
        <f t="shared" si="20"/>
        <v>0</v>
      </c>
      <c r="D656" s="263"/>
      <c r="E656" s="263"/>
      <c r="F656" s="263"/>
      <c r="G656" s="2053">
        <f t="shared" si="21"/>
        <v>0</v>
      </c>
    </row>
    <row r="657" spans="1:7">
      <c r="A657" s="331"/>
      <c r="B657" s="341"/>
      <c r="C657" s="2053">
        <f t="shared" si="20"/>
        <v>0</v>
      </c>
      <c r="D657" s="263"/>
      <c r="E657" s="263"/>
      <c r="F657" s="263"/>
      <c r="G657" s="2053">
        <f t="shared" si="21"/>
        <v>0</v>
      </c>
    </row>
    <row r="658" spans="1:7">
      <c r="A658" s="331"/>
      <c r="B658" s="341"/>
      <c r="C658" s="2053">
        <f t="shared" si="20"/>
        <v>0</v>
      </c>
      <c r="D658" s="263"/>
      <c r="E658" s="263"/>
      <c r="F658" s="263"/>
      <c r="G658" s="2053">
        <f t="shared" si="21"/>
        <v>0</v>
      </c>
    </row>
    <row r="659" spans="1:7">
      <c r="A659" s="331"/>
      <c r="B659" s="341"/>
      <c r="C659" s="2053">
        <f t="shared" si="20"/>
        <v>0</v>
      </c>
      <c r="D659" s="263"/>
      <c r="E659" s="263"/>
      <c r="F659" s="263"/>
      <c r="G659" s="2053">
        <f t="shared" si="21"/>
        <v>0</v>
      </c>
    </row>
    <row r="660" spans="1:7">
      <c r="A660" s="331"/>
      <c r="B660" s="341"/>
      <c r="C660" s="2053">
        <f t="shared" si="20"/>
        <v>0</v>
      </c>
      <c r="D660" s="263"/>
      <c r="E660" s="263"/>
      <c r="F660" s="263"/>
      <c r="G660" s="2053">
        <f t="shared" si="21"/>
        <v>0</v>
      </c>
    </row>
    <row r="661" spans="1:7">
      <c r="A661" s="331"/>
      <c r="B661" s="341"/>
      <c r="C661" s="2053">
        <f t="shared" si="20"/>
        <v>0</v>
      </c>
      <c r="D661" s="263"/>
      <c r="E661" s="263"/>
      <c r="F661" s="263"/>
      <c r="G661" s="2053">
        <f t="shared" si="21"/>
        <v>0</v>
      </c>
    </row>
    <row r="662" spans="1:7">
      <c r="A662" s="331"/>
      <c r="B662" s="341"/>
      <c r="C662" s="2053">
        <f t="shared" si="20"/>
        <v>0</v>
      </c>
      <c r="D662" s="263"/>
      <c r="E662" s="263"/>
      <c r="F662" s="263"/>
      <c r="G662" s="2053">
        <f t="shared" si="21"/>
        <v>0</v>
      </c>
    </row>
    <row r="663" spans="1:7">
      <c r="A663" s="331"/>
      <c r="B663" s="341"/>
      <c r="C663" s="2053">
        <f t="shared" si="20"/>
        <v>0</v>
      </c>
      <c r="D663" s="263"/>
      <c r="E663" s="263"/>
      <c r="F663" s="263"/>
      <c r="G663" s="2053">
        <f t="shared" si="21"/>
        <v>0</v>
      </c>
    </row>
    <row r="664" spans="1:7">
      <c r="A664" s="331"/>
      <c r="B664" s="341"/>
      <c r="C664" s="2053">
        <f t="shared" si="20"/>
        <v>0</v>
      </c>
      <c r="D664" s="263"/>
      <c r="E664" s="263"/>
      <c r="F664" s="263"/>
      <c r="G664" s="2053">
        <f t="shared" si="21"/>
        <v>0</v>
      </c>
    </row>
    <row r="665" spans="1:7">
      <c r="A665" s="331"/>
      <c r="B665" s="341"/>
      <c r="C665" s="2053">
        <f t="shared" si="20"/>
        <v>0</v>
      </c>
      <c r="D665" s="263"/>
      <c r="E665" s="263"/>
      <c r="F665" s="263"/>
      <c r="G665" s="2053">
        <f t="shared" si="21"/>
        <v>0</v>
      </c>
    </row>
    <row r="666" spans="1:7">
      <c r="A666" s="331"/>
      <c r="B666" s="341"/>
      <c r="C666" s="2053">
        <f t="shared" si="20"/>
        <v>0</v>
      </c>
      <c r="D666" s="263"/>
      <c r="E666" s="263"/>
      <c r="F666" s="263"/>
      <c r="G666" s="2053">
        <f t="shared" si="21"/>
        <v>0</v>
      </c>
    </row>
    <row r="667" spans="1:7">
      <c r="A667" s="331"/>
      <c r="B667" s="341"/>
      <c r="C667" s="2053">
        <f t="shared" si="20"/>
        <v>0</v>
      </c>
      <c r="D667" s="263"/>
      <c r="E667" s="263"/>
      <c r="F667" s="263"/>
      <c r="G667" s="2053">
        <f t="shared" si="21"/>
        <v>0</v>
      </c>
    </row>
    <row r="668" spans="1:7">
      <c r="A668" s="331"/>
      <c r="B668" s="341"/>
      <c r="C668" s="2053">
        <f t="shared" si="20"/>
        <v>0</v>
      </c>
      <c r="D668" s="263"/>
      <c r="E668" s="263"/>
      <c r="F668" s="263"/>
      <c r="G668" s="2053">
        <f t="shared" si="21"/>
        <v>0</v>
      </c>
    </row>
    <row r="669" spans="1:7">
      <c r="A669" s="331"/>
      <c r="B669" s="341"/>
      <c r="C669" s="2053">
        <f t="shared" si="20"/>
        <v>0</v>
      </c>
      <c r="D669" s="263"/>
      <c r="E669" s="263"/>
      <c r="F669" s="263"/>
      <c r="G669" s="2053">
        <f t="shared" si="21"/>
        <v>0</v>
      </c>
    </row>
    <row r="670" spans="1:7">
      <c r="A670" s="331"/>
      <c r="B670" s="341"/>
      <c r="C670" s="2053">
        <f t="shared" si="20"/>
        <v>0</v>
      </c>
      <c r="D670" s="263"/>
      <c r="E670" s="263"/>
      <c r="F670" s="263"/>
      <c r="G670" s="2053">
        <f t="shared" si="21"/>
        <v>0</v>
      </c>
    </row>
    <row r="671" spans="1:7">
      <c r="A671" s="331"/>
      <c r="B671" s="341"/>
      <c r="C671" s="2053">
        <f t="shared" si="20"/>
        <v>0</v>
      </c>
      <c r="D671" s="263"/>
      <c r="E671" s="263"/>
      <c r="F671" s="263"/>
      <c r="G671" s="2053">
        <f t="shared" si="21"/>
        <v>0</v>
      </c>
    </row>
    <row r="672" spans="1:7">
      <c r="A672" s="331"/>
      <c r="B672" s="341"/>
      <c r="C672" s="2053">
        <f t="shared" si="20"/>
        <v>0</v>
      </c>
      <c r="D672" s="263"/>
      <c r="E672" s="263"/>
      <c r="F672" s="263"/>
      <c r="G672" s="2053">
        <f t="shared" si="21"/>
        <v>0</v>
      </c>
    </row>
    <row r="673" spans="1:7">
      <c r="A673" s="331"/>
      <c r="B673" s="341"/>
      <c r="C673" s="2053">
        <f t="shared" si="20"/>
        <v>0</v>
      </c>
      <c r="D673" s="263"/>
      <c r="E673" s="263"/>
      <c r="F673" s="263"/>
      <c r="G673" s="2053">
        <f t="shared" si="21"/>
        <v>0</v>
      </c>
    </row>
    <row r="674" spans="1:7">
      <c r="A674" s="331"/>
      <c r="B674" s="341"/>
      <c r="C674" s="2053">
        <f t="shared" si="20"/>
        <v>0</v>
      </c>
      <c r="D674" s="263"/>
      <c r="E674" s="263"/>
      <c r="F674" s="263"/>
      <c r="G674" s="2053">
        <f t="shared" si="21"/>
        <v>0</v>
      </c>
    </row>
    <row r="675" spans="1:7">
      <c r="A675" s="331"/>
      <c r="B675" s="341"/>
      <c r="C675" s="2053">
        <f t="shared" si="20"/>
        <v>0</v>
      </c>
      <c r="D675" s="263"/>
      <c r="E675" s="263"/>
      <c r="F675" s="263"/>
      <c r="G675" s="2053">
        <f t="shared" si="21"/>
        <v>0</v>
      </c>
    </row>
    <row r="676" spans="1:7">
      <c r="A676" s="331"/>
      <c r="B676" s="341"/>
      <c r="C676" s="2053">
        <f t="shared" si="20"/>
        <v>0</v>
      </c>
      <c r="D676" s="263"/>
      <c r="E676" s="263"/>
      <c r="F676" s="263"/>
      <c r="G676" s="2053">
        <f t="shared" si="21"/>
        <v>0</v>
      </c>
    </row>
    <row r="677" spans="1:7">
      <c r="A677" s="331"/>
      <c r="B677" s="341"/>
      <c r="C677" s="2053">
        <f t="shared" si="20"/>
        <v>0</v>
      </c>
      <c r="D677" s="263"/>
      <c r="E677" s="263"/>
      <c r="F677" s="263"/>
      <c r="G677" s="2053">
        <f t="shared" si="21"/>
        <v>0</v>
      </c>
    </row>
    <row r="678" spans="1:7">
      <c r="A678" s="331"/>
      <c r="B678" s="341"/>
      <c r="C678" s="2053">
        <f t="shared" si="20"/>
        <v>0</v>
      </c>
      <c r="D678" s="263"/>
      <c r="E678" s="263"/>
      <c r="F678" s="263"/>
      <c r="G678" s="2053">
        <f t="shared" si="21"/>
        <v>0</v>
      </c>
    </row>
    <row r="679" spans="1:7">
      <c r="A679" s="331"/>
      <c r="B679" s="341"/>
      <c r="C679" s="2053">
        <f t="shared" si="20"/>
        <v>0</v>
      </c>
      <c r="D679" s="263"/>
      <c r="E679" s="263"/>
      <c r="F679" s="263"/>
      <c r="G679" s="2053">
        <f t="shared" si="21"/>
        <v>0</v>
      </c>
    </row>
    <row r="680" spans="1:7">
      <c r="A680" s="331"/>
      <c r="B680" s="341"/>
      <c r="C680" s="2053">
        <f t="shared" si="20"/>
        <v>0</v>
      </c>
      <c r="D680" s="263"/>
      <c r="E680" s="263"/>
      <c r="F680" s="263"/>
      <c r="G680" s="2053">
        <f t="shared" si="21"/>
        <v>0</v>
      </c>
    </row>
    <row r="681" spans="1:7">
      <c r="A681" s="331"/>
      <c r="B681" s="341"/>
      <c r="C681" s="2053">
        <f t="shared" si="20"/>
        <v>0</v>
      </c>
      <c r="D681" s="263"/>
      <c r="E681" s="263"/>
      <c r="F681" s="263"/>
      <c r="G681" s="2053">
        <f t="shared" si="21"/>
        <v>0</v>
      </c>
    </row>
    <row r="682" spans="1:7">
      <c r="A682" s="331"/>
      <c r="B682" s="341"/>
      <c r="C682" s="2053">
        <f t="shared" si="20"/>
        <v>0</v>
      </c>
      <c r="D682" s="263"/>
      <c r="E682" s="263"/>
      <c r="F682" s="263"/>
      <c r="G682" s="2053">
        <f t="shared" si="21"/>
        <v>0</v>
      </c>
    </row>
    <row r="683" spans="1:7">
      <c r="A683" s="331"/>
      <c r="B683" s="341"/>
      <c r="C683" s="2053">
        <f t="shared" si="20"/>
        <v>0</v>
      </c>
      <c r="D683" s="263"/>
      <c r="E683" s="263"/>
      <c r="F683" s="263"/>
      <c r="G683" s="2053">
        <f t="shared" si="21"/>
        <v>0</v>
      </c>
    </row>
    <row r="684" spans="1:7">
      <c r="A684" s="331"/>
      <c r="B684" s="341"/>
      <c r="C684" s="2053">
        <f t="shared" si="20"/>
        <v>0</v>
      </c>
      <c r="D684" s="263"/>
      <c r="E684" s="263"/>
      <c r="F684" s="263"/>
      <c r="G684" s="2053">
        <f t="shared" si="21"/>
        <v>0</v>
      </c>
    </row>
    <row r="685" spans="1:7">
      <c r="A685" s="331"/>
      <c r="B685" s="341"/>
      <c r="C685" s="2053">
        <f t="shared" si="20"/>
        <v>0</v>
      </c>
      <c r="D685" s="263"/>
      <c r="E685" s="263"/>
      <c r="F685" s="263"/>
      <c r="G685" s="2053">
        <f t="shared" si="21"/>
        <v>0</v>
      </c>
    </row>
    <row r="686" spans="1:7">
      <c r="A686" s="331"/>
      <c r="B686" s="341"/>
      <c r="C686" s="2053">
        <f t="shared" si="20"/>
        <v>0</v>
      </c>
      <c r="D686" s="263"/>
      <c r="E686" s="263"/>
      <c r="F686" s="263"/>
      <c r="G686" s="2053">
        <f t="shared" si="21"/>
        <v>0</v>
      </c>
    </row>
    <row r="687" spans="1:7">
      <c r="A687" s="331"/>
      <c r="B687" s="341"/>
      <c r="C687" s="2053">
        <f t="shared" si="20"/>
        <v>0</v>
      </c>
      <c r="D687" s="263"/>
      <c r="E687" s="263"/>
      <c r="F687" s="263"/>
      <c r="G687" s="2053">
        <f t="shared" si="21"/>
        <v>0</v>
      </c>
    </row>
    <row r="688" spans="1:7">
      <c r="A688" s="331"/>
      <c r="B688" s="341"/>
      <c r="C688" s="2053">
        <f t="shared" si="20"/>
        <v>0</v>
      </c>
      <c r="D688" s="263"/>
      <c r="E688" s="263"/>
      <c r="F688" s="263"/>
      <c r="G688" s="2053">
        <f t="shared" si="21"/>
        <v>0</v>
      </c>
    </row>
    <row r="689" spans="1:7">
      <c r="A689" s="331"/>
      <c r="B689" s="341"/>
      <c r="C689" s="2053">
        <f t="shared" si="20"/>
        <v>0</v>
      </c>
      <c r="D689" s="263"/>
      <c r="E689" s="263"/>
      <c r="F689" s="263"/>
      <c r="G689" s="2053">
        <f t="shared" si="21"/>
        <v>0</v>
      </c>
    </row>
    <row r="690" spans="1:7">
      <c r="A690" s="331"/>
      <c r="B690" s="341"/>
      <c r="C690" s="2053">
        <f t="shared" si="20"/>
        <v>0</v>
      </c>
      <c r="D690" s="263"/>
      <c r="E690" s="263"/>
      <c r="F690" s="263"/>
      <c r="G690" s="2053">
        <f t="shared" si="21"/>
        <v>0</v>
      </c>
    </row>
    <row r="691" spans="1:7">
      <c r="A691" s="331"/>
      <c r="B691" s="341"/>
      <c r="C691" s="2053">
        <f t="shared" si="20"/>
        <v>0</v>
      </c>
      <c r="D691" s="263"/>
      <c r="E691" s="263"/>
      <c r="F691" s="263"/>
      <c r="G691" s="2053">
        <f t="shared" si="21"/>
        <v>0</v>
      </c>
    </row>
    <row r="692" spans="1:7">
      <c r="A692" s="331"/>
      <c r="B692" s="341"/>
      <c r="C692" s="2053">
        <f t="shared" si="20"/>
        <v>0</v>
      </c>
      <c r="D692" s="263"/>
      <c r="E692" s="263"/>
      <c r="F692" s="263"/>
      <c r="G692" s="2053">
        <f t="shared" si="21"/>
        <v>0</v>
      </c>
    </row>
    <row r="693" spans="1:7">
      <c r="A693" s="331"/>
      <c r="B693" s="341"/>
      <c r="C693" s="2053">
        <f t="shared" si="20"/>
        <v>0</v>
      </c>
      <c r="D693" s="263"/>
      <c r="E693" s="263"/>
      <c r="F693" s="263"/>
      <c r="G693" s="2053">
        <f t="shared" si="21"/>
        <v>0</v>
      </c>
    </row>
    <row r="694" spans="1:7">
      <c r="A694" s="331"/>
      <c r="B694" s="341"/>
      <c r="C694" s="2053">
        <f t="shared" si="20"/>
        <v>0</v>
      </c>
      <c r="D694" s="263"/>
      <c r="E694" s="263"/>
      <c r="F694" s="263"/>
      <c r="G694" s="2053">
        <f t="shared" si="21"/>
        <v>0</v>
      </c>
    </row>
    <row r="695" spans="1:7">
      <c r="A695" s="331"/>
      <c r="B695" s="341"/>
      <c r="C695" s="2053">
        <f t="shared" si="20"/>
        <v>0</v>
      </c>
      <c r="D695" s="263"/>
      <c r="E695" s="263"/>
      <c r="F695" s="263"/>
      <c r="G695" s="2053">
        <f t="shared" si="21"/>
        <v>0</v>
      </c>
    </row>
    <row r="696" spans="1:7">
      <c r="A696" s="331"/>
      <c r="B696" s="341"/>
      <c r="C696" s="2053">
        <f t="shared" si="20"/>
        <v>0</v>
      </c>
      <c r="D696" s="263"/>
      <c r="E696" s="263"/>
      <c r="F696" s="263"/>
      <c r="G696" s="2053">
        <f t="shared" si="21"/>
        <v>0</v>
      </c>
    </row>
    <row r="697" spans="1:7">
      <c r="A697" s="331"/>
      <c r="B697" s="341"/>
      <c r="C697" s="2053">
        <f t="shared" si="20"/>
        <v>0</v>
      </c>
      <c r="D697" s="263"/>
      <c r="E697" s="263"/>
      <c r="F697" s="263"/>
      <c r="G697" s="2053">
        <f t="shared" si="21"/>
        <v>0</v>
      </c>
    </row>
    <row r="698" spans="1:7">
      <c r="A698" s="331"/>
      <c r="B698" s="341"/>
      <c r="C698" s="2053">
        <f t="shared" si="20"/>
        <v>0</v>
      </c>
      <c r="D698" s="263"/>
      <c r="E698" s="263"/>
      <c r="F698" s="263"/>
      <c r="G698" s="2053">
        <f t="shared" si="21"/>
        <v>0</v>
      </c>
    </row>
    <row r="699" spans="1:7">
      <c r="A699" s="331"/>
      <c r="B699" s="341"/>
      <c r="C699" s="2053">
        <f t="shared" si="20"/>
        <v>0</v>
      </c>
      <c r="D699" s="263"/>
      <c r="E699" s="263"/>
      <c r="F699" s="263"/>
      <c r="G699" s="2053">
        <f t="shared" si="21"/>
        <v>0</v>
      </c>
    </row>
    <row r="700" spans="1:7">
      <c r="A700" s="331"/>
      <c r="B700" s="341"/>
      <c r="C700" s="2053">
        <f t="shared" si="20"/>
        <v>0</v>
      </c>
      <c r="D700" s="263"/>
      <c r="E700" s="263"/>
      <c r="F700" s="263"/>
      <c r="G700" s="2053">
        <f t="shared" si="21"/>
        <v>0</v>
      </c>
    </row>
    <row r="701" spans="1:7">
      <c r="A701" s="331"/>
      <c r="B701" s="341"/>
      <c r="C701" s="2053">
        <f t="shared" si="20"/>
        <v>0</v>
      </c>
      <c r="D701" s="263"/>
      <c r="E701" s="263"/>
      <c r="F701" s="263"/>
      <c r="G701" s="2053">
        <f t="shared" si="21"/>
        <v>0</v>
      </c>
    </row>
    <row r="702" spans="1:7">
      <c r="A702" s="331"/>
      <c r="B702" s="341"/>
      <c r="C702" s="2053">
        <f t="shared" si="20"/>
        <v>0</v>
      </c>
      <c r="D702" s="263"/>
      <c r="E702" s="263"/>
      <c r="F702" s="263"/>
      <c r="G702" s="2053">
        <f t="shared" si="21"/>
        <v>0</v>
      </c>
    </row>
    <row r="703" spans="1:7">
      <c r="A703" s="331"/>
      <c r="B703" s="341"/>
      <c r="C703" s="2053">
        <f t="shared" si="20"/>
        <v>0</v>
      </c>
      <c r="D703" s="263"/>
      <c r="E703" s="263"/>
      <c r="F703" s="263"/>
      <c r="G703" s="2053">
        <f t="shared" si="21"/>
        <v>0</v>
      </c>
    </row>
    <row r="704" spans="1:7">
      <c r="A704" s="331"/>
      <c r="B704" s="341"/>
      <c r="C704" s="2053">
        <f t="shared" si="20"/>
        <v>0</v>
      </c>
      <c r="D704" s="263"/>
      <c r="E704" s="263"/>
      <c r="F704" s="263"/>
      <c r="G704" s="2053">
        <f t="shared" si="21"/>
        <v>0</v>
      </c>
    </row>
    <row r="705" spans="1:7">
      <c r="A705" s="331"/>
      <c r="B705" s="341"/>
      <c r="C705" s="2053">
        <f t="shared" si="20"/>
        <v>0</v>
      </c>
      <c r="D705" s="263"/>
      <c r="E705" s="263"/>
      <c r="F705" s="263"/>
      <c r="G705" s="2053">
        <f t="shared" si="21"/>
        <v>0</v>
      </c>
    </row>
    <row r="706" spans="1:7">
      <c r="A706" s="331"/>
      <c r="B706" s="341"/>
      <c r="C706" s="2053">
        <f t="shared" si="20"/>
        <v>0</v>
      </c>
      <c r="D706" s="263"/>
      <c r="E706" s="263"/>
      <c r="F706" s="263"/>
      <c r="G706" s="2053">
        <f t="shared" si="21"/>
        <v>0</v>
      </c>
    </row>
    <row r="707" spans="1:7">
      <c r="A707" s="331"/>
      <c r="B707" s="341"/>
      <c r="C707" s="2053">
        <f t="shared" si="20"/>
        <v>0</v>
      </c>
      <c r="D707" s="263"/>
      <c r="E707" s="263"/>
      <c r="F707" s="263"/>
      <c r="G707" s="2053">
        <f t="shared" si="21"/>
        <v>0</v>
      </c>
    </row>
    <row r="708" spans="1:7">
      <c r="A708" s="331"/>
      <c r="B708" s="341"/>
      <c r="C708" s="2053">
        <f t="shared" si="20"/>
        <v>0</v>
      </c>
      <c r="D708" s="263"/>
      <c r="E708" s="263"/>
      <c r="F708" s="263"/>
      <c r="G708" s="2053">
        <f t="shared" si="21"/>
        <v>0</v>
      </c>
    </row>
    <row r="709" spans="1:7">
      <c r="A709" s="331"/>
      <c r="B709" s="341"/>
      <c r="C709" s="2053">
        <f t="shared" si="20"/>
        <v>0</v>
      </c>
      <c r="D709" s="263"/>
      <c r="E709" s="263"/>
      <c r="F709" s="263"/>
      <c r="G709" s="2053">
        <f t="shared" si="21"/>
        <v>0</v>
      </c>
    </row>
    <row r="710" spans="1:7">
      <c r="A710" s="331"/>
      <c r="B710" s="341"/>
      <c r="C710" s="2053">
        <f t="shared" si="20"/>
        <v>0</v>
      </c>
      <c r="D710" s="263"/>
      <c r="E710" s="263"/>
      <c r="F710" s="263"/>
      <c r="G710" s="2053">
        <f t="shared" si="21"/>
        <v>0</v>
      </c>
    </row>
    <row r="711" spans="1:7">
      <c r="A711" s="331"/>
      <c r="B711" s="341"/>
      <c r="C711" s="2053">
        <f t="shared" si="20"/>
        <v>0</v>
      </c>
      <c r="D711" s="263"/>
      <c r="E711" s="263"/>
      <c r="F711" s="263"/>
      <c r="G711" s="2053">
        <f t="shared" si="21"/>
        <v>0</v>
      </c>
    </row>
    <row r="712" spans="1:7">
      <c r="A712" s="331"/>
      <c r="B712" s="341"/>
      <c r="C712" s="2053">
        <f t="shared" si="20"/>
        <v>0</v>
      </c>
      <c r="D712" s="263"/>
      <c r="E712" s="263"/>
      <c r="F712" s="263"/>
      <c r="G712" s="2053">
        <f t="shared" si="21"/>
        <v>0</v>
      </c>
    </row>
    <row r="713" spans="1:7">
      <c r="A713" s="331"/>
      <c r="B713" s="341"/>
      <c r="C713" s="2053">
        <f t="shared" si="20"/>
        <v>0</v>
      </c>
      <c r="D713" s="263"/>
      <c r="E713" s="263"/>
      <c r="F713" s="263"/>
      <c r="G713" s="2053">
        <f t="shared" si="21"/>
        <v>0</v>
      </c>
    </row>
    <row r="714" spans="1:7">
      <c r="A714" s="331"/>
      <c r="B714" s="341"/>
      <c r="C714" s="2053">
        <f t="shared" si="20"/>
        <v>0</v>
      </c>
      <c r="D714" s="263"/>
      <c r="E714" s="263"/>
      <c r="F714" s="263"/>
      <c r="G714" s="2053">
        <f t="shared" si="21"/>
        <v>0</v>
      </c>
    </row>
    <row r="715" spans="1:7">
      <c r="A715" s="331"/>
      <c r="B715" s="341"/>
      <c r="C715" s="2053">
        <f t="shared" si="20"/>
        <v>0</v>
      </c>
      <c r="D715" s="263"/>
      <c r="E715" s="263"/>
      <c r="F715" s="263"/>
      <c r="G715" s="2053">
        <f t="shared" si="21"/>
        <v>0</v>
      </c>
    </row>
    <row r="716" spans="1:7">
      <c r="A716" s="331"/>
      <c r="B716" s="341"/>
      <c r="C716" s="2053">
        <f t="shared" ref="C716:C779" si="22">SUMIF(D716:F716,"&gt;0")</f>
        <v>0</v>
      </c>
      <c r="D716" s="263"/>
      <c r="E716" s="263"/>
      <c r="F716" s="263"/>
      <c r="G716" s="2053">
        <f t="shared" ref="G716:G779" si="23">SUMIF(B716:C716,"&gt;0")</f>
        <v>0</v>
      </c>
    </row>
    <row r="717" spans="1:7">
      <c r="A717" s="331"/>
      <c r="B717" s="341"/>
      <c r="C717" s="2053">
        <f t="shared" si="22"/>
        <v>0</v>
      </c>
      <c r="D717" s="263"/>
      <c r="E717" s="263"/>
      <c r="F717" s="263"/>
      <c r="G717" s="2053">
        <f t="shared" si="23"/>
        <v>0</v>
      </c>
    </row>
    <row r="718" spans="1:7">
      <c r="A718" s="331"/>
      <c r="B718" s="341"/>
      <c r="C718" s="2053">
        <f t="shared" si="22"/>
        <v>0</v>
      </c>
      <c r="D718" s="263"/>
      <c r="E718" s="263"/>
      <c r="F718" s="263"/>
      <c r="G718" s="2053">
        <f t="shared" si="23"/>
        <v>0</v>
      </c>
    </row>
    <row r="719" spans="1:7">
      <c r="A719" s="331"/>
      <c r="B719" s="341"/>
      <c r="C719" s="2053">
        <f t="shared" si="22"/>
        <v>0</v>
      </c>
      <c r="D719" s="263"/>
      <c r="E719" s="263"/>
      <c r="F719" s="263"/>
      <c r="G719" s="2053">
        <f t="shared" si="23"/>
        <v>0</v>
      </c>
    </row>
    <row r="720" spans="1:7">
      <c r="A720" s="331"/>
      <c r="B720" s="341"/>
      <c r="C720" s="2053">
        <f t="shared" si="22"/>
        <v>0</v>
      </c>
      <c r="D720" s="263"/>
      <c r="E720" s="263"/>
      <c r="F720" s="263"/>
      <c r="G720" s="2053">
        <f t="shared" si="23"/>
        <v>0</v>
      </c>
    </row>
    <row r="721" spans="1:7">
      <c r="A721" s="331"/>
      <c r="B721" s="341"/>
      <c r="C721" s="2053">
        <f t="shared" si="22"/>
        <v>0</v>
      </c>
      <c r="D721" s="263"/>
      <c r="E721" s="263"/>
      <c r="F721" s="263"/>
      <c r="G721" s="2053">
        <f t="shared" si="23"/>
        <v>0</v>
      </c>
    </row>
    <row r="722" spans="1:7">
      <c r="A722" s="331"/>
      <c r="B722" s="341"/>
      <c r="C722" s="2053">
        <f t="shared" si="22"/>
        <v>0</v>
      </c>
      <c r="D722" s="263"/>
      <c r="E722" s="263"/>
      <c r="F722" s="263"/>
      <c r="G722" s="2053">
        <f t="shared" si="23"/>
        <v>0</v>
      </c>
    </row>
    <row r="723" spans="1:7">
      <c r="A723" s="331"/>
      <c r="B723" s="341"/>
      <c r="C723" s="2053">
        <f t="shared" si="22"/>
        <v>0</v>
      </c>
      <c r="D723" s="263"/>
      <c r="E723" s="263"/>
      <c r="F723" s="263"/>
      <c r="G723" s="2053">
        <f t="shared" si="23"/>
        <v>0</v>
      </c>
    </row>
    <row r="724" spans="1:7">
      <c r="A724" s="331"/>
      <c r="B724" s="341"/>
      <c r="C724" s="2053">
        <f t="shared" si="22"/>
        <v>0</v>
      </c>
      <c r="D724" s="263"/>
      <c r="E724" s="263"/>
      <c r="F724" s="263"/>
      <c r="G724" s="2053">
        <f t="shared" si="23"/>
        <v>0</v>
      </c>
    </row>
    <row r="725" spans="1:7">
      <c r="A725" s="331"/>
      <c r="B725" s="341"/>
      <c r="C725" s="2053">
        <f t="shared" si="22"/>
        <v>0</v>
      </c>
      <c r="D725" s="263"/>
      <c r="E725" s="263"/>
      <c r="F725" s="263"/>
      <c r="G725" s="2053">
        <f t="shared" si="23"/>
        <v>0</v>
      </c>
    </row>
    <row r="726" spans="1:7">
      <c r="A726" s="331"/>
      <c r="B726" s="341"/>
      <c r="C726" s="2053">
        <f t="shared" si="22"/>
        <v>0</v>
      </c>
      <c r="D726" s="263"/>
      <c r="E726" s="263"/>
      <c r="F726" s="263"/>
      <c r="G726" s="2053">
        <f t="shared" si="23"/>
        <v>0</v>
      </c>
    </row>
    <row r="727" spans="1:7">
      <c r="A727" s="331"/>
      <c r="B727" s="341"/>
      <c r="C727" s="2053">
        <f t="shared" si="22"/>
        <v>0</v>
      </c>
      <c r="D727" s="263"/>
      <c r="E727" s="263"/>
      <c r="F727" s="263"/>
      <c r="G727" s="2053">
        <f t="shared" si="23"/>
        <v>0</v>
      </c>
    </row>
    <row r="728" spans="1:7">
      <c r="A728" s="331"/>
      <c r="B728" s="341"/>
      <c r="C728" s="2053">
        <f t="shared" si="22"/>
        <v>0</v>
      </c>
      <c r="D728" s="263"/>
      <c r="E728" s="263"/>
      <c r="F728" s="263"/>
      <c r="G728" s="2053">
        <f t="shared" si="23"/>
        <v>0</v>
      </c>
    </row>
    <row r="729" spans="1:7">
      <c r="A729" s="331"/>
      <c r="B729" s="341"/>
      <c r="C729" s="2053">
        <f t="shared" si="22"/>
        <v>0</v>
      </c>
      <c r="D729" s="263"/>
      <c r="E729" s="263"/>
      <c r="F729" s="263"/>
      <c r="G729" s="2053">
        <f t="shared" si="23"/>
        <v>0</v>
      </c>
    </row>
    <row r="730" spans="1:7">
      <c r="A730" s="331"/>
      <c r="B730" s="341"/>
      <c r="C730" s="2053">
        <f t="shared" si="22"/>
        <v>0</v>
      </c>
      <c r="D730" s="263"/>
      <c r="E730" s="263"/>
      <c r="F730" s="263"/>
      <c r="G730" s="2053">
        <f t="shared" si="23"/>
        <v>0</v>
      </c>
    </row>
    <row r="731" spans="1:7">
      <c r="A731" s="331"/>
      <c r="B731" s="341"/>
      <c r="C731" s="2053">
        <f t="shared" si="22"/>
        <v>0</v>
      </c>
      <c r="D731" s="263"/>
      <c r="E731" s="263"/>
      <c r="F731" s="263"/>
      <c r="G731" s="2053">
        <f t="shared" si="23"/>
        <v>0</v>
      </c>
    </row>
    <row r="732" spans="1:7">
      <c r="A732" s="331"/>
      <c r="B732" s="341"/>
      <c r="C732" s="2053">
        <f t="shared" si="22"/>
        <v>0</v>
      </c>
      <c r="D732" s="263"/>
      <c r="E732" s="263"/>
      <c r="F732" s="263"/>
      <c r="G732" s="2053">
        <f t="shared" si="23"/>
        <v>0</v>
      </c>
    </row>
    <row r="733" spans="1:7">
      <c r="A733" s="331"/>
      <c r="B733" s="341"/>
      <c r="C733" s="2053">
        <f t="shared" si="22"/>
        <v>0</v>
      </c>
      <c r="D733" s="263"/>
      <c r="E733" s="263"/>
      <c r="F733" s="263"/>
      <c r="G733" s="2053">
        <f t="shared" si="23"/>
        <v>0</v>
      </c>
    </row>
    <row r="734" spans="1:7">
      <c r="A734" s="331"/>
      <c r="B734" s="341"/>
      <c r="C734" s="2053">
        <f t="shared" si="22"/>
        <v>0</v>
      </c>
      <c r="D734" s="263"/>
      <c r="E734" s="263"/>
      <c r="F734" s="263"/>
      <c r="G734" s="2053">
        <f t="shared" si="23"/>
        <v>0</v>
      </c>
    </row>
    <row r="735" spans="1:7">
      <c r="A735" s="331"/>
      <c r="B735" s="341"/>
      <c r="C735" s="2053">
        <f t="shared" si="22"/>
        <v>0</v>
      </c>
      <c r="D735" s="263"/>
      <c r="E735" s="263"/>
      <c r="F735" s="263"/>
      <c r="G735" s="2053">
        <f t="shared" si="23"/>
        <v>0</v>
      </c>
    </row>
    <row r="736" spans="1:7">
      <c r="A736" s="331"/>
      <c r="B736" s="341"/>
      <c r="C736" s="2053">
        <f t="shared" si="22"/>
        <v>0</v>
      </c>
      <c r="D736" s="263"/>
      <c r="E736" s="263"/>
      <c r="F736" s="263"/>
      <c r="G736" s="2053">
        <f t="shared" si="23"/>
        <v>0</v>
      </c>
    </row>
    <row r="737" spans="1:7">
      <c r="A737" s="331"/>
      <c r="B737" s="341"/>
      <c r="C737" s="2053">
        <f t="shared" si="22"/>
        <v>0</v>
      </c>
      <c r="D737" s="263"/>
      <c r="E737" s="263"/>
      <c r="F737" s="263"/>
      <c r="G737" s="2053">
        <f t="shared" si="23"/>
        <v>0</v>
      </c>
    </row>
    <row r="738" spans="1:7">
      <c r="A738" s="331"/>
      <c r="B738" s="341"/>
      <c r="C738" s="2053">
        <f t="shared" si="22"/>
        <v>0</v>
      </c>
      <c r="D738" s="263"/>
      <c r="E738" s="263"/>
      <c r="F738" s="263"/>
      <c r="G738" s="2053">
        <f t="shared" si="23"/>
        <v>0</v>
      </c>
    </row>
    <row r="739" spans="1:7">
      <c r="A739" s="331"/>
      <c r="B739" s="341"/>
      <c r="C739" s="2053">
        <f t="shared" si="22"/>
        <v>0</v>
      </c>
      <c r="D739" s="263"/>
      <c r="E739" s="263"/>
      <c r="F739" s="263"/>
      <c r="G739" s="2053">
        <f t="shared" si="23"/>
        <v>0</v>
      </c>
    </row>
    <row r="740" spans="1:7">
      <c r="A740" s="331"/>
      <c r="B740" s="341"/>
      <c r="C740" s="2053">
        <f t="shared" si="22"/>
        <v>0</v>
      </c>
      <c r="D740" s="263"/>
      <c r="E740" s="263"/>
      <c r="F740" s="263"/>
      <c r="G740" s="2053">
        <f t="shared" si="23"/>
        <v>0</v>
      </c>
    </row>
    <row r="741" spans="1:7">
      <c r="A741" s="331"/>
      <c r="B741" s="341"/>
      <c r="C741" s="2053">
        <f t="shared" si="22"/>
        <v>0</v>
      </c>
      <c r="D741" s="263"/>
      <c r="E741" s="263"/>
      <c r="F741" s="263"/>
      <c r="G741" s="2053">
        <f t="shared" si="23"/>
        <v>0</v>
      </c>
    </row>
    <row r="742" spans="1:7">
      <c r="A742" s="331"/>
      <c r="B742" s="341"/>
      <c r="C742" s="2053">
        <f t="shared" si="22"/>
        <v>0</v>
      </c>
      <c r="D742" s="263"/>
      <c r="E742" s="263"/>
      <c r="F742" s="263"/>
      <c r="G742" s="2053">
        <f t="shared" si="23"/>
        <v>0</v>
      </c>
    </row>
    <row r="743" spans="1:7">
      <c r="A743" s="331"/>
      <c r="B743" s="341"/>
      <c r="C743" s="2053">
        <f t="shared" si="22"/>
        <v>0</v>
      </c>
      <c r="D743" s="263"/>
      <c r="E743" s="263"/>
      <c r="F743" s="263"/>
      <c r="G743" s="2053">
        <f t="shared" si="23"/>
        <v>0</v>
      </c>
    </row>
    <row r="744" spans="1:7">
      <c r="A744" s="331"/>
      <c r="B744" s="341"/>
      <c r="C744" s="2053">
        <f t="shared" si="22"/>
        <v>0</v>
      </c>
      <c r="D744" s="263"/>
      <c r="E744" s="263"/>
      <c r="F744" s="263"/>
      <c r="G744" s="2053">
        <f t="shared" si="23"/>
        <v>0</v>
      </c>
    </row>
    <row r="745" spans="1:7">
      <c r="A745" s="331"/>
      <c r="B745" s="341"/>
      <c r="C745" s="2053">
        <f t="shared" si="22"/>
        <v>0</v>
      </c>
      <c r="D745" s="263"/>
      <c r="E745" s="263"/>
      <c r="F745" s="263"/>
      <c r="G745" s="2053">
        <f t="shared" si="23"/>
        <v>0</v>
      </c>
    </row>
    <row r="746" spans="1:7">
      <c r="A746" s="331"/>
      <c r="B746" s="341"/>
      <c r="C746" s="2053">
        <f t="shared" si="22"/>
        <v>0</v>
      </c>
      <c r="D746" s="263"/>
      <c r="E746" s="263"/>
      <c r="F746" s="263"/>
      <c r="G746" s="2053">
        <f t="shared" si="23"/>
        <v>0</v>
      </c>
    </row>
    <row r="747" spans="1:7">
      <c r="A747" s="331"/>
      <c r="B747" s="341"/>
      <c r="C747" s="2053">
        <f t="shared" si="22"/>
        <v>0</v>
      </c>
      <c r="D747" s="263"/>
      <c r="E747" s="263"/>
      <c r="F747" s="263"/>
      <c r="G747" s="2053">
        <f t="shared" si="23"/>
        <v>0</v>
      </c>
    </row>
    <row r="748" spans="1:7">
      <c r="A748" s="331"/>
      <c r="B748" s="341"/>
      <c r="C748" s="2053">
        <f t="shared" si="22"/>
        <v>0</v>
      </c>
      <c r="D748" s="263"/>
      <c r="E748" s="263"/>
      <c r="F748" s="263"/>
      <c r="G748" s="2053">
        <f t="shared" si="23"/>
        <v>0</v>
      </c>
    </row>
    <row r="749" spans="1:7">
      <c r="A749" s="331"/>
      <c r="B749" s="341"/>
      <c r="C749" s="2053">
        <f t="shared" si="22"/>
        <v>0</v>
      </c>
      <c r="D749" s="263"/>
      <c r="E749" s="263"/>
      <c r="F749" s="263"/>
      <c r="G749" s="2053">
        <f t="shared" si="23"/>
        <v>0</v>
      </c>
    </row>
    <row r="750" spans="1:7">
      <c r="A750" s="331"/>
      <c r="B750" s="341"/>
      <c r="C750" s="2053">
        <f t="shared" si="22"/>
        <v>0</v>
      </c>
      <c r="D750" s="263"/>
      <c r="E750" s="263"/>
      <c r="F750" s="263"/>
      <c r="G750" s="2053">
        <f t="shared" si="23"/>
        <v>0</v>
      </c>
    </row>
    <row r="751" spans="1:7">
      <c r="A751" s="331"/>
      <c r="B751" s="341"/>
      <c r="C751" s="2053">
        <f t="shared" si="22"/>
        <v>0</v>
      </c>
      <c r="D751" s="263"/>
      <c r="E751" s="263"/>
      <c r="F751" s="263"/>
      <c r="G751" s="2053">
        <f t="shared" si="23"/>
        <v>0</v>
      </c>
    </row>
    <row r="752" spans="1:7">
      <c r="A752" s="331"/>
      <c r="B752" s="341"/>
      <c r="C752" s="2053">
        <f t="shared" si="22"/>
        <v>0</v>
      </c>
      <c r="D752" s="263"/>
      <c r="E752" s="263"/>
      <c r="F752" s="263"/>
      <c r="G752" s="2053">
        <f t="shared" si="23"/>
        <v>0</v>
      </c>
    </row>
    <row r="753" spans="1:7">
      <c r="A753" s="331"/>
      <c r="B753" s="341"/>
      <c r="C753" s="2053">
        <f t="shared" si="22"/>
        <v>0</v>
      </c>
      <c r="D753" s="263"/>
      <c r="E753" s="263"/>
      <c r="F753" s="263"/>
      <c r="G753" s="2053">
        <f t="shared" si="23"/>
        <v>0</v>
      </c>
    </row>
    <row r="754" spans="1:7">
      <c r="A754" s="331"/>
      <c r="B754" s="341"/>
      <c r="C754" s="2053">
        <f t="shared" si="22"/>
        <v>0</v>
      </c>
      <c r="D754" s="263"/>
      <c r="E754" s="263"/>
      <c r="F754" s="263"/>
      <c r="G754" s="2053">
        <f t="shared" si="23"/>
        <v>0</v>
      </c>
    </row>
    <row r="755" spans="1:7">
      <c r="A755" s="331"/>
      <c r="B755" s="341"/>
      <c r="C755" s="2053">
        <f t="shared" si="22"/>
        <v>0</v>
      </c>
      <c r="D755" s="263"/>
      <c r="E755" s="263"/>
      <c r="F755" s="263"/>
      <c r="G755" s="2053">
        <f t="shared" si="23"/>
        <v>0</v>
      </c>
    </row>
    <row r="756" spans="1:7">
      <c r="A756" s="331"/>
      <c r="B756" s="341"/>
      <c r="C756" s="2053">
        <f t="shared" si="22"/>
        <v>0</v>
      </c>
      <c r="D756" s="263"/>
      <c r="E756" s="263"/>
      <c r="F756" s="263"/>
      <c r="G756" s="2053">
        <f t="shared" si="23"/>
        <v>0</v>
      </c>
    </row>
    <row r="757" spans="1:7">
      <c r="A757" s="331"/>
      <c r="B757" s="341"/>
      <c r="C757" s="2053">
        <f t="shared" si="22"/>
        <v>0</v>
      </c>
      <c r="D757" s="263"/>
      <c r="E757" s="263"/>
      <c r="F757" s="263"/>
      <c r="G757" s="2053">
        <f t="shared" si="23"/>
        <v>0</v>
      </c>
    </row>
    <row r="758" spans="1:7">
      <c r="A758" s="331"/>
      <c r="B758" s="341"/>
      <c r="C758" s="2053">
        <f t="shared" si="22"/>
        <v>0</v>
      </c>
      <c r="D758" s="263"/>
      <c r="E758" s="263"/>
      <c r="F758" s="263"/>
      <c r="G758" s="2053">
        <f t="shared" si="23"/>
        <v>0</v>
      </c>
    </row>
    <row r="759" spans="1:7">
      <c r="A759" s="331"/>
      <c r="B759" s="341"/>
      <c r="C759" s="2053">
        <f t="shared" si="22"/>
        <v>0</v>
      </c>
      <c r="D759" s="263"/>
      <c r="E759" s="263"/>
      <c r="F759" s="263"/>
      <c r="G759" s="2053">
        <f t="shared" si="23"/>
        <v>0</v>
      </c>
    </row>
    <row r="760" spans="1:7">
      <c r="A760" s="331"/>
      <c r="B760" s="341"/>
      <c r="C760" s="2053">
        <f t="shared" si="22"/>
        <v>0</v>
      </c>
      <c r="D760" s="263"/>
      <c r="E760" s="263"/>
      <c r="F760" s="263"/>
      <c r="G760" s="2053">
        <f t="shared" si="23"/>
        <v>0</v>
      </c>
    </row>
    <row r="761" spans="1:7">
      <c r="A761" s="331"/>
      <c r="B761" s="341"/>
      <c r="C761" s="2053">
        <f t="shared" si="22"/>
        <v>0</v>
      </c>
      <c r="D761" s="263"/>
      <c r="E761" s="263"/>
      <c r="F761" s="263"/>
      <c r="G761" s="2053">
        <f t="shared" si="23"/>
        <v>0</v>
      </c>
    </row>
    <row r="762" spans="1:7">
      <c r="A762" s="331"/>
      <c r="B762" s="341"/>
      <c r="C762" s="2053">
        <f t="shared" si="22"/>
        <v>0</v>
      </c>
      <c r="D762" s="263"/>
      <c r="E762" s="263"/>
      <c r="F762" s="263"/>
      <c r="G762" s="2053">
        <f t="shared" si="23"/>
        <v>0</v>
      </c>
    </row>
    <row r="763" spans="1:7">
      <c r="A763" s="331"/>
      <c r="B763" s="341"/>
      <c r="C763" s="2053">
        <f t="shared" si="22"/>
        <v>0</v>
      </c>
      <c r="D763" s="263"/>
      <c r="E763" s="263"/>
      <c r="F763" s="263"/>
      <c r="G763" s="2053">
        <f t="shared" si="23"/>
        <v>0</v>
      </c>
    </row>
    <row r="764" spans="1:7">
      <c r="A764" s="331"/>
      <c r="B764" s="341"/>
      <c r="C764" s="2053">
        <f t="shared" si="22"/>
        <v>0</v>
      </c>
      <c r="D764" s="263"/>
      <c r="E764" s="263"/>
      <c r="F764" s="263"/>
      <c r="G764" s="2053">
        <f t="shared" si="23"/>
        <v>0</v>
      </c>
    </row>
    <row r="765" spans="1:7">
      <c r="A765" s="331"/>
      <c r="B765" s="341"/>
      <c r="C765" s="2053">
        <f t="shared" si="22"/>
        <v>0</v>
      </c>
      <c r="D765" s="263"/>
      <c r="E765" s="263"/>
      <c r="F765" s="263"/>
      <c r="G765" s="2053">
        <f t="shared" si="23"/>
        <v>0</v>
      </c>
    </row>
    <row r="766" spans="1:7">
      <c r="A766" s="331"/>
      <c r="B766" s="341"/>
      <c r="C766" s="2053">
        <f t="shared" si="22"/>
        <v>0</v>
      </c>
      <c r="D766" s="263"/>
      <c r="E766" s="263"/>
      <c r="F766" s="263"/>
      <c r="G766" s="2053">
        <f t="shared" si="23"/>
        <v>0</v>
      </c>
    </row>
    <row r="767" spans="1:7">
      <c r="A767" s="331"/>
      <c r="B767" s="341"/>
      <c r="C767" s="2053">
        <f t="shared" si="22"/>
        <v>0</v>
      </c>
      <c r="D767" s="263"/>
      <c r="E767" s="263"/>
      <c r="F767" s="263"/>
      <c r="G767" s="2053">
        <f t="shared" si="23"/>
        <v>0</v>
      </c>
    </row>
    <row r="768" spans="1:7">
      <c r="A768" s="331"/>
      <c r="B768" s="341"/>
      <c r="C768" s="2053">
        <f t="shared" si="22"/>
        <v>0</v>
      </c>
      <c r="D768" s="263"/>
      <c r="E768" s="263"/>
      <c r="F768" s="263"/>
      <c r="G768" s="2053">
        <f t="shared" si="23"/>
        <v>0</v>
      </c>
    </row>
    <row r="769" spans="1:7">
      <c r="A769" s="331"/>
      <c r="B769" s="341"/>
      <c r="C769" s="2053">
        <f t="shared" si="22"/>
        <v>0</v>
      </c>
      <c r="D769" s="263"/>
      <c r="E769" s="263"/>
      <c r="F769" s="263"/>
      <c r="G769" s="2053">
        <f t="shared" si="23"/>
        <v>0</v>
      </c>
    </row>
    <row r="770" spans="1:7">
      <c r="A770" s="331"/>
      <c r="B770" s="341"/>
      <c r="C770" s="2053">
        <f t="shared" si="22"/>
        <v>0</v>
      </c>
      <c r="D770" s="263"/>
      <c r="E770" s="263"/>
      <c r="F770" s="263"/>
      <c r="G770" s="2053">
        <f t="shared" si="23"/>
        <v>0</v>
      </c>
    </row>
    <row r="771" spans="1:7">
      <c r="A771" s="331"/>
      <c r="B771" s="341"/>
      <c r="C771" s="2053">
        <f t="shared" si="22"/>
        <v>0</v>
      </c>
      <c r="D771" s="263"/>
      <c r="E771" s="263"/>
      <c r="F771" s="263"/>
      <c r="G771" s="2053">
        <f t="shared" si="23"/>
        <v>0</v>
      </c>
    </row>
    <row r="772" spans="1:7">
      <c r="A772" s="331"/>
      <c r="B772" s="341"/>
      <c r="C772" s="2053">
        <f t="shared" si="22"/>
        <v>0</v>
      </c>
      <c r="D772" s="263"/>
      <c r="E772" s="263"/>
      <c r="F772" s="263"/>
      <c r="G772" s="2053">
        <f t="shared" si="23"/>
        <v>0</v>
      </c>
    </row>
    <row r="773" spans="1:7">
      <c r="A773" s="331"/>
      <c r="B773" s="341"/>
      <c r="C773" s="2053">
        <f t="shared" si="22"/>
        <v>0</v>
      </c>
      <c r="D773" s="263"/>
      <c r="E773" s="263"/>
      <c r="F773" s="263"/>
      <c r="G773" s="2053">
        <f t="shared" si="23"/>
        <v>0</v>
      </c>
    </row>
    <row r="774" spans="1:7">
      <c r="A774" s="331"/>
      <c r="B774" s="341"/>
      <c r="C774" s="2053">
        <f t="shared" si="22"/>
        <v>0</v>
      </c>
      <c r="D774" s="263"/>
      <c r="E774" s="263"/>
      <c r="F774" s="263"/>
      <c r="G774" s="2053">
        <f t="shared" si="23"/>
        <v>0</v>
      </c>
    </row>
    <row r="775" spans="1:7">
      <c r="A775" s="331"/>
      <c r="B775" s="341"/>
      <c r="C775" s="2053">
        <f t="shared" si="22"/>
        <v>0</v>
      </c>
      <c r="D775" s="263"/>
      <c r="E775" s="263"/>
      <c r="F775" s="263"/>
      <c r="G775" s="2053">
        <f t="shared" si="23"/>
        <v>0</v>
      </c>
    </row>
    <row r="776" spans="1:7">
      <c r="A776" s="331"/>
      <c r="B776" s="341"/>
      <c r="C776" s="2053">
        <f t="shared" si="22"/>
        <v>0</v>
      </c>
      <c r="D776" s="263"/>
      <c r="E776" s="263"/>
      <c r="F776" s="263"/>
      <c r="G776" s="2053">
        <f t="shared" si="23"/>
        <v>0</v>
      </c>
    </row>
    <row r="777" spans="1:7">
      <c r="A777" s="331"/>
      <c r="B777" s="341"/>
      <c r="C777" s="2053">
        <f t="shared" si="22"/>
        <v>0</v>
      </c>
      <c r="D777" s="263"/>
      <c r="E777" s="263"/>
      <c r="F777" s="263"/>
      <c r="G777" s="2053">
        <f t="shared" si="23"/>
        <v>0</v>
      </c>
    </row>
    <row r="778" spans="1:7">
      <c r="A778" s="331"/>
      <c r="B778" s="341"/>
      <c r="C778" s="2053">
        <f t="shared" si="22"/>
        <v>0</v>
      </c>
      <c r="D778" s="263"/>
      <c r="E778" s="263"/>
      <c r="F778" s="263"/>
      <c r="G778" s="2053">
        <f t="shared" si="23"/>
        <v>0</v>
      </c>
    </row>
    <row r="779" spans="1:7">
      <c r="A779" s="331"/>
      <c r="B779" s="341"/>
      <c r="C779" s="2053">
        <f t="shared" si="22"/>
        <v>0</v>
      </c>
      <c r="D779" s="263"/>
      <c r="E779" s="263"/>
      <c r="F779" s="263"/>
      <c r="G779" s="2053">
        <f t="shared" si="23"/>
        <v>0</v>
      </c>
    </row>
    <row r="780" spans="1:7">
      <c r="A780" s="331"/>
      <c r="B780" s="341"/>
      <c r="C780" s="2053">
        <f t="shared" ref="C780:C843" si="24">SUMIF(D780:F780,"&gt;0")</f>
        <v>0</v>
      </c>
      <c r="D780" s="263"/>
      <c r="E780" s="263"/>
      <c r="F780" s="263"/>
      <c r="G780" s="2053">
        <f t="shared" ref="G780:G843" si="25">SUMIF(B780:C780,"&gt;0")</f>
        <v>0</v>
      </c>
    </row>
    <row r="781" spans="1:7">
      <c r="A781" s="331"/>
      <c r="B781" s="341"/>
      <c r="C781" s="2053">
        <f t="shared" si="24"/>
        <v>0</v>
      </c>
      <c r="D781" s="263"/>
      <c r="E781" s="263"/>
      <c r="F781" s="263"/>
      <c r="G781" s="2053">
        <f t="shared" si="25"/>
        <v>0</v>
      </c>
    </row>
    <row r="782" spans="1:7">
      <c r="A782" s="331"/>
      <c r="B782" s="341"/>
      <c r="C782" s="2053">
        <f t="shared" si="24"/>
        <v>0</v>
      </c>
      <c r="D782" s="263"/>
      <c r="E782" s="263"/>
      <c r="F782" s="263"/>
      <c r="G782" s="2053">
        <f t="shared" si="25"/>
        <v>0</v>
      </c>
    </row>
    <row r="783" spans="1:7">
      <c r="A783" s="331"/>
      <c r="B783" s="341"/>
      <c r="C783" s="2053">
        <f t="shared" si="24"/>
        <v>0</v>
      </c>
      <c r="D783" s="263"/>
      <c r="E783" s="263"/>
      <c r="F783" s="263"/>
      <c r="G783" s="2053">
        <f t="shared" si="25"/>
        <v>0</v>
      </c>
    </row>
    <row r="784" spans="1:7">
      <c r="A784" s="331"/>
      <c r="B784" s="341"/>
      <c r="C784" s="2053">
        <f t="shared" si="24"/>
        <v>0</v>
      </c>
      <c r="D784" s="263"/>
      <c r="E784" s="263"/>
      <c r="F784" s="263"/>
      <c r="G784" s="2053">
        <f t="shared" si="25"/>
        <v>0</v>
      </c>
    </row>
    <row r="785" spans="1:7">
      <c r="A785" s="331"/>
      <c r="B785" s="341"/>
      <c r="C785" s="2053">
        <f t="shared" si="24"/>
        <v>0</v>
      </c>
      <c r="D785" s="263"/>
      <c r="E785" s="263"/>
      <c r="F785" s="263"/>
      <c r="G785" s="2053">
        <f t="shared" si="25"/>
        <v>0</v>
      </c>
    </row>
    <row r="786" spans="1:7">
      <c r="A786" s="331"/>
      <c r="B786" s="341"/>
      <c r="C786" s="2053">
        <f t="shared" si="24"/>
        <v>0</v>
      </c>
      <c r="D786" s="263"/>
      <c r="E786" s="263"/>
      <c r="F786" s="263"/>
      <c r="G786" s="2053">
        <f t="shared" si="25"/>
        <v>0</v>
      </c>
    </row>
    <row r="787" spans="1:7">
      <c r="A787" s="331"/>
      <c r="B787" s="341"/>
      <c r="C787" s="2053">
        <f t="shared" si="24"/>
        <v>0</v>
      </c>
      <c r="D787" s="263"/>
      <c r="E787" s="263"/>
      <c r="F787" s="263"/>
      <c r="G787" s="2053">
        <f t="shared" si="25"/>
        <v>0</v>
      </c>
    </row>
    <row r="788" spans="1:7">
      <c r="A788" s="331"/>
      <c r="B788" s="341"/>
      <c r="C788" s="2053">
        <f t="shared" si="24"/>
        <v>0</v>
      </c>
      <c r="D788" s="263"/>
      <c r="E788" s="263"/>
      <c r="F788" s="263"/>
      <c r="G788" s="2053">
        <f t="shared" si="25"/>
        <v>0</v>
      </c>
    </row>
    <row r="789" spans="1:7">
      <c r="A789" s="331"/>
      <c r="B789" s="341"/>
      <c r="C789" s="2053">
        <f t="shared" si="24"/>
        <v>0</v>
      </c>
      <c r="D789" s="263"/>
      <c r="E789" s="263"/>
      <c r="F789" s="263"/>
      <c r="G789" s="2053">
        <f t="shared" si="25"/>
        <v>0</v>
      </c>
    </row>
    <row r="790" spans="1:7">
      <c r="A790" s="331"/>
      <c r="B790" s="341"/>
      <c r="C790" s="2053">
        <f t="shared" si="24"/>
        <v>0</v>
      </c>
      <c r="D790" s="263"/>
      <c r="E790" s="263"/>
      <c r="F790" s="263"/>
      <c r="G790" s="2053">
        <f t="shared" si="25"/>
        <v>0</v>
      </c>
    </row>
    <row r="791" spans="1:7">
      <c r="A791" s="331"/>
      <c r="B791" s="341"/>
      <c r="C791" s="2053">
        <f t="shared" si="24"/>
        <v>0</v>
      </c>
      <c r="D791" s="263"/>
      <c r="E791" s="263"/>
      <c r="F791" s="263"/>
      <c r="G791" s="2053">
        <f t="shared" si="25"/>
        <v>0</v>
      </c>
    </row>
    <row r="792" spans="1:7">
      <c r="A792" s="331"/>
      <c r="B792" s="341"/>
      <c r="C792" s="2053">
        <f t="shared" si="24"/>
        <v>0</v>
      </c>
      <c r="D792" s="263"/>
      <c r="E792" s="263"/>
      <c r="F792" s="263"/>
      <c r="G792" s="2053">
        <f t="shared" si="25"/>
        <v>0</v>
      </c>
    </row>
    <row r="793" spans="1:7">
      <c r="A793" s="331"/>
      <c r="B793" s="341"/>
      <c r="C793" s="2053">
        <f t="shared" si="24"/>
        <v>0</v>
      </c>
      <c r="D793" s="263"/>
      <c r="E793" s="263"/>
      <c r="F793" s="263"/>
      <c r="G793" s="2053">
        <f t="shared" si="25"/>
        <v>0</v>
      </c>
    </row>
    <row r="794" spans="1:7">
      <c r="A794" s="331"/>
      <c r="B794" s="341"/>
      <c r="C794" s="2053">
        <f t="shared" si="24"/>
        <v>0</v>
      </c>
      <c r="D794" s="263"/>
      <c r="E794" s="263"/>
      <c r="F794" s="263"/>
      <c r="G794" s="2053">
        <f t="shared" si="25"/>
        <v>0</v>
      </c>
    </row>
    <row r="795" spans="1:7">
      <c r="A795" s="331"/>
      <c r="B795" s="341"/>
      <c r="C795" s="2053">
        <f t="shared" si="24"/>
        <v>0</v>
      </c>
      <c r="D795" s="263"/>
      <c r="E795" s="263"/>
      <c r="F795" s="263"/>
      <c r="G795" s="2053">
        <f t="shared" si="25"/>
        <v>0</v>
      </c>
    </row>
    <row r="796" spans="1:7">
      <c r="A796" s="331"/>
      <c r="B796" s="341"/>
      <c r="C796" s="2053">
        <f t="shared" si="24"/>
        <v>0</v>
      </c>
      <c r="D796" s="263"/>
      <c r="E796" s="263"/>
      <c r="F796" s="263"/>
      <c r="G796" s="2053">
        <f t="shared" si="25"/>
        <v>0</v>
      </c>
    </row>
    <row r="797" spans="1:7">
      <c r="A797" s="331"/>
      <c r="B797" s="341"/>
      <c r="C797" s="2053">
        <f t="shared" si="24"/>
        <v>0</v>
      </c>
      <c r="D797" s="263"/>
      <c r="E797" s="263"/>
      <c r="F797" s="263"/>
      <c r="G797" s="2053">
        <f t="shared" si="25"/>
        <v>0</v>
      </c>
    </row>
    <row r="798" spans="1:7">
      <c r="A798" s="331"/>
      <c r="B798" s="341"/>
      <c r="C798" s="2053">
        <f t="shared" si="24"/>
        <v>0</v>
      </c>
      <c r="D798" s="263"/>
      <c r="E798" s="263"/>
      <c r="F798" s="263"/>
      <c r="G798" s="2053">
        <f t="shared" si="25"/>
        <v>0</v>
      </c>
    </row>
    <row r="799" spans="1:7">
      <c r="A799" s="331"/>
      <c r="B799" s="341"/>
      <c r="C799" s="2053">
        <f t="shared" si="24"/>
        <v>0</v>
      </c>
      <c r="D799" s="263"/>
      <c r="E799" s="263"/>
      <c r="F799" s="263"/>
      <c r="G799" s="2053">
        <f t="shared" si="25"/>
        <v>0</v>
      </c>
    </row>
    <row r="800" spans="1:7">
      <c r="A800" s="331"/>
      <c r="B800" s="341"/>
      <c r="C800" s="2053">
        <f t="shared" si="24"/>
        <v>0</v>
      </c>
      <c r="D800" s="263"/>
      <c r="E800" s="263"/>
      <c r="F800" s="263"/>
      <c r="G800" s="2053">
        <f t="shared" si="25"/>
        <v>0</v>
      </c>
    </row>
    <row r="801" spans="1:7">
      <c r="A801" s="331"/>
      <c r="B801" s="341"/>
      <c r="C801" s="2053">
        <f t="shared" si="24"/>
        <v>0</v>
      </c>
      <c r="D801" s="263"/>
      <c r="E801" s="263"/>
      <c r="F801" s="263"/>
      <c r="G801" s="2053">
        <f t="shared" si="25"/>
        <v>0</v>
      </c>
    </row>
    <row r="802" spans="1:7">
      <c r="A802" s="331"/>
      <c r="B802" s="341"/>
      <c r="C802" s="2053">
        <f t="shared" si="24"/>
        <v>0</v>
      </c>
      <c r="D802" s="263"/>
      <c r="E802" s="263"/>
      <c r="F802" s="263"/>
      <c r="G802" s="2053">
        <f t="shared" si="25"/>
        <v>0</v>
      </c>
    </row>
    <row r="803" spans="1:7">
      <c r="A803" s="331"/>
      <c r="B803" s="341"/>
      <c r="C803" s="2053">
        <f t="shared" si="24"/>
        <v>0</v>
      </c>
      <c r="D803" s="263"/>
      <c r="E803" s="263"/>
      <c r="F803" s="263"/>
      <c r="G803" s="2053">
        <f t="shared" si="25"/>
        <v>0</v>
      </c>
    </row>
    <row r="804" spans="1:7">
      <c r="A804" s="331"/>
      <c r="B804" s="341"/>
      <c r="C804" s="2053">
        <f t="shared" si="24"/>
        <v>0</v>
      </c>
      <c r="D804" s="263"/>
      <c r="E804" s="263"/>
      <c r="F804" s="263"/>
      <c r="G804" s="2053">
        <f t="shared" si="25"/>
        <v>0</v>
      </c>
    </row>
    <row r="805" spans="1:7">
      <c r="A805" s="331"/>
      <c r="B805" s="341"/>
      <c r="C805" s="2053">
        <f t="shared" si="24"/>
        <v>0</v>
      </c>
      <c r="D805" s="263"/>
      <c r="E805" s="263"/>
      <c r="F805" s="263"/>
      <c r="G805" s="2053">
        <f t="shared" si="25"/>
        <v>0</v>
      </c>
    </row>
    <row r="806" spans="1:7">
      <c r="A806" s="331"/>
      <c r="B806" s="341"/>
      <c r="C806" s="2053">
        <f t="shared" si="24"/>
        <v>0</v>
      </c>
      <c r="D806" s="263"/>
      <c r="E806" s="263"/>
      <c r="F806" s="263"/>
      <c r="G806" s="2053">
        <f t="shared" si="25"/>
        <v>0</v>
      </c>
    </row>
    <row r="807" spans="1:7">
      <c r="A807" s="331"/>
      <c r="B807" s="341"/>
      <c r="C807" s="2053">
        <f t="shared" si="24"/>
        <v>0</v>
      </c>
      <c r="D807" s="263"/>
      <c r="E807" s="263"/>
      <c r="F807" s="263"/>
      <c r="G807" s="2053">
        <f t="shared" si="25"/>
        <v>0</v>
      </c>
    </row>
    <row r="808" spans="1:7">
      <c r="A808" s="331"/>
      <c r="B808" s="341"/>
      <c r="C808" s="2053">
        <f t="shared" si="24"/>
        <v>0</v>
      </c>
      <c r="D808" s="263"/>
      <c r="E808" s="263"/>
      <c r="F808" s="263"/>
      <c r="G808" s="2053">
        <f t="shared" si="25"/>
        <v>0</v>
      </c>
    </row>
    <row r="809" spans="1:7">
      <c r="A809" s="331"/>
      <c r="B809" s="341"/>
      <c r="C809" s="2053">
        <f t="shared" si="24"/>
        <v>0</v>
      </c>
      <c r="D809" s="263"/>
      <c r="E809" s="263"/>
      <c r="F809" s="263"/>
      <c r="G809" s="2053">
        <f t="shared" si="25"/>
        <v>0</v>
      </c>
    </row>
    <row r="810" spans="1:7">
      <c r="A810" s="331"/>
      <c r="B810" s="341"/>
      <c r="C810" s="2053">
        <f t="shared" si="24"/>
        <v>0</v>
      </c>
      <c r="D810" s="263"/>
      <c r="E810" s="263"/>
      <c r="F810" s="263"/>
      <c r="G810" s="2053">
        <f t="shared" si="25"/>
        <v>0</v>
      </c>
    </row>
    <row r="811" spans="1:7">
      <c r="A811" s="331"/>
      <c r="B811" s="341"/>
      <c r="C811" s="2053">
        <f t="shared" si="24"/>
        <v>0</v>
      </c>
      <c r="D811" s="263"/>
      <c r="E811" s="263"/>
      <c r="F811" s="263"/>
      <c r="G811" s="2053">
        <f t="shared" si="25"/>
        <v>0</v>
      </c>
    </row>
    <row r="812" spans="1:7">
      <c r="A812" s="331"/>
      <c r="B812" s="341"/>
      <c r="C812" s="2053">
        <f t="shared" si="24"/>
        <v>0</v>
      </c>
      <c r="D812" s="263"/>
      <c r="E812" s="263"/>
      <c r="F812" s="263"/>
      <c r="G812" s="2053">
        <f t="shared" si="25"/>
        <v>0</v>
      </c>
    </row>
    <row r="813" spans="1:7">
      <c r="A813" s="331"/>
      <c r="B813" s="341"/>
      <c r="C813" s="2053">
        <f t="shared" si="24"/>
        <v>0</v>
      </c>
      <c r="D813" s="263"/>
      <c r="E813" s="263"/>
      <c r="F813" s="263"/>
      <c r="G813" s="2053">
        <f t="shared" si="25"/>
        <v>0</v>
      </c>
    </row>
    <row r="814" spans="1:7">
      <c r="A814" s="331"/>
      <c r="B814" s="341"/>
      <c r="C814" s="2053">
        <f t="shared" si="24"/>
        <v>0</v>
      </c>
      <c r="D814" s="263"/>
      <c r="E814" s="263"/>
      <c r="F814" s="263"/>
      <c r="G814" s="2053">
        <f t="shared" si="25"/>
        <v>0</v>
      </c>
    </row>
    <row r="815" spans="1:7">
      <c r="A815" s="331"/>
      <c r="B815" s="341"/>
      <c r="C815" s="2053">
        <f t="shared" si="24"/>
        <v>0</v>
      </c>
      <c r="D815" s="263"/>
      <c r="E815" s="263"/>
      <c r="F815" s="263"/>
      <c r="G815" s="2053">
        <f t="shared" si="25"/>
        <v>0</v>
      </c>
    </row>
    <row r="816" spans="1:7">
      <c r="A816" s="331"/>
      <c r="B816" s="341"/>
      <c r="C816" s="2053">
        <f t="shared" si="24"/>
        <v>0</v>
      </c>
      <c r="D816" s="263"/>
      <c r="E816" s="263"/>
      <c r="F816" s="263"/>
      <c r="G816" s="2053">
        <f t="shared" si="25"/>
        <v>0</v>
      </c>
    </row>
    <row r="817" spans="1:7">
      <c r="A817" s="331"/>
      <c r="B817" s="341"/>
      <c r="C817" s="2053">
        <f t="shared" si="24"/>
        <v>0</v>
      </c>
      <c r="D817" s="263"/>
      <c r="E817" s="263"/>
      <c r="F817" s="263"/>
      <c r="G817" s="2053">
        <f t="shared" si="25"/>
        <v>0</v>
      </c>
    </row>
    <row r="818" spans="1:7">
      <c r="A818" s="331"/>
      <c r="B818" s="341"/>
      <c r="C818" s="2053">
        <f t="shared" si="24"/>
        <v>0</v>
      </c>
      <c r="D818" s="263"/>
      <c r="E818" s="263"/>
      <c r="F818" s="263"/>
      <c r="G818" s="2053">
        <f t="shared" si="25"/>
        <v>0</v>
      </c>
    </row>
    <row r="819" spans="1:7">
      <c r="A819" s="331"/>
      <c r="B819" s="341"/>
      <c r="C819" s="2053">
        <f t="shared" si="24"/>
        <v>0</v>
      </c>
      <c r="D819" s="263"/>
      <c r="E819" s="263"/>
      <c r="F819" s="263"/>
      <c r="G819" s="2053">
        <f t="shared" si="25"/>
        <v>0</v>
      </c>
    </row>
    <row r="820" spans="1:7">
      <c r="A820" s="331"/>
      <c r="B820" s="341"/>
      <c r="C820" s="2053">
        <f t="shared" si="24"/>
        <v>0</v>
      </c>
      <c r="D820" s="263"/>
      <c r="E820" s="263"/>
      <c r="F820" s="263"/>
      <c r="G820" s="2053">
        <f t="shared" si="25"/>
        <v>0</v>
      </c>
    </row>
    <row r="821" spans="1:7">
      <c r="A821" s="331"/>
      <c r="B821" s="341"/>
      <c r="C821" s="2053">
        <f t="shared" si="24"/>
        <v>0</v>
      </c>
      <c r="D821" s="263"/>
      <c r="E821" s="263"/>
      <c r="F821" s="263"/>
      <c r="G821" s="2053">
        <f t="shared" si="25"/>
        <v>0</v>
      </c>
    </row>
    <row r="822" spans="1:7">
      <c r="A822" s="331"/>
      <c r="B822" s="341"/>
      <c r="C822" s="2053">
        <f t="shared" si="24"/>
        <v>0</v>
      </c>
      <c r="D822" s="263"/>
      <c r="E822" s="263"/>
      <c r="F822" s="263"/>
      <c r="G822" s="2053">
        <f t="shared" si="25"/>
        <v>0</v>
      </c>
    </row>
    <row r="823" spans="1:7">
      <c r="A823" s="331"/>
      <c r="B823" s="341"/>
      <c r="C823" s="2053">
        <f t="shared" si="24"/>
        <v>0</v>
      </c>
      <c r="D823" s="263"/>
      <c r="E823" s="263"/>
      <c r="F823" s="263"/>
      <c r="G823" s="2053">
        <f t="shared" si="25"/>
        <v>0</v>
      </c>
    </row>
    <row r="824" spans="1:7">
      <c r="A824" s="331"/>
      <c r="B824" s="341"/>
      <c r="C824" s="2053">
        <f t="shared" si="24"/>
        <v>0</v>
      </c>
      <c r="D824" s="263"/>
      <c r="E824" s="263"/>
      <c r="F824" s="263"/>
      <c r="G824" s="2053">
        <f t="shared" si="25"/>
        <v>0</v>
      </c>
    </row>
    <row r="825" spans="1:7">
      <c r="A825" s="331"/>
      <c r="B825" s="341"/>
      <c r="C825" s="2053">
        <f t="shared" si="24"/>
        <v>0</v>
      </c>
      <c r="D825" s="263"/>
      <c r="E825" s="263"/>
      <c r="F825" s="263"/>
      <c r="G825" s="2053">
        <f t="shared" si="25"/>
        <v>0</v>
      </c>
    </row>
    <row r="826" spans="1:7">
      <c r="A826" s="331"/>
      <c r="B826" s="341"/>
      <c r="C826" s="2053">
        <f t="shared" si="24"/>
        <v>0</v>
      </c>
      <c r="D826" s="263"/>
      <c r="E826" s="263"/>
      <c r="F826" s="263"/>
      <c r="G826" s="2053">
        <f t="shared" si="25"/>
        <v>0</v>
      </c>
    </row>
    <row r="827" spans="1:7">
      <c r="A827" s="331"/>
      <c r="B827" s="341"/>
      <c r="C827" s="2053">
        <f t="shared" si="24"/>
        <v>0</v>
      </c>
      <c r="D827" s="263"/>
      <c r="E827" s="263"/>
      <c r="F827" s="263"/>
      <c r="G827" s="2053">
        <f t="shared" si="25"/>
        <v>0</v>
      </c>
    </row>
    <row r="828" spans="1:7">
      <c r="A828" s="331"/>
      <c r="B828" s="341"/>
      <c r="C828" s="2053">
        <f t="shared" si="24"/>
        <v>0</v>
      </c>
      <c r="D828" s="263"/>
      <c r="E828" s="263"/>
      <c r="F828" s="263"/>
      <c r="G828" s="2053">
        <f t="shared" si="25"/>
        <v>0</v>
      </c>
    </row>
    <row r="829" spans="1:7">
      <c r="A829" s="331"/>
      <c r="B829" s="341"/>
      <c r="C829" s="2053">
        <f t="shared" si="24"/>
        <v>0</v>
      </c>
      <c r="D829" s="263"/>
      <c r="E829" s="263"/>
      <c r="F829" s="263"/>
      <c r="G829" s="2053">
        <f t="shared" si="25"/>
        <v>0</v>
      </c>
    </row>
    <row r="830" spans="1:7">
      <c r="A830" s="331"/>
      <c r="B830" s="341"/>
      <c r="C830" s="2053">
        <f t="shared" si="24"/>
        <v>0</v>
      </c>
      <c r="D830" s="263"/>
      <c r="E830" s="263"/>
      <c r="F830" s="263"/>
      <c r="G830" s="2053">
        <f t="shared" si="25"/>
        <v>0</v>
      </c>
    </row>
    <row r="831" spans="1:7">
      <c r="A831" s="331"/>
      <c r="B831" s="341"/>
      <c r="C831" s="2053">
        <f t="shared" si="24"/>
        <v>0</v>
      </c>
      <c r="D831" s="263"/>
      <c r="E831" s="263"/>
      <c r="F831" s="263"/>
      <c r="G831" s="2053">
        <f t="shared" si="25"/>
        <v>0</v>
      </c>
    </row>
    <row r="832" spans="1:7">
      <c r="A832" s="331"/>
      <c r="B832" s="341"/>
      <c r="C832" s="2053">
        <f t="shared" si="24"/>
        <v>0</v>
      </c>
      <c r="D832" s="263"/>
      <c r="E832" s="263"/>
      <c r="F832" s="263"/>
      <c r="G832" s="2053">
        <f t="shared" si="25"/>
        <v>0</v>
      </c>
    </row>
    <row r="833" spans="1:7">
      <c r="A833" s="331"/>
      <c r="B833" s="341"/>
      <c r="C833" s="2053">
        <f t="shared" si="24"/>
        <v>0</v>
      </c>
      <c r="D833" s="263"/>
      <c r="E833" s="263"/>
      <c r="F833" s="263"/>
      <c r="G833" s="2053">
        <f t="shared" si="25"/>
        <v>0</v>
      </c>
    </row>
    <row r="834" spans="1:7">
      <c r="A834" s="331"/>
      <c r="B834" s="341"/>
      <c r="C834" s="2053">
        <f t="shared" si="24"/>
        <v>0</v>
      </c>
      <c r="D834" s="263"/>
      <c r="E834" s="263"/>
      <c r="F834" s="263"/>
      <c r="G834" s="2053">
        <f t="shared" si="25"/>
        <v>0</v>
      </c>
    </row>
    <row r="835" spans="1:7">
      <c r="A835" s="331"/>
      <c r="B835" s="341"/>
      <c r="C835" s="2053">
        <f t="shared" si="24"/>
        <v>0</v>
      </c>
      <c r="D835" s="263"/>
      <c r="E835" s="263"/>
      <c r="F835" s="263"/>
      <c r="G835" s="2053">
        <f t="shared" si="25"/>
        <v>0</v>
      </c>
    </row>
    <row r="836" spans="1:7">
      <c r="A836" s="331"/>
      <c r="B836" s="341"/>
      <c r="C836" s="2053">
        <f t="shared" si="24"/>
        <v>0</v>
      </c>
      <c r="D836" s="263"/>
      <c r="E836" s="263"/>
      <c r="F836" s="263"/>
      <c r="G836" s="2053">
        <f t="shared" si="25"/>
        <v>0</v>
      </c>
    </row>
    <row r="837" spans="1:7">
      <c r="A837" s="331"/>
      <c r="B837" s="341"/>
      <c r="C837" s="2053">
        <f t="shared" si="24"/>
        <v>0</v>
      </c>
      <c r="D837" s="263"/>
      <c r="E837" s="263"/>
      <c r="F837" s="263"/>
      <c r="G837" s="2053">
        <f t="shared" si="25"/>
        <v>0</v>
      </c>
    </row>
    <row r="838" spans="1:7">
      <c r="A838" s="331"/>
      <c r="B838" s="341"/>
      <c r="C838" s="2053">
        <f t="shared" si="24"/>
        <v>0</v>
      </c>
      <c r="D838" s="263"/>
      <c r="E838" s="263"/>
      <c r="F838" s="263"/>
      <c r="G838" s="2053">
        <f t="shared" si="25"/>
        <v>0</v>
      </c>
    </row>
    <row r="839" spans="1:7">
      <c r="A839" s="331"/>
      <c r="B839" s="341"/>
      <c r="C839" s="2053">
        <f t="shared" si="24"/>
        <v>0</v>
      </c>
      <c r="D839" s="263"/>
      <c r="E839" s="263"/>
      <c r="F839" s="263"/>
      <c r="G839" s="2053">
        <f t="shared" si="25"/>
        <v>0</v>
      </c>
    </row>
    <row r="840" spans="1:7">
      <c r="A840" s="331"/>
      <c r="B840" s="341"/>
      <c r="C840" s="2053">
        <f t="shared" si="24"/>
        <v>0</v>
      </c>
      <c r="D840" s="263"/>
      <c r="E840" s="263"/>
      <c r="F840" s="263"/>
      <c r="G840" s="2053">
        <f t="shared" si="25"/>
        <v>0</v>
      </c>
    </row>
    <row r="841" spans="1:7">
      <c r="A841" s="331"/>
      <c r="B841" s="341"/>
      <c r="C841" s="2053">
        <f t="shared" si="24"/>
        <v>0</v>
      </c>
      <c r="D841" s="263"/>
      <c r="E841" s="263"/>
      <c r="F841" s="263"/>
      <c r="G841" s="2053">
        <f t="shared" si="25"/>
        <v>0</v>
      </c>
    </row>
    <row r="842" spans="1:7">
      <c r="A842" s="331"/>
      <c r="B842" s="341"/>
      <c r="C842" s="2053">
        <f t="shared" si="24"/>
        <v>0</v>
      </c>
      <c r="D842" s="263"/>
      <c r="E842" s="263"/>
      <c r="F842" s="263"/>
      <c r="G842" s="2053">
        <f t="shared" si="25"/>
        <v>0</v>
      </c>
    </row>
    <row r="843" spans="1:7">
      <c r="A843" s="331"/>
      <c r="B843" s="341"/>
      <c r="C843" s="2053">
        <f t="shared" si="24"/>
        <v>0</v>
      </c>
      <c r="D843" s="263"/>
      <c r="E843" s="263"/>
      <c r="F843" s="263"/>
      <c r="G843" s="2053">
        <f t="shared" si="25"/>
        <v>0</v>
      </c>
    </row>
    <row r="844" spans="1:7">
      <c r="A844" s="331"/>
      <c r="B844" s="341"/>
      <c r="C844" s="2053">
        <f t="shared" ref="C844:C907" si="26">SUMIF(D844:F844,"&gt;0")</f>
        <v>0</v>
      </c>
      <c r="D844" s="263"/>
      <c r="E844" s="263"/>
      <c r="F844" s="263"/>
      <c r="G844" s="2053">
        <f t="shared" ref="G844:G907" si="27">SUMIF(B844:C844,"&gt;0")</f>
        <v>0</v>
      </c>
    </row>
    <row r="845" spans="1:7">
      <c r="A845" s="331"/>
      <c r="B845" s="341"/>
      <c r="C845" s="2053">
        <f t="shared" si="26"/>
        <v>0</v>
      </c>
      <c r="D845" s="263"/>
      <c r="E845" s="263"/>
      <c r="F845" s="263"/>
      <c r="G845" s="2053">
        <f t="shared" si="27"/>
        <v>0</v>
      </c>
    </row>
    <row r="846" spans="1:7">
      <c r="A846" s="331"/>
      <c r="B846" s="341"/>
      <c r="C846" s="2053">
        <f t="shared" si="26"/>
        <v>0</v>
      </c>
      <c r="D846" s="263"/>
      <c r="E846" s="263"/>
      <c r="F846" s="263"/>
      <c r="G846" s="2053">
        <f t="shared" si="27"/>
        <v>0</v>
      </c>
    </row>
    <row r="847" spans="1:7">
      <c r="A847" s="331"/>
      <c r="B847" s="341"/>
      <c r="C847" s="2053">
        <f t="shared" si="26"/>
        <v>0</v>
      </c>
      <c r="D847" s="263"/>
      <c r="E847" s="263"/>
      <c r="F847" s="263"/>
      <c r="G847" s="2053">
        <f t="shared" si="27"/>
        <v>0</v>
      </c>
    </row>
    <row r="848" spans="1:7">
      <c r="A848" s="331"/>
      <c r="B848" s="341"/>
      <c r="C848" s="2053">
        <f t="shared" si="26"/>
        <v>0</v>
      </c>
      <c r="D848" s="263"/>
      <c r="E848" s="263"/>
      <c r="F848" s="263"/>
      <c r="G848" s="2053">
        <f t="shared" si="27"/>
        <v>0</v>
      </c>
    </row>
    <row r="849" spans="1:7">
      <c r="A849" s="331"/>
      <c r="B849" s="341"/>
      <c r="C849" s="2053">
        <f t="shared" si="26"/>
        <v>0</v>
      </c>
      <c r="D849" s="263"/>
      <c r="E849" s="263"/>
      <c r="F849" s="263"/>
      <c r="G849" s="2053">
        <f t="shared" si="27"/>
        <v>0</v>
      </c>
    </row>
    <row r="850" spans="1:7">
      <c r="A850" s="331"/>
      <c r="B850" s="341"/>
      <c r="C850" s="2053">
        <f t="shared" si="26"/>
        <v>0</v>
      </c>
      <c r="D850" s="263"/>
      <c r="E850" s="263"/>
      <c r="F850" s="263"/>
      <c r="G850" s="2053">
        <f t="shared" si="27"/>
        <v>0</v>
      </c>
    </row>
    <row r="851" spans="1:7">
      <c r="A851" s="331"/>
      <c r="B851" s="341"/>
      <c r="C851" s="2053">
        <f t="shared" si="26"/>
        <v>0</v>
      </c>
      <c r="D851" s="263"/>
      <c r="E851" s="263"/>
      <c r="F851" s="263"/>
      <c r="G851" s="2053">
        <f t="shared" si="27"/>
        <v>0</v>
      </c>
    </row>
    <row r="852" spans="1:7">
      <c r="A852" s="331"/>
      <c r="B852" s="341"/>
      <c r="C852" s="2053">
        <f t="shared" si="26"/>
        <v>0</v>
      </c>
      <c r="D852" s="263"/>
      <c r="E852" s="263"/>
      <c r="F852" s="263"/>
      <c r="G852" s="2053">
        <f t="shared" si="27"/>
        <v>0</v>
      </c>
    </row>
    <row r="853" spans="1:7">
      <c r="A853" s="331"/>
      <c r="B853" s="341"/>
      <c r="C853" s="2053">
        <f t="shared" si="26"/>
        <v>0</v>
      </c>
      <c r="D853" s="263"/>
      <c r="E853" s="263"/>
      <c r="F853" s="263"/>
      <c r="G853" s="2053">
        <f t="shared" si="27"/>
        <v>0</v>
      </c>
    </row>
    <row r="854" spans="1:7">
      <c r="A854" s="331"/>
      <c r="B854" s="341"/>
      <c r="C854" s="2053">
        <f t="shared" si="26"/>
        <v>0</v>
      </c>
      <c r="D854" s="263"/>
      <c r="E854" s="263"/>
      <c r="F854" s="263"/>
      <c r="G854" s="2053">
        <f t="shared" si="27"/>
        <v>0</v>
      </c>
    </row>
    <row r="855" spans="1:7">
      <c r="A855" s="331"/>
      <c r="B855" s="341"/>
      <c r="C855" s="2053">
        <f t="shared" si="26"/>
        <v>0</v>
      </c>
      <c r="D855" s="263"/>
      <c r="E855" s="263"/>
      <c r="F855" s="263"/>
      <c r="G855" s="2053">
        <f t="shared" si="27"/>
        <v>0</v>
      </c>
    </row>
    <row r="856" spans="1:7">
      <c r="A856" s="331"/>
      <c r="B856" s="341"/>
      <c r="C856" s="2053">
        <f t="shared" si="26"/>
        <v>0</v>
      </c>
      <c r="D856" s="263"/>
      <c r="E856" s="263"/>
      <c r="F856" s="263"/>
      <c r="G856" s="2053">
        <f t="shared" si="27"/>
        <v>0</v>
      </c>
    </row>
    <row r="857" spans="1:7">
      <c r="A857" s="331"/>
      <c r="B857" s="341"/>
      <c r="C857" s="2053">
        <f t="shared" si="26"/>
        <v>0</v>
      </c>
      <c r="D857" s="263"/>
      <c r="E857" s="263"/>
      <c r="F857" s="263"/>
      <c r="G857" s="2053">
        <f t="shared" si="27"/>
        <v>0</v>
      </c>
    </row>
    <row r="858" spans="1:7">
      <c r="A858" s="331"/>
      <c r="B858" s="341"/>
      <c r="C858" s="2053">
        <f t="shared" si="26"/>
        <v>0</v>
      </c>
      <c r="D858" s="263"/>
      <c r="E858" s="263"/>
      <c r="F858" s="263"/>
      <c r="G858" s="2053">
        <f t="shared" si="27"/>
        <v>0</v>
      </c>
    </row>
    <row r="859" spans="1:7">
      <c r="A859" s="331"/>
      <c r="B859" s="341"/>
      <c r="C859" s="2053">
        <f t="shared" si="26"/>
        <v>0</v>
      </c>
      <c r="D859" s="263"/>
      <c r="E859" s="263"/>
      <c r="F859" s="263"/>
      <c r="G859" s="2053">
        <f t="shared" si="27"/>
        <v>0</v>
      </c>
    </row>
    <row r="860" spans="1:7">
      <c r="A860" s="331"/>
      <c r="B860" s="341"/>
      <c r="C860" s="2053">
        <f t="shared" si="26"/>
        <v>0</v>
      </c>
      <c r="D860" s="263"/>
      <c r="E860" s="263"/>
      <c r="F860" s="263"/>
      <c r="G860" s="2053">
        <f t="shared" si="27"/>
        <v>0</v>
      </c>
    </row>
    <row r="861" spans="1:7">
      <c r="A861" s="331"/>
      <c r="B861" s="341"/>
      <c r="C861" s="2053">
        <f t="shared" si="26"/>
        <v>0</v>
      </c>
      <c r="D861" s="263"/>
      <c r="E861" s="263"/>
      <c r="F861" s="263"/>
      <c r="G861" s="2053">
        <f t="shared" si="27"/>
        <v>0</v>
      </c>
    </row>
    <row r="862" spans="1:7">
      <c r="A862" s="331"/>
      <c r="B862" s="341"/>
      <c r="C862" s="2053">
        <f t="shared" si="26"/>
        <v>0</v>
      </c>
      <c r="D862" s="263"/>
      <c r="E862" s="263"/>
      <c r="F862" s="263"/>
      <c r="G862" s="2053">
        <f t="shared" si="27"/>
        <v>0</v>
      </c>
    </row>
    <row r="863" spans="1:7">
      <c r="A863" s="331"/>
      <c r="B863" s="341"/>
      <c r="C863" s="2053">
        <f t="shared" si="26"/>
        <v>0</v>
      </c>
      <c r="D863" s="263"/>
      <c r="E863" s="263"/>
      <c r="F863" s="263"/>
      <c r="G863" s="2053">
        <f t="shared" si="27"/>
        <v>0</v>
      </c>
    </row>
    <row r="864" spans="1:7">
      <c r="A864" s="331"/>
      <c r="B864" s="341"/>
      <c r="C864" s="2053">
        <f t="shared" si="26"/>
        <v>0</v>
      </c>
      <c r="D864" s="263"/>
      <c r="E864" s="263"/>
      <c r="F864" s="263"/>
      <c r="G864" s="2053">
        <f t="shared" si="27"/>
        <v>0</v>
      </c>
    </row>
    <row r="865" spans="1:7">
      <c r="A865" s="331"/>
      <c r="B865" s="341"/>
      <c r="C865" s="2053">
        <f t="shared" si="26"/>
        <v>0</v>
      </c>
      <c r="D865" s="263"/>
      <c r="E865" s="263"/>
      <c r="F865" s="263"/>
      <c r="G865" s="2053">
        <f t="shared" si="27"/>
        <v>0</v>
      </c>
    </row>
    <row r="866" spans="1:7">
      <c r="A866" s="331"/>
      <c r="B866" s="341"/>
      <c r="C866" s="2053">
        <f t="shared" si="26"/>
        <v>0</v>
      </c>
      <c r="D866" s="263"/>
      <c r="E866" s="263"/>
      <c r="F866" s="263"/>
      <c r="G866" s="2053">
        <f t="shared" si="27"/>
        <v>0</v>
      </c>
    </row>
    <row r="867" spans="1:7">
      <c r="A867" s="331"/>
      <c r="B867" s="341"/>
      <c r="C867" s="2053">
        <f t="shared" si="26"/>
        <v>0</v>
      </c>
      <c r="D867" s="263"/>
      <c r="E867" s="263"/>
      <c r="F867" s="263"/>
      <c r="G867" s="2053">
        <f t="shared" si="27"/>
        <v>0</v>
      </c>
    </row>
    <row r="868" spans="1:7">
      <c r="A868" s="331"/>
      <c r="B868" s="341"/>
      <c r="C868" s="2053">
        <f t="shared" si="26"/>
        <v>0</v>
      </c>
      <c r="D868" s="263"/>
      <c r="E868" s="263"/>
      <c r="F868" s="263"/>
      <c r="G868" s="2053">
        <f t="shared" si="27"/>
        <v>0</v>
      </c>
    </row>
    <row r="869" spans="1:7">
      <c r="A869" s="331"/>
      <c r="B869" s="341"/>
      <c r="C869" s="2053">
        <f t="shared" si="26"/>
        <v>0</v>
      </c>
      <c r="D869" s="263"/>
      <c r="E869" s="263"/>
      <c r="F869" s="263"/>
      <c r="G869" s="2053">
        <f t="shared" si="27"/>
        <v>0</v>
      </c>
    </row>
    <row r="870" spans="1:7">
      <c r="A870" s="331"/>
      <c r="B870" s="341"/>
      <c r="C870" s="2053">
        <f t="shared" si="26"/>
        <v>0</v>
      </c>
      <c r="D870" s="263"/>
      <c r="E870" s="263"/>
      <c r="F870" s="263"/>
      <c r="G870" s="2053">
        <f t="shared" si="27"/>
        <v>0</v>
      </c>
    </row>
    <row r="871" spans="1:7">
      <c r="A871" s="331"/>
      <c r="B871" s="341"/>
      <c r="C871" s="2053">
        <f t="shared" si="26"/>
        <v>0</v>
      </c>
      <c r="D871" s="263"/>
      <c r="E871" s="263"/>
      <c r="F871" s="263"/>
      <c r="G871" s="2053">
        <f t="shared" si="27"/>
        <v>0</v>
      </c>
    </row>
    <row r="872" spans="1:7">
      <c r="A872" s="331"/>
      <c r="B872" s="341"/>
      <c r="C872" s="2053">
        <f t="shared" si="26"/>
        <v>0</v>
      </c>
      <c r="D872" s="263"/>
      <c r="E872" s="263"/>
      <c r="F872" s="263"/>
      <c r="G872" s="2053">
        <f t="shared" si="27"/>
        <v>0</v>
      </c>
    </row>
    <row r="873" spans="1:7">
      <c r="A873" s="331"/>
      <c r="B873" s="341"/>
      <c r="C873" s="2053">
        <f t="shared" si="26"/>
        <v>0</v>
      </c>
      <c r="D873" s="263"/>
      <c r="E873" s="263"/>
      <c r="F873" s="263"/>
      <c r="G873" s="2053">
        <f t="shared" si="27"/>
        <v>0</v>
      </c>
    </row>
    <row r="874" spans="1:7">
      <c r="A874" s="331"/>
      <c r="B874" s="341"/>
      <c r="C874" s="2053">
        <f t="shared" si="26"/>
        <v>0</v>
      </c>
      <c r="D874" s="263"/>
      <c r="E874" s="263"/>
      <c r="F874" s="263"/>
      <c r="G874" s="2053">
        <f t="shared" si="27"/>
        <v>0</v>
      </c>
    </row>
    <row r="875" spans="1:7">
      <c r="A875" s="331"/>
      <c r="B875" s="341"/>
      <c r="C875" s="2053">
        <f t="shared" si="26"/>
        <v>0</v>
      </c>
      <c r="D875" s="263"/>
      <c r="E875" s="263"/>
      <c r="F875" s="263"/>
      <c r="G875" s="2053">
        <f t="shared" si="27"/>
        <v>0</v>
      </c>
    </row>
    <row r="876" spans="1:7">
      <c r="A876" s="331"/>
      <c r="B876" s="341"/>
      <c r="C876" s="2053">
        <f t="shared" si="26"/>
        <v>0</v>
      </c>
      <c r="D876" s="263"/>
      <c r="E876" s="263"/>
      <c r="F876" s="263"/>
      <c r="G876" s="2053">
        <f t="shared" si="27"/>
        <v>0</v>
      </c>
    </row>
    <row r="877" spans="1:7">
      <c r="A877" s="331"/>
      <c r="B877" s="341"/>
      <c r="C877" s="2053">
        <f t="shared" si="26"/>
        <v>0</v>
      </c>
      <c r="D877" s="263"/>
      <c r="E877" s="263"/>
      <c r="F877" s="263"/>
      <c r="G877" s="2053">
        <f t="shared" si="27"/>
        <v>0</v>
      </c>
    </row>
    <row r="878" spans="1:7">
      <c r="A878" s="331"/>
      <c r="B878" s="341"/>
      <c r="C878" s="2053">
        <f t="shared" si="26"/>
        <v>0</v>
      </c>
      <c r="D878" s="263"/>
      <c r="E878" s="263"/>
      <c r="F878" s="263"/>
      <c r="G878" s="2053">
        <f t="shared" si="27"/>
        <v>0</v>
      </c>
    </row>
    <row r="879" spans="1:7">
      <c r="A879" s="331"/>
      <c r="B879" s="341"/>
      <c r="C879" s="2053">
        <f t="shared" si="26"/>
        <v>0</v>
      </c>
      <c r="D879" s="263"/>
      <c r="E879" s="263"/>
      <c r="F879" s="263"/>
      <c r="G879" s="2053">
        <f t="shared" si="27"/>
        <v>0</v>
      </c>
    </row>
    <row r="880" spans="1:7">
      <c r="A880" s="331"/>
      <c r="B880" s="341"/>
      <c r="C880" s="2053">
        <f t="shared" si="26"/>
        <v>0</v>
      </c>
      <c r="D880" s="263"/>
      <c r="E880" s="263"/>
      <c r="F880" s="263"/>
      <c r="G880" s="2053">
        <f t="shared" si="27"/>
        <v>0</v>
      </c>
    </row>
    <row r="881" spans="1:7">
      <c r="A881" s="331"/>
      <c r="B881" s="341"/>
      <c r="C881" s="2053">
        <f t="shared" si="26"/>
        <v>0</v>
      </c>
      <c r="D881" s="263"/>
      <c r="E881" s="263"/>
      <c r="F881" s="263"/>
      <c r="G881" s="2053">
        <f t="shared" si="27"/>
        <v>0</v>
      </c>
    </row>
    <row r="882" spans="1:7">
      <c r="A882" s="331"/>
      <c r="B882" s="341"/>
      <c r="C882" s="2053">
        <f t="shared" si="26"/>
        <v>0</v>
      </c>
      <c r="D882" s="263"/>
      <c r="E882" s="263"/>
      <c r="F882" s="263"/>
      <c r="G882" s="2053">
        <f t="shared" si="27"/>
        <v>0</v>
      </c>
    </row>
    <row r="883" spans="1:7">
      <c r="A883" s="331"/>
      <c r="B883" s="341"/>
      <c r="C883" s="2053">
        <f t="shared" si="26"/>
        <v>0</v>
      </c>
      <c r="D883" s="263"/>
      <c r="E883" s="263"/>
      <c r="F883" s="263"/>
      <c r="G883" s="2053">
        <f t="shared" si="27"/>
        <v>0</v>
      </c>
    </row>
    <row r="884" spans="1:7">
      <c r="A884" s="331"/>
      <c r="B884" s="341"/>
      <c r="C884" s="2053">
        <f t="shared" si="26"/>
        <v>0</v>
      </c>
      <c r="D884" s="263"/>
      <c r="E884" s="263"/>
      <c r="F884" s="263"/>
      <c r="G884" s="2053">
        <f t="shared" si="27"/>
        <v>0</v>
      </c>
    </row>
    <row r="885" spans="1:7">
      <c r="A885" s="331"/>
      <c r="B885" s="341"/>
      <c r="C885" s="2053">
        <f t="shared" si="26"/>
        <v>0</v>
      </c>
      <c r="D885" s="263"/>
      <c r="E885" s="263"/>
      <c r="F885" s="263"/>
      <c r="G885" s="2053">
        <f t="shared" si="27"/>
        <v>0</v>
      </c>
    </row>
    <row r="886" spans="1:7">
      <c r="A886" s="331"/>
      <c r="B886" s="341"/>
      <c r="C886" s="2053">
        <f t="shared" si="26"/>
        <v>0</v>
      </c>
      <c r="D886" s="263"/>
      <c r="E886" s="263"/>
      <c r="F886" s="263"/>
      <c r="G886" s="2053">
        <f t="shared" si="27"/>
        <v>0</v>
      </c>
    </row>
    <row r="887" spans="1:7">
      <c r="A887" s="331"/>
      <c r="B887" s="341"/>
      <c r="C887" s="2053">
        <f t="shared" si="26"/>
        <v>0</v>
      </c>
      <c r="D887" s="263"/>
      <c r="E887" s="263"/>
      <c r="F887" s="263"/>
      <c r="G887" s="2053">
        <f t="shared" si="27"/>
        <v>0</v>
      </c>
    </row>
    <row r="888" spans="1:7">
      <c r="A888" s="331"/>
      <c r="B888" s="341"/>
      <c r="C888" s="2053">
        <f t="shared" si="26"/>
        <v>0</v>
      </c>
      <c r="D888" s="263"/>
      <c r="E888" s="263"/>
      <c r="F888" s="263"/>
      <c r="G888" s="2053">
        <f t="shared" si="27"/>
        <v>0</v>
      </c>
    </row>
    <row r="889" spans="1:7">
      <c r="A889" s="331"/>
      <c r="B889" s="341"/>
      <c r="C889" s="2053">
        <f t="shared" si="26"/>
        <v>0</v>
      </c>
      <c r="D889" s="263"/>
      <c r="E889" s="263"/>
      <c r="F889" s="263"/>
      <c r="G889" s="2053">
        <f t="shared" si="27"/>
        <v>0</v>
      </c>
    </row>
    <row r="890" spans="1:7">
      <c r="A890" s="331"/>
      <c r="B890" s="341"/>
      <c r="C890" s="2053">
        <f t="shared" si="26"/>
        <v>0</v>
      </c>
      <c r="D890" s="263"/>
      <c r="E890" s="263"/>
      <c r="F890" s="263"/>
      <c r="G890" s="2053">
        <f t="shared" si="27"/>
        <v>0</v>
      </c>
    </row>
    <row r="891" spans="1:7">
      <c r="A891" s="331"/>
      <c r="B891" s="341"/>
      <c r="C891" s="2053">
        <f t="shared" si="26"/>
        <v>0</v>
      </c>
      <c r="D891" s="263"/>
      <c r="E891" s="263"/>
      <c r="F891" s="263"/>
      <c r="G891" s="2053">
        <f t="shared" si="27"/>
        <v>0</v>
      </c>
    </row>
    <row r="892" spans="1:7">
      <c r="A892" s="331"/>
      <c r="B892" s="341"/>
      <c r="C892" s="2053">
        <f t="shared" si="26"/>
        <v>0</v>
      </c>
      <c r="D892" s="263"/>
      <c r="E892" s="263"/>
      <c r="F892" s="263"/>
      <c r="G892" s="2053">
        <f t="shared" si="27"/>
        <v>0</v>
      </c>
    </row>
    <row r="893" spans="1:7">
      <c r="A893" s="331"/>
      <c r="B893" s="341"/>
      <c r="C893" s="2053">
        <f t="shared" si="26"/>
        <v>0</v>
      </c>
      <c r="D893" s="263"/>
      <c r="E893" s="263"/>
      <c r="F893" s="263"/>
      <c r="G893" s="2053">
        <f t="shared" si="27"/>
        <v>0</v>
      </c>
    </row>
    <row r="894" spans="1:7">
      <c r="A894" s="331"/>
      <c r="B894" s="341"/>
      <c r="C894" s="2053">
        <f t="shared" si="26"/>
        <v>0</v>
      </c>
      <c r="D894" s="263"/>
      <c r="E894" s="263"/>
      <c r="F894" s="263"/>
      <c r="G894" s="2053">
        <f t="shared" si="27"/>
        <v>0</v>
      </c>
    </row>
    <row r="895" spans="1:7">
      <c r="A895" s="331"/>
      <c r="B895" s="341"/>
      <c r="C895" s="2053">
        <f t="shared" si="26"/>
        <v>0</v>
      </c>
      <c r="D895" s="263"/>
      <c r="E895" s="263"/>
      <c r="F895" s="263"/>
      <c r="G895" s="2053">
        <f t="shared" si="27"/>
        <v>0</v>
      </c>
    </row>
    <row r="896" spans="1:7">
      <c r="A896" s="331"/>
      <c r="B896" s="341"/>
      <c r="C896" s="2053">
        <f t="shared" si="26"/>
        <v>0</v>
      </c>
      <c r="D896" s="263"/>
      <c r="E896" s="263"/>
      <c r="F896" s="263"/>
      <c r="G896" s="2053">
        <f t="shared" si="27"/>
        <v>0</v>
      </c>
    </row>
    <row r="897" spans="1:7">
      <c r="A897" s="331"/>
      <c r="B897" s="341"/>
      <c r="C897" s="2053">
        <f t="shared" si="26"/>
        <v>0</v>
      </c>
      <c r="D897" s="263"/>
      <c r="E897" s="263"/>
      <c r="F897" s="263"/>
      <c r="G897" s="2053">
        <f t="shared" si="27"/>
        <v>0</v>
      </c>
    </row>
    <row r="898" spans="1:7">
      <c r="A898" s="331"/>
      <c r="B898" s="341"/>
      <c r="C898" s="2053">
        <f t="shared" si="26"/>
        <v>0</v>
      </c>
      <c r="D898" s="263"/>
      <c r="E898" s="263"/>
      <c r="F898" s="263"/>
      <c r="G898" s="2053">
        <f t="shared" si="27"/>
        <v>0</v>
      </c>
    </row>
    <row r="899" spans="1:7">
      <c r="A899" s="331"/>
      <c r="B899" s="341"/>
      <c r="C899" s="2053">
        <f t="shared" si="26"/>
        <v>0</v>
      </c>
      <c r="D899" s="263"/>
      <c r="E899" s="263"/>
      <c r="F899" s="263"/>
      <c r="G899" s="2053">
        <f t="shared" si="27"/>
        <v>0</v>
      </c>
    </row>
    <row r="900" spans="1:7">
      <c r="A900" s="331"/>
      <c r="B900" s="341"/>
      <c r="C900" s="2053">
        <f t="shared" si="26"/>
        <v>0</v>
      </c>
      <c r="D900" s="263"/>
      <c r="E900" s="263"/>
      <c r="F900" s="263"/>
      <c r="G900" s="2053">
        <f t="shared" si="27"/>
        <v>0</v>
      </c>
    </row>
    <row r="901" spans="1:7">
      <c r="A901" s="331"/>
      <c r="B901" s="341"/>
      <c r="C901" s="2053">
        <f t="shared" si="26"/>
        <v>0</v>
      </c>
      <c r="D901" s="263"/>
      <c r="E901" s="263"/>
      <c r="F901" s="263"/>
      <c r="G901" s="2053">
        <f t="shared" si="27"/>
        <v>0</v>
      </c>
    </row>
    <row r="902" spans="1:7">
      <c r="A902" s="331"/>
      <c r="B902" s="341"/>
      <c r="C902" s="2053">
        <f t="shared" si="26"/>
        <v>0</v>
      </c>
      <c r="D902" s="263"/>
      <c r="E902" s="263"/>
      <c r="F902" s="263"/>
      <c r="G902" s="2053">
        <f t="shared" si="27"/>
        <v>0</v>
      </c>
    </row>
    <row r="903" spans="1:7">
      <c r="A903" s="331"/>
      <c r="B903" s="341"/>
      <c r="C903" s="2053">
        <f t="shared" si="26"/>
        <v>0</v>
      </c>
      <c r="D903" s="263"/>
      <c r="E903" s="263"/>
      <c r="F903" s="263"/>
      <c r="G903" s="2053">
        <f t="shared" si="27"/>
        <v>0</v>
      </c>
    </row>
    <row r="904" spans="1:7">
      <c r="A904" s="331"/>
      <c r="B904" s="341"/>
      <c r="C904" s="2053">
        <f t="shared" si="26"/>
        <v>0</v>
      </c>
      <c r="D904" s="263"/>
      <c r="E904" s="263"/>
      <c r="F904" s="263"/>
      <c r="G904" s="2053">
        <f t="shared" si="27"/>
        <v>0</v>
      </c>
    </row>
    <row r="905" spans="1:7">
      <c r="A905" s="331"/>
      <c r="B905" s="341"/>
      <c r="C905" s="2053">
        <f t="shared" si="26"/>
        <v>0</v>
      </c>
      <c r="D905" s="263"/>
      <c r="E905" s="263"/>
      <c r="F905" s="263"/>
      <c r="G905" s="2053">
        <f t="shared" si="27"/>
        <v>0</v>
      </c>
    </row>
    <row r="906" spans="1:7">
      <c r="A906" s="331"/>
      <c r="B906" s="341"/>
      <c r="C906" s="2053">
        <f t="shared" si="26"/>
        <v>0</v>
      </c>
      <c r="D906" s="263"/>
      <c r="E906" s="263"/>
      <c r="F906" s="263"/>
      <c r="G906" s="2053">
        <f t="shared" si="27"/>
        <v>0</v>
      </c>
    </row>
    <row r="907" spans="1:7">
      <c r="A907" s="331"/>
      <c r="B907" s="341"/>
      <c r="C907" s="2053">
        <f t="shared" si="26"/>
        <v>0</v>
      </c>
      <c r="D907" s="263"/>
      <c r="E907" s="263"/>
      <c r="F907" s="263"/>
      <c r="G907" s="2053">
        <f t="shared" si="27"/>
        <v>0</v>
      </c>
    </row>
    <row r="908" spans="1:7">
      <c r="A908" s="331"/>
      <c r="B908" s="341"/>
      <c r="C908" s="2053">
        <f t="shared" ref="C908:C971" si="28">SUMIF(D908:F908,"&gt;0")</f>
        <v>0</v>
      </c>
      <c r="D908" s="263"/>
      <c r="E908" s="263"/>
      <c r="F908" s="263"/>
      <c r="G908" s="2053">
        <f t="shared" ref="G908:G971" si="29">SUMIF(B908:C908,"&gt;0")</f>
        <v>0</v>
      </c>
    </row>
    <row r="909" spans="1:7">
      <c r="A909" s="331"/>
      <c r="B909" s="341"/>
      <c r="C909" s="2053">
        <f t="shared" si="28"/>
        <v>0</v>
      </c>
      <c r="D909" s="263"/>
      <c r="E909" s="263"/>
      <c r="F909" s="263"/>
      <c r="G909" s="2053">
        <f t="shared" si="29"/>
        <v>0</v>
      </c>
    </row>
    <row r="910" spans="1:7">
      <c r="A910" s="331"/>
      <c r="B910" s="341"/>
      <c r="C910" s="2053">
        <f t="shared" si="28"/>
        <v>0</v>
      </c>
      <c r="D910" s="263"/>
      <c r="E910" s="263"/>
      <c r="F910" s="263"/>
      <c r="G910" s="2053">
        <f t="shared" si="29"/>
        <v>0</v>
      </c>
    </row>
    <row r="911" spans="1:7">
      <c r="A911" s="331"/>
      <c r="B911" s="341"/>
      <c r="C911" s="2053">
        <f t="shared" si="28"/>
        <v>0</v>
      </c>
      <c r="D911" s="263"/>
      <c r="E911" s="263"/>
      <c r="F911" s="263"/>
      <c r="G911" s="2053">
        <f t="shared" si="29"/>
        <v>0</v>
      </c>
    </row>
    <row r="912" spans="1:7">
      <c r="A912" s="331"/>
      <c r="B912" s="341"/>
      <c r="C912" s="2053">
        <f t="shared" si="28"/>
        <v>0</v>
      </c>
      <c r="D912" s="263"/>
      <c r="E912" s="263"/>
      <c r="F912" s="263"/>
      <c r="G912" s="2053">
        <f t="shared" si="29"/>
        <v>0</v>
      </c>
    </row>
    <row r="913" spans="1:7">
      <c r="A913" s="331"/>
      <c r="B913" s="341"/>
      <c r="C913" s="2053">
        <f t="shared" si="28"/>
        <v>0</v>
      </c>
      <c r="D913" s="263"/>
      <c r="E913" s="263"/>
      <c r="F913" s="263"/>
      <c r="G913" s="2053">
        <f t="shared" si="29"/>
        <v>0</v>
      </c>
    </row>
    <row r="914" spans="1:7">
      <c r="A914" s="331"/>
      <c r="B914" s="341"/>
      <c r="C914" s="2053">
        <f t="shared" si="28"/>
        <v>0</v>
      </c>
      <c r="D914" s="263"/>
      <c r="E914" s="263"/>
      <c r="F914" s="263"/>
      <c r="G914" s="2053">
        <f t="shared" si="29"/>
        <v>0</v>
      </c>
    </row>
    <row r="915" spans="1:7">
      <c r="A915" s="331"/>
      <c r="B915" s="341"/>
      <c r="C915" s="2053">
        <f t="shared" si="28"/>
        <v>0</v>
      </c>
      <c r="D915" s="263"/>
      <c r="E915" s="263"/>
      <c r="F915" s="263"/>
      <c r="G915" s="2053">
        <f t="shared" si="29"/>
        <v>0</v>
      </c>
    </row>
    <row r="916" spans="1:7">
      <c r="A916" s="331"/>
      <c r="B916" s="341"/>
      <c r="C916" s="2053">
        <f t="shared" si="28"/>
        <v>0</v>
      </c>
      <c r="D916" s="263"/>
      <c r="E916" s="263"/>
      <c r="F916" s="263"/>
      <c r="G916" s="2053">
        <f t="shared" si="29"/>
        <v>0</v>
      </c>
    </row>
    <row r="917" spans="1:7">
      <c r="A917" s="331"/>
      <c r="B917" s="341"/>
      <c r="C917" s="2053">
        <f t="shared" si="28"/>
        <v>0</v>
      </c>
      <c r="D917" s="263"/>
      <c r="E917" s="263"/>
      <c r="F917" s="263"/>
      <c r="G917" s="2053">
        <f t="shared" si="29"/>
        <v>0</v>
      </c>
    </row>
    <row r="918" spans="1:7">
      <c r="A918" s="331"/>
      <c r="B918" s="341"/>
      <c r="C918" s="2053">
        <f t="shared" si="28"/>
        <v>0</v>
      </c>
      <c r="D918" s="263"/>
      <c r="E918" s="263"/>
      <c r="F918" s="263"/>
      <c r="G918" s="2053">
        <f t="shared" si="29"/>
        <v>0</v>
      </c>
    </row>
    <row r="919" spans="1:7">
      <c r="A919" s="331"/>
      <c r="B919" s="341"/>
      <c r="C919" s="2053">
        <f t="shared" si="28"/>
        <v>0</v>
      </c>
      <c r="D919" s="263"/>
      <c r="E919" s="263"/>
      <c r="F919" s="263"/>
      <c r="G919" s="2053">
        <f t="shared" si="29"/>
        <v>0</v>
      </c>
    </row>
    <row r="920" spans="1:7">
      <c r="A920" s="331"/>
      <c r="B920" s="341"/>
      <c r="C920" s="2053">
        <f t="shared" si="28"/>
        <v>0</v>
      </c>
      <c r="D920" s="263"/>
      <c r="E920" s="263"/>
      <c r="F920" s="263"/>
      <c r="G920" s="2053">
        <f t="shared" si="29"/>
        <v>0</v>
      </c>
    </row>
    <row r="921" spans="1:7">
      <c r="A921" s="331"/>
      <c r="B921" s="341"/>
      <c r="C921" s="2053">
        <f t="shared" si="28"/>
        <v>0</v>
      </c>
      <c r="D921" s="263"/>
      <c r="E921" s="263"/>
      <c r="F921" s="263"/>
      <c r="G921" s="2053">
        <f t="shared" si="29"/>
        <v>0</v>
      </c>
    </row>
    <row r="922" spans="1:7">
      <c r="A922" s="331"/>
      <c r="B922" s="341"/>
      <c r="C922" s="2053">
        <f t="shared" si="28"/>
        <v>0</v>
      </c>
      <c r="D922" s="263"/>
      <c r="E922" s="263"/>
      <c r="F922" s="263"/>
      <c r="G922" s="2053">
        <f t="shared" si="29"/>
        <v>0</v>
      </c>
    </row>
    <row r="923" spans="1:7">
      <c r="A923" s="331"/>
      <c r="B923" s="341"/>
      <c r="C923" s="2053">
        <f t="shared" si="28"/>
        <v>0</v>
      </c>
      <c r="D923" s="263"/>
      <c r="E923" s="263"/>
      <c r="F923" s="263"/>
      <c r="G923" s="2053">
        <f t="shared" si="29"/>
        <v>0</v>
      </c>
    </row>
    <row r="924" spans="1:7">
      <c r="A924" s="331"/>
      <c r="B924" s="341"/>
      <c r="C924" s="2053">
        <f t="shared" si="28"/>
        <v>0</v>
      </c>
      <c r="D924" s="263"/>
      <c r="E924" s="263"/>
      <c r="F924" s="263"/>
      <c r="G924" s="2053">
        <f t="shared" si="29"/>
        <v>0</v>
      </c>
    </row>
    <row r="925" spans="1:7">
      <c r="A925" s="331"/>
      <c r="B925" s="341"/>
      <c r="C925" s="2053">
        <f t="shared" si="28"/>
        <v>0</v>
      </c>
      <c r="D925" s="263"/>
      <c r="E925" s="263"/>
      <c r="F925" s="263"/>
      <c r="G925" s="2053">
        <f t="shared" si="29"/>
        <v>0</v>
      </c>
    </row>
    <row r="926" spans="1:7">
      <c r="A926" s="331"/>
      <c r="B926" s="341"/>
      <c r="C926" s="2053">
        <f t="shared" si="28"/>
        <v>0</v>
      </c>
      <c r="D926" s="263"/>
      <c r="E926" s="263"/>
      <c r="F926" s="263"/>
      <c r="G926" s="2053">
        <f t="shared" si="29"/>
        <v>0</v>
      </c>
    </row>
    <row r="927" spans="1:7">
      <c r="A927" s="331"/>
      <c r="B927" s="341"/>
      <c r="C927" s="2053">
        <f t="shared" si="28"/>
        <v>0</v>
      </c>
      <c r="D927" s="263"/>
      <c r="E927" s="263"/>
      <c r="F927" s="263"/>
      <c r="G927" s="2053">
        <f t="shared" si="29"/>
        <v>0</v>
      </c>
    </row>
    <row r="928" spans="1:7">
      <c r="A928" s="331"/>
      <c r="B928" s="341"/>
      <c r="C928" s="2053">
        <f t="shared" si="28"/>
        <v>0</v>
      </c>
      <c r="D928" s="263"/>
      <c r="E928" s="263"/>
      <c r="F928" s="263"/>
      <c r="G928" s="2053">
        <f t="shared" si="29"/>
        <v>0</v>
      </c>
    </row>
    <row r="929" spans="1:7">
      <c r="A929" s="331"/>
      <c r="B929" s="341"/>
      <c r="C929" s="2053">
        <f t="shared" si="28"/>
        <v>0</v>
      </c>
      <c r="D929" s="263"/>
      <c r="E929" s="263"/>
      <c r="F929" s="263"/>
      <c r="G929" s="2053">
        <f t="shared" si="29"/>
        <v>0</v>
      </c>
    </row>
    <row r="930" spans="1:7">
      <c r="A930" s="331"/>
      <c r="B930" s="341"/>
      <c r="C930" s="2053">
        <f t="shared" si="28"/>
        <v>0</v>
      </c>
      <c r="D930" s="263"/>
      <c r="E930" s="263"/>
      <c r="F930" s="263"/>
      <c r="G930" s="2053">
        <f t="shared" si="29"/>
        <v>0</v>
      </c>
    </row>
    <row r="931" spans="1:7">
      <c r="A931" s="331"/>
      <c r="B931" s="341"/>
      <c r="C931" s="2053">
        <f t="shared" si="28"/>
        <v>0</v>
      </c>
      <c r="D931" s="263"/>
      <c r="E931" s="263"/>
      <c r="F931" s="263"/>
      <c r="G931" s="2053">
        <f t="shared" si="29"/>
        <v>0</v>
      </c>
    </row>
    <row r="932" spans="1:7">
      <c r="A932" s="331"/>
      <c r="B932" s="341"/>
      <c r="C932" s="2053">
        <f t="shared" si="28"/>
        <v>0</v>
      </c>
      <c r="D932" s="263"/>
      <c r="E932" s="263"/>
      <c r="F932" s="263"/>
      <c r="G932" s="2053">
        <f t="shared" si="29"/>
        <v>0</v>
      </c>
    </row>
    <row r="933" spans="1:7">
      <c r="A933" s="331"/>
      <c r="B933" s="341"/>
      <c r="C933" s="2053">
        <f t="shared" si="28"/>
        <v>0</v>
      </c>
      <c r="D933" s="263"/>
      <c r="E933" s="263"/>
      <c r="F933" s="263"/>
      <c r="G933" s="2053">
        <f t="shared" si="29"/>
        <v>0</v>
      </c>
    </row>
    <row r="934" spans="1:7">
      <c r="A934" s="331"/>
      <c r="B934" s="341"/>
      <c r="C934" s="2053">
        <f t="shared" si="28"/>
        <v>0</v>
      </c>
      <c r="D934" s="263"/>
      <c r="E934" s="263"/>
      <c r="F934" s="263"/>
      <c r="G934" s="2053">
        <f t="shared" si="29"/>
        <v>0</v>
      </c>
    </row>
    <row r="935" spans="1:7">
      <c r="A935" s="331"/>
      <c r="B935" s="341"/>
      <c r="C935" s="2053">
        <f t="shared" si="28"/>
        <v>0</v>
      </c>
      <c r="D935" s="263"/>
      <c r="E935" s="263"/>
      <c r="F935" s="263"/>
      <c r="G935" s="2053">
        <f t="shared" si="29"/>
        <v>0</v>
      </c>
    </row>
    <row r="936" spans="1:7">
      <c r="A936" s="331"/>
      <c r="B936" s="341"/>
      <c r="C936" s="2053">
        <f t="shared" si="28"/>
        <v>0</v>
      </c>
      <c r="D936" s="263"/>
      <c r="E936" s="263"/>
      <c r="F936" s="263"/>
      <c r="G936" s="2053">
        <f t="shared" si="29"/>
        <v>0</v>
      </c>
    </row>
    <row r="937" spans="1:7">
      <c r="A937" s="331"/>
      <c r="B937" s="341"/>
      <c r="C937" s="2053">
        <f t="shared" si="28"/>
        <v>0</v>
      </c>
      <c r="D937" s="263"/>
      <c r="E937" s="263"/>
      <c r="F937" s="263"/>
      <c r="G937" s="2053">
        <f t="shared" si="29"/>
        <v>0</v>
      </c>
    </row>
    <row r="938" spans="1:7">
      <c r="A938" s="331"/>
      <c r="B938" s="341"/>
      <c r="C938" s="2053">
        <f t="shared" si="28"/>
        <v>0</v>
      </c>
      <c r="D938" s="263"/>
      <c r="E938" s="263"/>
      <c r="F938" s="263"/>
      <c r="G938" s="2053">
        <f t="shared" si="29"/>
        <v>0</v>
      </c>
    </row>
    <row r="939" spans="1:7">
      <c r="A939" s="331"/>
      <c r="B939" s="341"/>
      <c r="C939" s="2053">
        <f t="shared" si="28"/>
        <v>0</v>
      </c>
      <c r="D939" s="263"/>
      <c r="E939" s="263"/>
      <c r="F939" s="263"/>
      <c r="G939" s="2053">
        <f t="shared" si="29"/>
        <v>0</v>
      </c>
    </row>
    <row r="940" spans="1:7">
      <c r="A940" s="331"/>
      <c r="B940" s="341"/>
      <c r="C940" s="2053">
        <f t="shared" si="28"/>
        <v>0</v>
      </c>
      <c r="D940" s="263"/>
      <c r="E940" s="263"/>
      <c r="F940" s="263"/>
      <c r="G940" s="2053">
        <f t="shared" si="29"/>
        <v>0</v>
      </c>
    </row>
    <row r="941" spans="1:7">
      <c r="A941" s="331"/>
      <c r="B941" s="341"/>
      <c r="C941" s="2053">
        <f t="shared" si="28"/>
        <v>0</v>
      </c>
      <c r="D941" s="263"/>
      <c r="E941" s="263"/>
      <c r="F941" s="263"/>
      <c r="G941" s="2053">
        <f t="shared" si="29"/>
        <v>0</v>
      </c>
    </row>
    <row r="942" spans="1:7">
      <c r="A942" s="331"/>
      <c r="B942" s="341"/>
      <c r="C942" s="2053">
        <f t="shared" si="28"/>
        <v>0</v>
      </c>
      <c r="D942" s="263"/>
      <c r="E942" s="263"/>
      <c r="F942" s="263"/>
      <c r="G942" s="2053">
        <f t="shared" si="29"/>
        <v>0</v>
      </c>
    </row>
    <row r="943" spans="1:7">
      <c r="A943" s="331"/>
      <c r="B943" s="341"/>
      <c r="C943" s="2053">
        <f t="shared" si="28"/>
        <v>0</v>
      </c>
      <c r="D943" s="263"/>
      <c r="E943" s="263"/>
      <c r="F943" s="263"/>
      <c r="G943" s="2053">
        <f t="shared" si="29"/>
        <v>0</v>
      </c>
    </row>
    <row r="944" spans="1:7">
      <c r="A944" s="331"/>
      <c r="B944" s="341"/>
      <c r="C944" s="2053">
        <f t="shared" si="28"/>
        <v>0</v>
      </c>
      <c r="D944" s="263"/>
      <c r="E944" s="263"/>
      <c r="F944" s="263"/>
      <c r="G944" s="2053">
        <f t="shared" si="29"/>
        <v>0</v>
      </c>
    </row>
    <row r="945" spans="1:7">
      <c r="A945" s="331"/>
      <c r="B945" s="341"/>
      <c r="C945" s="2053">
        <f t="shared" si="28"/>
        <v>0</v>
      </c>
      <c r="D945" s="263"/>
      <c r="E945" s="263"/>
      <c r="F945" s="263"/>
      <c r="G945" s="2053">
        <f t="shared" si="29"/>
        <v>0</v>
      </c>
    </row>
    <row r="946" spans="1:7">
      <c r="A946" s="331"/>
      <c r="B946" s="341"/>
      <c r="C946" s="2053">
        <f t="shared" si="28"/>
        <v>0</v>
      </c>
      <c r="D946" s="263"/>
      <c r="E946" s="263"/>
      <c r="F946" s="263"/>
      <c r="G946" s="2053">
        <f t="shared" si="29"/>
        <v>0</v>
      </c>
    </row>
    <row r="947" spans="1:7">
      <c r="A947" s="331"/>
      <c r="B947" s="341"/>
      <c r="C947" s="2053">
        <f t="shared" si="28"/>
        <v>0</v>
      </c>
      <c r="D947" s="263"/>
      <c r="E947" s="263"/>
      <c r="F947" s="263"/>
      <c r="G947" s="2053">
        <f t="shared" si="29"/>
        <v>0</v>
      </c>
    </row>
    <row r="948" spans="1:7">
      <c r="A948" s="331"/>
      <c r="B948" s="341"/>
      <c r="C948" s="2053">
        <f t="shared" si="28"/>
        <v>0</v>
      </c>
      <c r="D948" s="263"/>
      <c r="E948" s="263"/>
      <c r="F948" s="263"/>
      <c r="G948" s="2053">
        <f t="shared" si="29"/>
        <v>0</v>
      </c>
    </row>
    <row r="949" spans="1:7">
      <c r="A949" s="331"/>
      <c r="B949" s="341"/>
      <c r="C949" s="2053">
        <f t="shared" si="28"/>
        <v>0</v>
      </c>
      <c r="D949" s="263"/>
      <c r="E949" s="263"/>
      <c r="F949" s="263"/>
      <c r="G949" s="2053">
        <f t="shared" si="29"/>
        <v>0</v>
      </c>
    </row>
    <row r="950" spans="1:7">
      <c r="A950" s="331"/>
      <c r="B950" s="341"/>
      <c r="C950" s="2053">
        <f t="shared" si="28"/>
        <v>0</v>
      </c>
      <c r="D950" s="263"/>
      <c r="E950" s="263"/>
      <c r="F950" s="263"/>
      <c r="G950" s="2053">
        <f t="shared" si="29"/>
        <v>0</v>
      </c>
    </row>
    <row r="951" spans="1:7">
      <c r="A951" s="331"/>
      <c r="B951" s="341"/>
      <c r="C951" s="2053">
        <f t="shared" si="28"/>
        <v>0</v>
      </c>
      <c r="D951" s="263"/>
      <c r="E951" s="263"/>
      <c r="F951" s="263"/>
      <c r="G951" s="2053">
        <f t="shared" si="29"/>
        <v>0</v>
      </c>
    </row>
    <row r="952" spans="1:7">
      <c r="A952" s="331"/>
      <c r="B952" s="341"/>
      <c r="C952" s="2053">
        <f t="shared" si="28"/>
        <v>0</v>
      </c>
      <c r="D952" s="263"/>
      <c r="E952" s="263"/>
      <c r="F952" s="263"/>
      <c r="G952" s="2053">
        <f t="shared" si="29"/>
        <v>0</v>
      </c>
    </row>
    <row r="953" spans="1:7">
      <c r="A953" s="331"/>
      <c r="B953" s="341"/>
      <c r="C953" s="2053">
        <f t="shared" si="28"/>
        <v>0</v>
      </c>
      <c r="D953" s="263"/>
      <c r="E953" s="263"/>
      <c r="F953" s="263"/>
      <c r="G953" s="2053">
        <f t="shared" si="29"/>
        <v>0</v>
      </c>
    </row>
    <row r="954" spans="1:7">
      <c r="A954" s="331"/>
      <c r="B954" s="341"/>
      <c r="C954" s="2053">
        <f t="shared" si="28"/>
        <v>0</v>
      </c>
      <c r="D954" s="263"/>
      <c r="E954" s="263"/>
      <c r="F954" s="263"/>
      <c r="G954" s="2053">
        <f t="shared" si="29"/>
        <v>0</v>
      </c>
    </row>
    <row r="955" spans="1:7">
      <c r="A955" s="331"/>
      <c r="B955" s="341"/>
      <c r="C955" s="2053">
        <f t="shared" si="28"/>
        <v>0</v>
      </c>
      <c r="D955" s="263"/>
      <c r="E955" s="263"/>
      <c r="F955" s="263"/>
      <c r="G955" s="2053">
        <f t="shared" si="29"/>
        <v>0</v>
      </c>
    </row>
    <row r="956" spans="1:7">
      <c r="A956" s="331"/>
      <c r="B956" s="341"/>
      <c r="C956" s="2053">
        <f t="shared" si="28"/>
        <v>0</v>
      </c>
      <c r="D956" s="263"/>
      <c r="E956" s="263"/>
      <c r="F956" s="263"/>
      <c r="G956" s="2053">
        <f t="shared" si="29"/>
        <v>0</v>
      </c>
    </row>
    <row r="957" spans="1:7">
      <c r="A957" s="331"/>
      <c r="B957" s="341"/>
      <c r="C957" s="2053">
        <f t="shared" si="28"/>
        <v>0</v>
      </c>
      <c r="D957" s="263"/>
      <c r="E957" s="263"/>
      <c r="F957" s="263"/>
      <c r="G957" s="2053">
        <f t="shared" si="29"/>
        <v>0</v>
      </c>
    </row>
    <row r="958" spans="1:7">
      <c r="A958" s="331"/>
      <c r="B958" s="341"/>
      <c r="C958" s="2053">
        <f t="shared" si="28"/>
        <v>0</v>
      </c>
      <c r="D958" s="263"/>
      <c r="E958" s="263"/>
      <c r="F958" s="263"/>
      <c r="G958" s="2053">
        <f t="shared" si="29"/>
        <v>0</v>
      </c>
    </row>
    <row r="959" spans="1:7">
      <c r="A959" s="331"/>
      <c r="B959" s="341"/>
      <c r="C959" s="2053">
        <f t="shared" si="28"/>
        <v>0</v>
      </c>
      <c r="D959" s="263"/>
      <c r="E959" s="263"/>
      <c r="F959" s="263"/>
      <c r="G959" s="2053">
        <f t="shared" si="29"/>
        <v>0</v>
      </c>
    </row>
    <row r="960" spans="1:7">
      <c r="A960" s="331"/>
      <c r="B960" s="341"/>
      <c r="C960" s="2053">
        <f t="shared" si="28"/>
        <v>0</v>
      </c>
      <c r="D960" s="263"/>
      <c r="E960" s="263"/>
      <c r="F960" s="263"/>
      <c r="G960" s="2053">
        <f t="shared" si="29"/>
        <v>0</v>
      </c>
    </row>
    <row r="961" spans="1:7">
      <c r="A961" s="331"/>
      <c r="B961" s="341"/>
      <c r="C961" s="2053">
        <f t="shared" si="28"/>
        <v>0</v>
      </c>
      <c r="D961" s="263"/>
      <c r="E961" s="263"/>
      <c r="F961" s="263"/>
      <c r="G961" s="2053">
        <f t="shared" si="29"/>
        <v>0</v>
      </c>
    </row>
    <row r="962" spans="1:7">
      <c r="A962" s="331"/>
      <c r="B962" s="341"/>
      <c r="C962" s="2053">
        <f t="shared" si="28"/>
        <v>0</v>
      </c>
      <c r="D962" s="263"/>
      <c r="E962" s="263"/>
      <c r="F962" s="263"/>
      <c r="G962" s="2053">
        <f t="shared" si="29"/>
        <v>0</v>
      </c>
    </row>
    <row r="963" spans="1:7">
      <c r="A963" s="331"/>
      <c r="B963" s="341"/>
      <c r="C963" s="2053">
        <f t="shared" si="28"/>
        <v>0</v>
      </c>
      <c r="D963" s="263"/>
      <c r="E963" s="263"/>
      <c r="F963" s="263"/>
      <c r="G963" s="2053">
        <f t="shared" si="29"/>
        <v>0</v>
      </c>
    </row>
    <row r="964" spans="1:7">
      <c r="A964" s="331"/>
      <c r="B964" s="341"/>
      <c r="C964" s="2053">
        <f t="shared" si="28"/>
        <v>0</v>
      </c>
      <c r="D964" s="263"/>
      <c r="E964" s="263"/>
      <c r="F964" s="263"/>
      <c r="G964" s="2053">
        <f t="shared" si="29"/>
        <v>0</v>
      </c>
    </row>
    <row r="965" spans="1:7">
      <c r="A965" s="331"/>
      <c r="B965" s="341"/>
      <c r="C965" s="2053">
        <f t="shared" si="28"/>
        <v>0</v>
      </c>
      <c r="D965" s="263"/>
      <c r="E965" s="263"/>
      <c r="F965" s="263"/>
      <c r="G965" s="2053">
        <f t="shared" si="29"/>
        <v>0</v>
      </c>
    </row>
    <row r="966" spans="1:7">
      <c r="A966" s="331"/>
      <c r="B966" s="341"/>
      <c r="C966" s="2053">
        <f t="shared" si="28"/>
        <v>0</v>
      </c>
      <c r="D966" s="263"/>
      <c r="E966" s="263"/>
      <c r="F966" s="263"/>
      <c r="G966" s="2053">
        <f t="shared" si="29"/>
        <v>0</v>
      </c>
    </row>
    <row r="967" spans="1:7">
      <c r="A967" s="331"/>
      <c r="B967" s="341"/>
      <c r="C967" s="2053">
        <f t="shared" si="28"/>
        <v>0</v>
      </c>
      <c r="D967" s="263"/>
      <c r="E967" s="263"/>
      <c r="F967" s="263"/>
      <c r="G967" s="2053">
        <f t="shared" si="29"/>
        <v>0</v>
      </c>
    </row>
    <row r="968" spans="1:7">
      <c r="A968" s="331"/>
      <c r="B968" s="341"/>
      <c r="C968" s="2053">
        <f t="shared" si="28"/>
        <v>0</v>
      </c>
      <c r="D968" s="263"/>
      <c r="E968" s="263"/>
      <c r="F968" s="263"/>
      <c r="G968" s="2053">
        <f t="shared" si="29"/>
        <v>0</v>
      </c>
    </row>
    <row r="969" spans="1:7">
      <c r="A969" s="331"/>
      <c r="B969" s="341"/>
      <c r="C969" s="2053">
        <f t="shared" si="28"/>
        <v>0</v>
      </c>
      <c r="D969" s="263"/>
      <c r="E969" s="263"/>
      <c r="F969" s="263"/>
      <c r="G969" s="2053">
        <f t="shared" si="29"/>
        <v>0</v>
      </c>
    </row>
    <row r="970" spans="1:7">
      <c r="A970" s="331"/>
      <c r="B970" s="341"/>
      <c r="C970" s="2053">
        <f t="shared" si="28"/>
        <v>0</v>
      </c>
      <c r="D970" s="263"/>
      <c r="E970" s="263"/>
      <c r="F970" s="263"/>
      <c r="G970" s="2053">
        <f t="shared" si="29"/>
        <v>0</v>
      </c>
    </row>
    <row r="971" spans="1:7">
      <c r="A971" s="331"/>
      <c r="B971" s="341"/>
      <c r="C971" s="2053">
        <f t="shared" si="28"/>
        <v>0</v>
      </c>
      <c r="D971" s="263"/>
      <c r="E971" s="263"/>
      <c r="F971" s="263"/>
      <c r="G971" s="2053">
        <f t="shared" si="29"/>
        <v>0</v>
      </c>
    </row>
    <row r="972" spans="1:7">
      <c r="A972" s="331"/>
      <c r="B972" s="341"/>
      <c r="C972" s="2053">
        <f t="shared" ref="C972:C1000" si="30">SUMIF(D972:F972,"&gt;0")</f>
        <v>0</v>
      </c>
      <c r="D972" s="263"/>
      <c r="E972" s="263"/>
      <c r="F972" s="263"/>
      <c r="G972" s="2053">
        <f t="shared" ref="G972:G1000" si="31">SUMIF(B972:C972,"&gt;0")</f>
        <v>0</v>
      </c>
    </row>
    <row r="973" spans="1:7">
      <c r="A973" s="331"/>
      <c r="B973" s="341"/>
      <c r="C973" s="2053">
        <f t="shared" si="30"/>
        <v>0</v>
      </c>
      <c r="D973" s="263"/>
      <c r="E973" s="263"/>
      <c r="F973" s="263"/>
      <c r="G973" s="2053">
        <f t="shared" si="31"/>
        <v>0</v>
      </c>
    </row>
    <row r="974" spans="1:7">
      <c r="A974" s="331"/>
      <c r="B974" s="341"/>
      <c r="C974" s="2053">
        <f t="shared" si="30"/>
        <v>0</v>
      </c>
      <c r="D974" s="263"/>
      <c r="E974" s="263"/>
      <c r="F974" s="263"/>
      <c r="G974" s="2053">
        <f t="shared" si="31"/>
        <v>0</v>
      </c>
    </row>
    <row r="975" spans="1:7">
      <c r="A975" s="331"/>
      <c r="B975" s="341"/>
      <c r="C975" s="2053">
        <f t="shared" si="30"/>
        <v>0</v>
      </c>
      <c r="D975" s="263"/>
      <c r="E975" s="263"/>
      <c r="F975" s="263"/>
      <c r="G975" s="2053">
        <f t="shared" si="31"/>
        <v>0</v>
      </c>
    </row>
    <row r="976" spans="1:7">
      <c r="A976" s="331"/>
      <c r="B976" s="341"/>
      <c r="C976" s="2053">
        <f t="shared" si="30"/>
        <v>0</v>
      </c>
      <c r="D976" s="263"/>
      <c r="E976" s="263"/>
      <c r="F976" s="263"/>
      <c r="G976" s="2053">
        <f t="shared" si="31"/>
        <v>0</v>
      </c>
    </row>
    <row r="977" spans="1:7">
      <c r="A977" s="331"/>
      <c r="B977" s="341"/>
      <c r="C977" s="2053">
        <f t="shared" si="30"/>
        <v>0</v>
      </c>
      <c r="D977" s="263"/>
      <c r="E977" s="263"/>
      <c r="F977" s="263"/>
      <c r="G977" s="2053">
        <f t="shared" si="31"/>
        <v>0</v>
      </c>
    </row>
    <row r="978" spans="1:7">
      <c r="A978" s="331"/>
      <c r="B978" s="341"/>
      <c r="C978" s="2053">
        <f t="shared" si="30"/>
        <v>0</v>
      </c>
      <c r="D978" s="263"/>
      <c r="E978" s="263"/>
      <c r="F978" s="263"/>
      <c r="G978" s="2053">
        <f t="shared" si="31"/>
        <v>0</v>
      </c>
    </row>
    <row r="979" spans="1:7">
      <c r="A979" s="331"/>
      <c r="B979" s="341"/>
      <c r="C979" s="2053">
        <f t="shared" si="30"/>
        <v>0</v>
      </c>
      <c r="D979" s="263"/>
      <c r="E979" s="263"/>
      <c r="F979" s="263"/>
      <c r="G979" s="2053">
        <f t="shared" si="31"/>
        <v>0</v>
      </c>
    </row>
    <row r="980" spans="1:7">
      <c r="A980" s="331"/>
      <c r="B980" s="341"/>
      <c r="C980" s="2053">
        <f t="shared" si="30"/>
        <v>0</v>
      </c>
      <c r="D980" s="263"/>
      <c r="E980" s="263"/>
      <c r="F980" s="263"/>
      <c r="G980" s="2053">
        <f t="shared" si="31"/>
        <v>0</v>
      </c>
    </row>
    <row r="981" spans="1:7">
      <c r="A981" s="331"/>
      <c r="B981" s="341"/>
      <c r="C981" s="2053">
        <f t="shared" si="30"/>
        <v>0</v>
      </c>
      <c r="D981" s="263"/>
      <c r="E981" s="263"/>
      <c r="F981" s="263"/>
      <c r="G981" s="2053">
        <f t="shared" si="31"/>
        <v>0</v>
      </c>
    </row>
    <row r="982" spans="1:7">
      <c r="A982" s="331"/>
      <c r="B982" s="341"/>
      <c r="C982" s="2053">
        <f t="shared" si="30"/>
        <v>0</v>
      </c>
      <c r="D982" s="263"/>
      <c r="E982" s="263"/>
      <c r="F982" s="263"/>
      <c r="G982" s="2053">
        <f t="shared" si="31"/>
        <v>0</v>
      </c>
    </row>
    <row r="983" spans="1:7">
      <c r="A983" s="331"/>
      <c r="B983" s="341"/>
      <c r="C983" s="2053">
        <f t="shared" si="30"/>
        <v>0</v>
      </c>
      <c r="D983" s="263"/>
      <c r="E983" s="263"/>
      <c r="F983" s="263"/>
      <c r="G983" s="2053">
        <f t="shared" si="31"/>
        <v>0</v>
      </c>
    </row>
    <row r="984" spans="1:7">
      <c r="A984" s="331"/>
      <c r="B984" s="341"/>
      <c r="C984" s="2053">
        <f t="shared" si="30"/>
        <v>0</v>
      </c>
      <c r="D984" s="263"/>
      <c r="E984" s="263"/>
      <c r="F984" s="263"/>
      <c r="G984" s="2053">
        <f t="shared" si="31"/>
        <v>0</v>
      </c>
    </row>
    <row r="985" spans="1:7">
      <c r="A985" s="331"/>
      <c r="B985" s="341"/>
      <c r="C985" s="2053">
        <f t="shared" si="30"/>
        <v>0</v>
      </c>
      <c r="D985" s="263"/>
      <c r="E985" s="263"/>
      <c r="F985" s="263"/>
      <c r="G985" s="2053">
        <f t="shared" si="31"/>
        <v>0</v>
      </c>
    </row>
    <row r="986" spans="1:7">
      <c r="A986" s="331"/>
      <c r="B986" s="341"/>
      <c r="C986" s="2053">
        <f t="shared" si="30"/>
        <v>0</v>
      </c>
      <c r="D986" s="263"/>
      <c r="E986" s="263"/>
      <c r="F986" s="263"/>
      <c r="G986" s="2053">
        <f t="shared" si="31"/>
        <v>0</v>
      </c>
    </row>
    <row r="987" spans="1:7">
      <c r="A987" s="331"/>
      <c r="B987" s="341"/>
      <c r="C987" s="2053">
        <f t="shared" si="30"/>
        <v>0</v>
      </c>
      <c r="D987" s="263"/>
      <c r="E987" s="263"/>
      <c r="F987" s="263"/>
      <c r="G987" s="2053">
        <f t="shared" si="31"/>
        <v>0</v>
      </c>
    </row>
    <row r="988" spans="1:7">
      <c r="A988" s="331"/>
      <c r="B988" s="341"/>
      <c r="C988" s="2053">
        <f t="shared" si="30"/>
        <v>0</v>
      </c>
      <c r="D988" s="263"/>
      <c r="E988" s="263"/>
      <c r="F988" s="263"/>
      <c r="G988" s="2053">
        <f t="shared" si="31"/>
        <v>0</v>
      </c>
    </row>
    <row r="989" spans="1:7">
      <c r="A989" s="331"/>
      <c r="B989" s="341"/>
      <c r="C989" s="2053">
        <f t="shared" si="30"/>
        <v>0</v>
      </c>
      <c r="D989" s="263"/>
      <c r="E989" s="263"/>
      <c r="F989" s="263"/>
      <c r="G989" s="2053">
        <f t="shared" si="31"/>
        <v>0</v>
      </c>
    </row>
    <row r="990" spans="1:7">
      <c r="A990" s="331"/>
      <c r="B990" s="341"/>
      <c r="C990" s="2053">
        <f t="shared" si="30"/>
        <v>0</v>
      </c>
      <c r="D990" s="263"/>
      <c r="E990" s="263"/>
      <c r="F990" s="263"/>
      <c r="G990" s="2053">
        <f t="shared" si="31"/>
        <v>0</v>
      </c>
    </row>
    <row r="991" spans="1:7">
      <c r="A991" s="331"/>
      <c r="B991" s="341"/>
      <c r="C991" s="2053">
        <f t="shared" si="30"/>
        <v>0</v>
      </c>
      <c r="D991" s="263"/>
      <c r="E991" s="263"/>
      <c r="F991" s="263"/>
      <c r="G991" s="2053">
        <f t="shared" si="31"/>
        <v>0</v>
      </c>
    </row>
    <row r="992" spans="1:7">
      <c r="A992" s="331"/>
      <c r="B992" s="341"/>
      <c r="C992" s="2053">
        <f t="shared" si="30"/>
        <v>0</v>
      </c>
      <c r="D992" s="263"/>
      <c r="E992" s="263"/>
      <c r="F992" s="263"/>
      <c r="G992" s="2053">
        <f t="shared" si="31"/>
        <v>0</v>
      </c>
    </row>
    <row r="993" spans="1:7">
      <c r="A993" s="331"/>
      <c r="B993" s="341"/>
      <c r="C993" s="2053">
        <f t="shared" si="30"/>
        <v>0</v>
      </c>
      <c r="D993" s="263"/>
      <c r="E993" s="263"/>
      <c r="F993" s="263"/>
      <c r="G993" s="2053">
        <f t="shared" si="31"/>
        <v>0</v>
      </c>
    </row>
    <row r="994" spans="1:7">
      <c r="A994" s="331"/>
      <c r="B994" s="341"/>
      <c r="C994" s="2053">
        <f t="shared" si="30"/>
        <v>0</v>
      </c>
      <c r="D994" s="263"/>
      <c r="E994" s="263"/>
      <c r="F994" s="263"/>
      <c r="G994" s="2053">
        <f t="shared" si="31"/>
        <v>0</v>
      </c>
    </row>
    <row r="995" spans="1:7">
      <c r="A995" s="331"/>
      <c r="B995" s="341"/>
      <c r="C995" s="2053">
        <f t="shared" si="30"/>
        <v>0</v>
      </c>
      <c r="D995" s="263"/>
      <c r="E995" s="263"/>
      <c r="F995" s="263"/>
      <c r="G995" s="2053">
        <f t="shared" si="31"/>
        <v>0</v>
      </c>
    </row>
    <row r="996" spans="1:7">
      <c r="A996" s="331"/>
      <c r="B996" s="341"/>
      <c r="C996" s="2053">
        <f t="shared" si="30"/>
        <v>0</v>
      </c>
      <c r="D996" s="263"/>
      <c r="E996" s="263"/>
      <c r="F996" s="263"/>
      <c r="G996" s="2053">
        <f t="shared" si="31"/>
        <v>0</v>
      </c>
    </row>
    <row r="997" spans="1:7">
      <c r="A997" s="331"/>
      <c r="B997" s="341"/>
      <c r="C997" s="2053">
        <f t="shared" si="30"/>
        <v>0</v>
      </c>
      <c r="D997" s="263"/>
      <c r="E997" s="263"/>
      <c r="F997" s="263"/>
      <c r="G997" s="2053">
        <f t="shared" si="31"/>
        <v>0</v>
      </c>
    </row>
    <row r="998" spans="1:7">
      <c r="A998" s="331"/>
      <c r="B998" s="341"/>
      <c r="C998" s="2053">
        <f t="shared" si="30"/>
        <v>0</v>
      </c>
      <c r="D998" s="263"/>
      <c r="E998" s="263"/>
      <c r="F998" s="263"/>
      <c r="G998" s="2053">
        <f t="shared" si="31"/>
        <v>0</v>
      </c>
    </row>
    <row r="999" spans="1:7">
      <c r="A999" s="331"/>
      <c r="B999" s="341"/>
      <c r="C999" s="2053">
        <f t="shared" si="30"/>
        <v>0</v>
      </c>
      <c r="D999" s="263"/>
      <c r="E999" s="263"/>
      <c r="F999" s="263"/>
      <c r="G999" s="2053">
        <f t="shared" si="31"/>
        <v>0</v>
      </c>
    </row>
    <row r="1000" spans="1:7">
      <c r="A1000" s="331"/>
      <c r="B1000" s="341"/>
      <c r="C1000" s="2053">
        <f t="shared" si="30"/>
        <v>0</v>
      </c>
      <c r="D1000" s="263"/>
      <c r="E1000" s="263"/>
      <c r="F1000" s="263"/>
      <c r="G1000" s="2053">
        <f t="shared" si="31"/>
        <v>0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5"/>
  <sheetViews>
    <sheetView zoomScale="85" zoomScaleNormal="85" workbookViewId="0">
      <selection sqref="A1:B5"/>
    </sheetView>
  </sheetViews>
  <sheetFormatPr defaultRowHeight="15"/>
  <cols>
    <col min="1" max="1" width="9.140625" style="1725"/>
    <col min="2" max="2" width="69" style="1725" customWidth="1"/>
    <col min="3" max="3" width="12.28515625" style="1725" customWidth="1"/>
    <col min="4" max="8" width="9.85546875" style="1725" customWidth="1"/>
    <col min="9" max="9" width="10.140625" style="1725" customWidth="1"/>
    <col min="10" max="12" width="11.5703125" style="1725" customWidth="1"/>
    <col min="13" max="14" width="9.140625" style="1725" customWidth="1"/>
    <col min="15" max="16384" width="9.140625" style="1725"/>
  </cols>
  <sheetData>
    <row r="1" spans="1:14">
      <c r="A1" s="194" t="s">
        <v>57</v>
      </c>
      <c r="B1" s="194" t="s">
        <v>1357</v>
      </c>
      <c r="D1" s="194"/>
      <c r="E1" s="194"/>
    </row>
    <row r="2" spans="1:14">
      <c r="A2" s="194" t="s">
        <v>58</v>
      </c>
      <c r="B2" s="194" t="s">
        <v>1358</v>
      </c>
      <c r="D2" s="195"/>
      <c r="E2" s="195"/>
    </row>
    <row r="3" spans="1:14">
      <c r="A3" s="194" t="s">
        <v>56</v>
      </c>
      <c r="B3" s="194" t="s">
        <v>61</v>
      </c>
      <c r="D3" s="195"/>
      <c r="E3" s="195"/>
    </row>
    <row r="4" spans="1:14">
      <c r="A4" s="194" t="s">
        <v>59</v>
      </c>
      <c r="B4" s="194" t="s">
        <v>62</v>
      </c>
      <c r="D4" s="195"/>
      <c r="E4" s="195"/>
    </row>
    <row r="5" spans="1:14">
      <c r="A5" s="194" t="s">
        <v>60</v>
      </c>
      <c r="B5" s="194" t="s">
        <v>80</v>
      </c>
      <c r="D5" s="195"/>
      <c r="E5" s="195"/>
    </row>
    <row r="7" spans="1:14">
      <c r="A7" s="1726"/>
      <c r="B7" s="1727"/>
      <c r="C7" s="2937" t="s">
        <v>1229</v>
      </c>
      <c r="D7" s="2938"/>
      <c r="E7" s="2938"/>
      <c r="F7" s="2938"/>
      <c r="G7" s="2938"/>
      <c r="H7" s="2938"/>
      <c r="I7" s="2938"/>
      <c r="J7" s="2938"/>
      <c r="K7" s="2938"/>
      <c r="L7" s="2938"/>
      <c r="M7" s="2938"/>
      <c r="N7" s="2939"/>
    </row>
    <row r="8" spans="1:14">
      <c r="A8" s="196"/>
      <c r="B8" s="197" t="s">
        <v>708</v>
      </c>
      <c r="C8" s="2931" t="s">
        <v>348</v>
      </c>
      <c r="D8" s="2933"/>
      <c r="E8" s="2933"/>
      <c r="F8" s="2933"/>
      <c r="G8" s="2933"/>
      <c r="H8" s="2934"/>
      <c r="I8" s="2935" t="s">
        <v>336</v>
      </c>
      <c r="J8" s="2933"/>
      <c r="K8" s="2933"/>
      <c r="L8" s="2933"/>
      <c r="M8" s="2933"/>
      <c r="N8" s="2934"/>
    </row>
    <row r="9" spans="1:14" ht="41.25" customHeight="1">
      <c r="A9" s="198" t="s">
        <v>709</v>
      </c>
      <c r="B9" s="1728" t="s">
        <v>1230</v>
      </c>
      <c r="C9" s="2932"/>
      <c r="D9" s="1729" t="s">
        <v>1361</v>
      </c>
      <c r="E9" s="1730" t="s">
        <v>64</v>
      </c>
      <c r="F9" s="1730" t="s">
        <v>66</v>
      </c>
      <c r="G9" s="1730" t="s">
        <v>73</v>
      </c>
      <c r="H9" s="1731" t="s">
        <v>8</v>
      </c>
      <c r="I9" s="2936"/>
      <c r="J9" s="1729" t="s">
        <v>1361</v>
      </c>
      <c r="K9" s="1730" t="s">
        <v>64</v>
      </c>
      <c r="L9" s="1730" t="s">
        <v>66</v>
      </c>
      <c r="M9" s="1730" t="s">
        <v>73</v>
      </c>
      <c r="N9" s="1731" t="s">
        <v>8</v>
      </c>
    </row>
    <row r="10" spans="1:14">
      <c r="A10" s="199">
        <v>1</v>
      </c>
      <c r="B10" s="1732" t="s">
        <v>710</v>
      </c>
      <c r="C10" s="200">
        <f>D10+E10+F10+G10+H10</f>
        <v>0</v>
      </c>
      <c r="D10" s="200">
        <f>D11+D31+D41+D57+D74+D87+D103</f>
        <v>0</v>
      </c>
      <c r="E10" s="200">
        <f t="shared" ref="E10:N10" si="0">E11+E31+E41+E57+E74+E87+E103</f>
        <v>0</v>
      </c>
      <c r="F10" s="200">
        <f t="shared" si="0"/>
        <v>0</v>
      </c>
      <c r="G10" s="200">
        <f t="shared" si="0"/>
        <v>0</v>
      </c>
      <c r="H10" s="200">
        <f t="shared" si="0"/>
        <v>0</v>
      </c>
      <c r="I10" s="200">
        <f>J10+K10+L10+M10+N10</f>
        <v>0</v>
      </c>
      <c r="J10" s="200">
        <f t="shared" si="0"/>
        <v>0</v>
      </c>
      <c r="K10" s="200">
        <f t="shared" si="0"/>
        <v>0</v>
      </c>
      <c r="L10" s="200">
        <f t="shared" si="0"/>
        <v>0</v>
      </c>
      <c r="M10" s="200">
        <f t="shared" si="0"/>
        <v>0</v>
      </c>
      <c r="N10" s="201">
        <f t="shared" si="0"/>
        <v>0</v>
      </c>
    </row>
    <row r="11" spans="1:14">
      <c r="A11" s="1733">
        <v>11</v>
      </c>
      <c r="B11" s="1734" t="s">
        <v>711</v>
      </c>
      <c r="C11" s="200">
        <f t="shared" ref="C11:C48" si="1">D11+E11+F11+G11+H11</f>
        <v>0</v>
      </c>
      <c r="D11" s="1735">
        <f>D12+D13</f>
        <v>0</v>
      </c>
      <c r="E11" s="1735">
        <f t="shared" ref="E11:H11" si="2">E12+E13</f>
        <v>0</v>
      </c>
      <c r="F11" s="1735">
        <f t="shared" si="2"/>
        <v>0</v>
      </c>
      <c r="G11" s="1735">
        <f t="shared" si="2"/>
        <v>0</v>
      </c>
      <c r="H11" s="1735">
        <f t="shared" si="2"/>
        <v>0</v>
      </c>
      <c r="I11" s="200">
        <f t="shared" ref="I11:I40" si="3">J11+K11+L11+M11+N11</f>
        <v>0</v>
      </c>
      <c r="J11" s="1735">
        <f t="shared" ref="J11:N11" si="4">J12+J13</f>
        <v>0</v>
      </c>
      <c r="K11" s="1735">
        <f t="shared" si="4"/>
        <v>0</v>
      </c>
      <c r="L11" s="1735">
        <f t="shared" si="4"/>
        <v>0</v>
      </c>
      <c r="M11" s="1735">
        <f t="shared" si="4"/>
        <v>0</v>
      </c>
      <c r="N11" s="1736">
        <f t="shared" si="4"/>
        <v>0</v>
      </c>
    </row>
    <row r="12" spans="1:14">
      <c r="A12" s="1737">
        <v>111</v>
      </c>
      <c r="B12" s="1738" t="s">
        <v>712</v>
      </c>
      <c r="C12" s="200">
        <f t="shared" si="1"/>
        <v>0</v>
      </c>
      <c r="D12" s="1739"/>
      <c r="E12" s="1739"/>
      <c r="F12" s="1739"/>
      <c r="G12" s="1739"/>
      <c r="H12" s="1739"/>
      <c r="I12" s="200">
        <f t="shared" si="3"/>
        <v>0</v>
      </c>
      <c r="J12" s="1739"/>
      <c r="K12" s="1739"/>
      <c r="L12" s="1739"/>
      <c r="M12" s="1739"/>
      <c r="N12" s="1740"/>
    </row>
    <row r="13" spans="1:14">
      <c r="A13" s="1737">
        <v>112</v>
      </c>
      <c r="B13" s="1741" t="s">
        <v>75</v>
      </c>
      <c r="C13" s="200">
        <f t="shared" si="1"/>
        <v>0</v>
      </c>
      <c r="D13" s="1735">
        <f>D14+D17+D20+D26+D29+D30</f>
        <v>0</v>
      </c>
      <c r="E13" s="1735">
        <f t="shared" ref="E13:H13" si="5">E14+E17+E20+E26+E29+E30</f>
        <v>0</v>
      </c>
      <c r="F13" s="1735">
        <f t="shared" si="5"/>
        <v>0</v>
      </c>
      <c r="G13" s="1735">
        <f t="shared" si="5"/>
        <v>0</v>
      </c>
      <c r="H13" s="1735">
        <f t="shared" si="5"/>
        <v>0</v>
      </c>
      <c r="I13" s="200">
        <f t="shared" si="3"/>
        <v>0</v>
      </c>
      <c r="J13" s="1735">
        <f t="shared" ref="J13:N13" si="6">J14+J17+J20+J26+J29+J30</f>
        <v>0</v>
      </c>
      <c r="K13" s="1735">
        <f t="shared" si="6"/>
        <v>0</v>
      </c>
      <c r="L13" s="1735">
        <f t="shared" si="6"/>
        <v>0</v>
      </c>
      <c r="M13" s="1735">
        <f t="shared" si="6"/>
        <v>0</v>
      </c>
      <c r="N13" s="1736">
        <f t="shared" si="6"/>
        <v>0</v>
      </c>
    </row>
    <row r="14" spans="1:14">
      <c r="A14" s="1742">
        <v>1121</v>
      </c>
      <c r="B14" s="1743" t="s">
        <v>717</v>
      </c>
      <c r="C14" s="200">
        <f t="shared" si="1"/>
        <v>0</v>
      </c>
      <c r="D14" s="1735">
        <f>D15+D16</f>
        <v>0</v>
      </c>
      <c r="E14" s="1735">
        <f t="shared" ref="E14:H14" si="7">E15+E16</f>
        <v>0</v>
      </c>
      <c r="F14" s="1735">
        <f t="shared" si="7"/>
        <v>0</v>
      </c>
      <c r="G14" s="1735">
        <f t="shared" si="7"/>
        <v>0</v>
      </c>
      <c r="H14" s="1735">
        <f t="shared" si="7"/>
        <v>0</v>
      </c>
      <c r="I14" s="200">
        <f t="shared" si="3"/>
        <v>0</v>
      </c>
      <c r="J14" s="1735">
        <f t="shared" ref="J14:N14" si="8">J15+J16</f>
        <v>0</v>
      </c>
      <c r="K14" s="1735">
        <f t="shared" si="8"/>
        <v>0</v>
      </c>
      <c r="L14" s="1735">
        <f t="shared" si="8"/>
        <v>0</v>
      </c>
      <c r="M14" s="1735">
        <f t="shared" si="8"/>
        <v>0</v>
      </c>
      <c r="N14" s="1736">
        <f t="shared" si="8"/>
        <v>0</v>
      </c>
    </row>
    <row r="15" spans="1:14">
      <c r="A15" s="1742">
        <v>11211</v>
      </c>
      <c r="B15" s="1743" t="s">
        <v>718</v>
      </c>
      <c r="C15" s="200">
        <f t="shared" si="1"/>
        <v>0</v>
      </c>
      <c r="D15" s="1739"/>
      <c r="E15" s="1739"/>
      <c r="F15" s="1739"/>
      <c r="G15" s="1739"/>
      <c r="H15" s="1739"/>
      <c r="I15" s="200">
        <f t="shared" si="3"/>
        <v>0</v>
      </c>
      <c r="J15" s="1739"/>
      <c r="K15" s="1739"/>
      <c r="L15" s="1739"/>
      <c r="M15" s="1739"/>
      <c r="N15" s="1740"/>
    </row>
    <row r="16" spans="1:14">
      <c r="A16" s="1742">
        <v>11219</v>
      </c>
      <c r="B16" s="1743" t="s">
        <v>719</v>
      </c>
      <c r="C16" s="200">
        <f t="shared" si="1"/>
        <v>0</v>
      </c>
      <c r="D16" s="1739"/>
      <c r="E16" s="1739"/>
      <c r="F16" s="1739"/>
      <c r="G16" s="1739"/>
      <c r="H16" s="1739"/>
      <c r="I16" s="200">
        <f t="shared" si="3"/>
        <v>0</v>
      </c>
      <c r="J16" s="1739"/>
      <c r="K16" s="1739"/>
      <c r="L16" s="1739"/>
      <c r="M16" s="1739"/>
      <c r="N16" s="1740"/>
    </row>
    <row r="17" spans="1:14">
      <c r="A17" s="1742">
        <v>1122</v>
      </c>
      <c r="B17" s="1744" t="s">
        <v>720</v>
      </c>
      <c r="C17" s="200">
        <f t="shared" si="1"/>
        <v>0</v>
      </c>
      <c r="D17" s="1745">
        <f>D18+D19</f>
        <v>0</v>
      </c>
      <c r="E17" s="1745">
        <f t="shared" ref="E17:H17" si="9">E18+E19</f>
        <v>0</v>
      </c>
      <c r="F17" s="1745">
        <f t="shared" si="9"/>
        <v>0</v>
      </c>
      <c r="G17" s="1745">
        <f t="shared" si="9"/>
        <v>0</v>
      </c>
      <c r="H17" s="1745">
        <f t="shared" si="9"/>
        <v>0</v>
      </c>
      <c r="I17" s="200">
        <f t="shared" si="3"/>
        <v>0</v>
      </c>
      <c r="J17" s="1745">
        <f t="shared" ref="J17:N17" si="10">J18+J19</f>
        <v>0</v>
      </c>
      <c r="K17" s="1745">
        <f t="shared" si="10"/>
        <v>0</v>
      </c>
      <c r="L17" s="1745">
        <f t="shared" si="10"/>
        <v>0</v>
      </c>
      <c r="M17" s="1745">
        <f t="shared" si="10"/>
        <v>0</v>
      </c>
      <c r="N17" s="1746">
        <f t="shared" si="10"/>
        <v>0</v>
      </c>
    </row>
    <row r="18" spans="1:14">
      <c r="A18" s="1742">
        <v>11221</v>
      </c>
      <c r="B18" s="202" t="s">
        <v>721</v>
      </c>
      <c r="C18" s="200">
        <f t="shared" si="1"/>
        <v>0</v>
      </c>
      <c r="D18" s="1739"/>
      <c r="E18" s="1739"/>
      <c r="F18" s="1739"/>
      <c r="G18" s="1739"/>
      <c r="H18" s="1739"/>
      <c r="I18" s="200">
        <f t="shared" si="3"/>
        <v>0</v>
      </c>
      <c r="J18" s="1739"/>
      <c r="K18" s="1739"/>
      <c r="L18" s="1739"/>
      <c r="M18" s="1739"/>
      <c r="N18" s="1740"/>
    </row>
    <row r="19" spans="1:14">
      <c r="A19" s="1742">
        <v>11229</v>
      </c>
      <c r="B19" s="1743" t="s">
        <v>719</v>
      </c>
      <c r="C19" s="200">
        <f t="shared" si="1"/>
        <v>0</v>
      </c>
      <c r="D19" s="1739"/>
      <c r="E19" s="1739"/>
      <c r="F19" s="1739"/>
      <c r="G19" s="1739"/>
      <c r="H19" s="1739"/>
      <c r="I19" s="200">
        <f t="shared" si="3"/>
        <v>0</v>
      </c>
      <c r="J19" s="1739"/>
      <c r="K19" s="1739"/>
      <c r="L19" s="1739"/>
      <c r="M19" s="1739"/>
      <c r="N19" s="1740"/>
    </row>
    <row r="20" spans="1:14">
      <c r="A20" s="1742">
        <v>1123</v>
      </c>
      <c r="B20" s="1743" t="s">
        <v>722</v>
      </c>
      <c r="C20" s="200">
        <f t="shared" si="1"/>
        <v>0</v>
      </c>
      <c r="D20" s="1735">
        <f>D21+D22+D23</f>
        <v>0</v>
      </c>
      <c r="E20" s="1735">
        <f t="shared" ref="E20:H20" si="11">E21+E22+E23</f>
        <v>0</v>
      </c>
      <c r="F20" s="1735">
        <f t="shared" si="11"/>
        <v>0</v>
      </c>
      <c r="G20" s="1735">
        <f t="shared" si="11"/>
        <v>0</v>
      </c>
      <c r="H20" s="1735">
        <f t="shared" si="11"/>
        <v>0</v>
      </c>
      <c r="I20" s="200">
        <f t="shared" si="3"/>
        <v>0</v>
      </c>
      <c r="J20" s="1735">
        <f t="shared" ref="J20:N20" si="12">J21+J22+J23</f>
        <v>0</v>
      </c>
      <c r="K20" s="1735">
        <f t="shared" si="12"/>
        <v>0</v>
      </c>
      <c r="L20" s="1735">
        <f t="shared" si="12"/>
        <v>0</v>
      </c>
      <c r="M20" s="1735">
        <f t="shared" si="12"/>
        <v>0</v>
      </c>
      <c r="N20" s="1736">
        <f t="shared" si="12"/>
        <v>0</v>
      </c>
    </row>
    <row r="21" spans="1:14">
      <c r="A21" s="1742">
        <v>11231</v>
      </c>
      <c r="B21" s="1743" t="s">
        <v>723</v>
      </c>
      <c r="C21" s="200">
        <f t="shared" si="1"/>
        <v>0</v>
      </c>
      <c r="D21" s="1739"/>
      <c r="E21" s="1739"/>
      <c r="F21" s="1739"/>
      <c r="G21" s="1739"/>
      <c r="H21" s="1739"/>
      <c r="I21" s="200">
        <f t="shared" si="3"/>
        <v>0</v>
      </c>
      <c r="J21" s="1739"/>
      <c r="K21" s="1739"/>
      <c r="L21" s="1739"/>
      <c r="M21" s="1739"/>
      <c r="N21" s="1740"/>
    </row>
    <row r="22" spans="1:14">
      <c r="A22" s="1742">
        <v>11232</v>
      </c>
      <c r="B22" s="1743" t="s">
        <v>724</v>
      </c>
      <c r="C22" s="200">
        <f t="shared" si="1"/>
        <v>0</v>
      </c>
      <c r="D22" s="1739"/>
      <c r="E22" s="1739"/>
      <c r="F22" s="1739"/>
      <c r="G22" s="1739"/>
      <c r="H22" s="1739"/>
      <c r="I22" s="200">
        <f t="shared" si="3"/>
        <v>0</v>
      </c>
      <c r="J22" s="1739"/>
      <c r="K22" s="1739"/>
      <c r="L22" s="1739"/>
      <c r="M22" s="1739"/>
      <c r="N22" s="1740"/>
    </row>
    <row r="23" spans="1:14">
      <c r="A23" s="1742">
        <v>11239</v>
      </c>
      <c r="B23" s="1743" t="s">
        <v>725</v>
      </c>
      <c r="C23" s="200">
        <f t="shared" si="1"/>
        <v>0</v>
      </c>
      <c r="D23" s="1735">
        <f>D24+D25</f>
        <v>0</v>
      </c>
      <c r="E23" s="1735">
        <f t="shared" ref="E23:H23" si="13">E24+E25</f>
        <v>0</v>
      </c>
      <c r="F23" s="1735">
        <f t="shared" si="13"/>
        <v>0</v>
      </c>
      <c r="G23" s="1735">
        <f t="shared" si="13"/>
        <v>0</v>
      </c>
      <c r="H23" s="1735">
        <f t="shared" si="13"/>
        <v>0</v>
      </c>
      <c r="I23" s="200">
        <f t="shared" si="3"/>
        <v>0</v>
      </c>
      <c r="J23" s="1735">
        <f t="shared" ref="J23:N23" si="14">J24+J25</f>
        <v>0</v>
      </c>
      <c r="K23" s="1735">
        <f t="shared" si="14"/>
        <v>0</v>
      </c>
      <c r="L23" s="1735">
        <f t="shared" si="14"/>
        <v>0</v>
      </c>
      <c r="M23" s="1735">
        <f t="shared" si="14"/>
        <v>0</v>
      </c>
      <c r="N23" s="1736">
        <f t="shared" si="14"/>
        <v>0</v>
      </c>
    </row>
    <row r="24" spans="1:14">
      <c r="A24" s="1742">
        <v>112391</v>
      </c>
      <c r="B24" s="1743" t="s">
        <v>726</v>
      </c>
      <c r="C24" s="200">
        <f t="shared" si="1"/>
        <v>0</v>
      </c>
      <c r="D24" s="1739"/>
      <c r="E24" s="1739"/>
      <c r="F24" s="1739"/>
      <c r="G24" s="1739"/>
      <c r="H24" s="1739"/>
      <c r="I24" s="200">
        <f t="shared" si="3"/>
        <v>0</v>
      </c>
      <c r="J24" s="1739"/>
      <c r="K24" s="1739"/>
      <c r="L24" s="1739"/>
      <c r="M24" s="1739"/>
      <c r="N24" s="1740"/>
    </row>
    <row r="25" spans="1:14">
      <c r="A25" s="1742">
        <v>112392</v>
      </c>
      <c r="B25" s="1743" t="s">
        <v>727</v>
      </c>
      <c r="C25" s="200">
        <f t="shared" si="1"/>
        <v>0</v>
      </c>
      <c r="D25" s="1739"/>
      <c r="E25" s="1739"/>
      <c r="F25" s="1739"/>
      <c r="G25" s="1739"/>
      <c r="H25" s="1739"/>
      <c r="I25" s="200">
        <f t="shared" si="3"/>
        <v>0</v>
      </c>
      <c r="J25" s="1739"/>
      <c r="K25" s="1739"/>
      <c r="L25" s="1739"/>
      <c r="M25" s="1739"/>
      <c r="N25" s="1740"/>
    </row>
    <row r="26" spans="1:14">
      <c r="A26" s="1742">
        <v>1124</v>
      </c>
      <c r="B26" s="1743" t="s">
        <v>1214</v>
      </c>
      <c r="C26" s="200">
        <f t="shared" si="1"/>
        <v>0</v>
      </c>
      <c r="D26" s="1735">
        <f>D27+D28</f>
        <v>0</v>
      </c>
      <c r="E26" s="1735">
        <f t="shared" ref="E26:H26" si="15">E27+E28</f>
        <v>0</v>
      </c>
      <c r="F26" s="1735">
        <f t="shared" si="15"/>
        <v>0</v>
      </c>
      <c r="G26" s="1735">
        <f t="shared" si="15"/>
        <v>0</v>
      </c>
      <c r="H26" s="1735">
        <f t="shared" si="15"/>
        <v>0</v>
      </c>
      <c r="I26" s="200">
        <f t="shared" si="3"/>
        <v>0</v>
      </c>
      <c r="J26" s="1735">
        <f t="shared" ref="J26:N26" si="16">J27+J28</f>
        <v>0</v>
      </c>
      <c r="K26" s="1735">
        <f t="shared" si="16"/>
        <v>0</v>
      </c>
      <c r="L26" s="1735">
        <f t="shared" si="16"/>
        <v>0</v>
      </c>
      <c r="M26" s="1735">
        <f t="shared" si="16"/>
        <v>0</v>
      </c>
      <c r="N26" s="1736">
        <f t="shared" si="16"/>
        <v>0</v>
      </c>
    </row>
    <row r="27" spans="1:14">
      <c r="A27" s="1742">
        <v>11241</v>
      </c>
      <c r="B27" s="1743" t="s">
        <v>728</v>
      </c>
      <c r="C27" s="200">
        <f t="shared" si="1"/>
        <v>0</v>
      </c>
      <c r="D27" s="1739"/>
      <c r="E27" s="1739"/>
      <c r="F27" s="1739"/>
      <c r="G27" s="1739"/>
      <c r="H27" s="1739"/>
      <c r="I27" s="200">
        <f t="shared" si="3"/>
        <v>0</v>
      </c>
      <c r="J27" s="1739"/>
      <c r="K27" s="1739"/>
      <c r="L27" s="1739"/>
      <c r="M27" s="1739"/>
      <c r="N27" s="1740"/>
    </row>
    <row r="28" spans="1:14">
      <c r="A28" s="1742">
        <v>11249</v>
      </c>
      <c r="B28" s="1743" t="s">
        <v>725</v>
      </c>
      <c r="C28" s="200">
        <f t="shared" si="1"/>
        <v>0</v>
      </c>
      <c r="D28" s="1739"/>
      <c r="E28" s="1739"/>
      <c r="F28" s="1739"/>
      <c r="G28" s="1739"/>
      <c r="H28" s="1739"/>
      <c r="I28" s="200">
        <f t="shared" si="3"/>
        <v>0</v>
      </c>
      <c r="J28" s="1739"/>
      <c r="K28" s="1739"/>
      <c r="L28" s="1739"/>
      <c r="M28" s="1739"/>
      <c r="N28" s="1740"/>
    </row>
    <row r="29" spans="1:14">
      <c r="A29" s="1742">
        <v>1127</v>
      </c>
      <c r="B29" s="1743" t="s">
        <v>1215</v>
      </c>
      <c r="C29" s="200">
        <f t="shared" si="1"/>
        <v>0</v>
      </c>
      <c r="D29" s="1739"/>
      <c r="E29" s="1739"/>
      <c r="F29" s="1739"/>
      <c r="G29" s="1739"/>
      <c r="H29" s="1739"/>
      <c r="I29" s="200">
        <f t="shared" si="3"/>
        <v>0</v>
      </c>
      <c r="J29" s="1739"/>
      <c r="K29" s="1739"/>
      <c r="L29" s="1739"/>
      <c r="M29" s="1739"/>
      <c r="N29" s="1740"/>
    </row>
    <row r="30" spans="1:14">
      <c r="A30" s="1742">
        <v>1128</v>
      </c>
      <c r="B30" s="1743" t="s">
        <v>1216</v>
      </c>
      <c r="C30" s="200">
        <f t="shared" si="1"/>
        <v>0</v>
      </c>
      <c r="D30" s="1739"/>
      <c r="E30" s="1739"/>
      <c r="F30" s="1739"/>
      <c r="G30" s="1739"/>
      <c r="H30" s="1739"/>
      <c r="I30" s="200">
        <f t="shared" si="3"/>
        <v>0</v>
      </c>
      <c r="J30" s="1739"/>
      <c r="K30" s="1739"/>
      <c r="L30" s="1739"/>
      <c r="M30" s="1739"/>
      <c r="N30" s="1740"/>
    </row>
    <row r="31" spans="1:14">
      <c r="A31" s="1733">
        <v>12</v>
      </c>
      <c r="B31" s="1734" t="s">
        <v>729</v>
      </c>
      <c r="C31" s="200">
        <f t="shared" si="1"/>
        <v>0</v>
      </c>
      <c r="D31" s="1735">
        <f>D32+D36</f>
        <v>0</v>
      </c>
      <c r="E31" s="1735">
        <f t="shared" ref="E31:H31" si="17">E32+E36</f>
        <v>0</v>
      </c>
      <c r="F31" s="1735">
        <f t="shared" si="17"/>
        <v>0</v>
      </c>
      <c r="G31" s="1735">
        <f t="shared" si="17"/>
        <v>0</v>
      </c>
      <c r="H31" s="1735">
        <f t="shared" si="17"/>
        <v>0</v>
      </c>
      <c r="I31" s="200">
        <f t="shared" si="3"/>
        <v>0</v>
      </c>
      <c r="J31" s="1735">
        <f t="shared" ref="J31:N31" si="18">J32+J36</f>
        <v>0</v>
      </c>
      <c r="K31" s="1735">
        <f t="shared" si="18"/>
        <v>0</v>
      </c>
      <c r="L31" s="1735">
        <f t="shared" si="18"/>
        <v>0</v>
      </c>
      <c r="M31" s="1735">
        <f t="shared" si="18"/>
        <v>0</v>
      </c>
      <c r="N31" s="1736">
        <f t="shared" si="18"/>
        <v>0</v>
      </c>
    </row>
    <row r="32" spans="1:14">
      <c r="A32" s="1737">
        <v>121</v>
      </c>
      <c r="B32" s="1741" t="s">
        <v>346</v>
      </c>
      <c r="C32" s="200">
        <f t="shared" si="1"/>
        <v>0</v>
      </c>
      <c r="D32" s="1739"/>
      <c r="E32" s="1739"/>
      <c r="F32" s="1739"/>
      <c r="G32" s="1739"/>
      <c r="H32" s="1739"/>
      <c r="I32" s="200">
        <f t="shared" si="3"/>
        <v>0</v>
      </c>
      <c r="J32" s="1739"/>
      <c r="K32" s="1739"/>
      <c r="L32" s="1739"/>
      <c r="M32" s="1739"/>
      <c r="N32" s="1740"/>
    </row>
    <row r="33" spans="1:14">
      <c r="A33" s="1747">
        <v>1214</v>
      </c>
      <c r="B33" s="1748" t="s">
        <v>737</v>
      </c>
      <c r="C33" s="200">
        <f t="shared" si="1"/>
        <v>0</v>
      </c>
      <c r="D33" s="1749">
        <f>D34+D35</f>
        <v>0</v>
      </c>
      <c r="E33" s="1749">
        <f t="shared" ref="E33:H33" si="19">E34+E35</f>
        <v>0</v>
      </c>
      <c r="F33" s="1749">
        <f t="shared" si="19"/>
        <v>0</v>
      </c>
      <c r="G33" s="1749">
        <f t="shared" si="19"/>
        <v>0</v>
      </c>
      <c r="H33" s="1749">
        <f t="shared" si="19"/>
        <v>0</v>
      </c>
      <c r="I33" s="200">
        <f t="shared" si="3"/>
        <v>0</v>
      </c>
      <c r="J33" s="1749">
        <f t="shared" ref="J33:N33" si="20">J34+J35</f>
        <v>0</v>
      </c>
      <c r="K33" s="1749">
        <f t="shared" si="20"/>
        <v>0</v>
      </c>
      <c r="L33" s="1749">
        <f t="shared" si="20"/>
        <v>0</v>
      </c>
      <c r="M33" s="1749">
        <f t="shared" si="20"/>
        <v>0</v>
      </c>
      <c r="N33" s="1750">
        <f t="shared" si="20"/>
        <v>0</v>
      </c>
    </row>
    <row r="34" spans="1:14">
      <c r="A34" s="1747">
        <v>12141</v>
      </c>
      <c r="B34" s="1748" t="s">
        <v>738</v>
      </c>
      <c r="C34" s="200">
        <f t="shared" si="1"/>
        <v>0</v>
      </c>
      <c r="D34" s="203"/>
      <c r="E34" s="203"/>
      <c r="F34" s="203"/>
      <c r="G34" s="203"/>
      <c r="H34" s="203"/>
      <c r="I34" s="200">
        <f t="shared" si="3"/>
        <v>0</v>
      </c>
      <c r="J34" s="203"/>
      <c r="K34" s="203"/>
      <c r="L34" s="203"/>
      <c r="M34" s="203"/>
      <c r="N34" s="204"/>
    </row>
    <row r="35" spans="1:14">
      <c r="A35" s="1747">
        <v>12149</v>
      </c>
      <c r="B35" s="1748" t="s">
        <v>719</v>
      </c>
      <c r="C35" s="200">
        <f t="shared" si="1"/>
        <v>0</v>
      </c>
      <c r="D35" s="203"/>
      <c r="E35" s="203"/>
      <c r="F35" s="203"/>
      <c r="G35" s="203"/>
      <c r="H35" s="203"/>
      <c r="I35" s="200">
        <f t="shared" si="3"/>
        <v>0</v>
      </c>
      <c r="J35" s="203"/>
      <c r="K35" s="203"/>
      <c r="L35" s="203"/>
      <c r="M35" s="203"/>
      <c r="N35" s="204"/>
    </row>
    <row r="36" spans="1:14">
      <c r="A36" s="1737">
        <v>122</v>
      </c>
      <c r="B36" s="1741" t="s">
        <v>739</v>
      </c>
      <c r="C36" s="200">
        <f t="shared" si="1"/>
        <v>0</v>
      </c>
      <c r="D36" s="201">
        <f>D37+D38+D39+D40</f>
        <v>0</v>
      </c>
      <c r="E36" s="201">
        <f t="shared" ref="E36:N36" si="21">E37+E38+E39+E40</f>
        <v>0</v>
      </c>
      <c r="F36" s="201">
        <f t="shared" si="21"/>
        <v>0</v>
      </c>
      <c r="G36" s="201">
        <f t="shared" si="21"/>
        <v>0</v>
      </c>
      <c r="H36" s="201">
        <f t="shared" si="21"/>
        <v>0</v>
      </c>
      <c r="I36" s="200">
        <f t="shared" si="3"/>
        <v>0</v>
      </c>
      <c r="J36" s="201">
        <f t="shared" si="21"/>
        <v>0</v>
      </c>
      <c r="K36" s="201">
        <f t="shared" si="21"/>
        <v>0</v>
      </c>
      <c r="L36" s="201">
        <f t="shared" si="21"/>
        <v>0</v>
      </c>
      <c r="M36" s="201">
        <f t="shared" si="21"/>
        <v>0</v>
      </c>
      <c r="N36" s="201">
        <f t="shared" si="21"/>
        <v>0</v>
      </c>
    </row>
    <row r="37" spans="1:14">
      <c r="A37" s="1751">
        <v>1221</v>
      </c>
      <c r="B37" s="1752" t="s">
        <v>740</v>
      </c>
      <c r="C37" s="200">
        <f t="shared" si="1"/>
        <v>0</v>
      </c>
      <c r="D37" s="1739"/>
      <c r="E37" s="1739"/>
      <c r="F37" s="1739"/>
      <c r="G37" s="1739"/>
      <c r="H37" s="1739"/>
      <c r="I37" s="200">
        <f t="shared" si="3"/>
        <v>0</v>
      </c>
      <c r="J37" s="1739"/>
      <c r="K37" s="1739"/>
      <c r="L37" s="1739"/>
      <c r="M37" s="1739"/>
      <c r="N37" s="1740"/>
    </row>
    <row r="38" spans="1:14">
      <c r="A38" s="1751">
        <v>1222</v>
      </c>
      <c r="B38" s="1752" t="s">
        <v>746</v>
      </c>
      <c r="C38" s="200">
        <f t="shared" si="1"/>
        <v>0</v>
      </c>
      <c r="D38" s="1739"/>
      <c r="E38" s="1739"/>
      <c r="F38" s="1739"/>
      <c r="G38" s="1739"/>
      <c r="H38" s="1739"/>
      <c r="I38" s="200">
        <f t="shared" si="3"/>
        <v>0</v>
      </c>
      <c r="J38" s="1739"/>
      <c r="K38" s="1739"/>
      <c r="L38" s="1739"/>
      <c r="M38" s="1739"/>
      <c r="N38" s="1740"/>
    </row>
    <row r="39" spans="1:14">
      <c r="A39" s="1751">
        <v>1223</v>
      </c>
      <c r="B39" s="1752" t="s">
        <v>751</v>
      </c>
      <c r="C39" s="200">
        <f t="shared" si="1"/>
        <v>0</v>
      </c>
      <c r="D39" s="1739"/>
      <c r="E39" s="1739"/>
      <c r="F39" s="1739"/>
      <c r="G39" s="1739"/>
      <c r="H39" s="1739"/>
      <c r="I39" s="200">
        <f t="shared" si="3"/>
        <v>0</v>
      </c>
      <c r="J39" s="1739"/>
      <c r="K39" s="1739"/>
      <c r="L39" s="1739"/>
      <c r="M39" s="1739"/>
      <c r="N39" s="1740"/>
    </row>
    <row r="40" spans="1:14">
      <c r="A40" s="1753">
        <v>1224</v>
      </c>
      <c r="B40" s="1754" t="s">
        <v>756</v>
      </c>
      <c r="C40" s="200">
        <f t="shared" si="1"/>
        <v>0</v>
      </c>
      <c r="D40" s="1739"/>
      <c r="E40" s="1739"/>
      <c r="F40" s="1739"/>
      <c r="G40" s="1739"/>
      <c r="H40" s="1739"/>
      <c r="I40" s="200">
        <f t="shared" si="3"/>
        <v>0</v>
      </c>
      <c r="J40" s="1739"/>
      <c r="K40" s="1739"/>
      <c r="L40" s="1739"/>
      <c r="M40" s="1739"/>
      <c r="N40" s="1740"/>
    </row>
    <row r="41" spans="1:14">
      <c r="A41" s="1733">
        <v>13</v>
      </c>
      <c r="B41" s="1734" t="s">
        <v>764</v>
      </c>
      <c r="C41" s="200">
        <f t="shared" si="1"/>
        <v>0</v>
      </c>
      <c r="D41" s="201">
        <f>D42+D52</f>
        <v>0</v>
      </c>
      <c r="E41" s="201">
        <f t="shared" ref="E41:H41" si="22">E42+E52</f>
        <v>0</v>
      </c>
      <c r="F41" s="201">
        <f t="shared" si="22"/>
        <v>0</v>
      </c>
      <c r="G41" s="201">
        <f t="shared" si="22"/>
        <v>0</v>
      </c>
      <c r="H41" s="201">
        <f t="shared" si="22"/>
        <v>0</v>
      </c>
      <c r="I41" s="200">
        <f>J41+K41+L41+M41+N41</f>
        <v>0</v>
      </c>
      <c r="J41" s="201">
        <f>J49+J52</f>
        <v>0</v>
      </c>
      <c r="K41" s="201">
        <f t="shared" ref="K41:N41" si="23">K49+K52</f>
        <v>0</v>
      </c>
      <c r="L41" s="201">
        <f t="shared" si="23"/>
        <v>0</v>
      </c>
      <c r="M41" s="201">
        <f t="shared" si="23"/>
        <v>0</v>
      </c>
      <c r="N41" s="201">
        <f t="shared" si="23"/>
        <v>0</v>
      </c>
    </row>
    <row r="42" spans="1:14">
      <c r="A42" s="1755">
        <v>131</v>
      </c>
      <c r="B42" s="1741" t="s">
        <v>765</v>
      </c>
      <c r="C42" s="200">
        <f t="shared" si="1"/>
        <v>0</v>
      </c>
      <c r="D42" s="201">
        <f>D43+D46</f>
        <v>0</v>
      </c>
      <c r="E42" s="201">
        <f t="shared" ref="E42:H42" si="24">E43+E46</f>
        <v>0</v>
      </c>
      <c r="F42" s="201">
        <f t="shared" si="24"/>
        <v>0</v>
      </c>
      <c r="G42" s="201">
        <f t="shared" si="24"/>
        <v>0</v>
      </c>
      <c r="H42" s="201">
        <f t="shared" si="24"/>
        <v>0</v>
      </c>
      <c r="I42" s="1756"/>
      <c r="J42" s="1756"/>
      <c r="K42" s="1756"/>
      <c r="L42" s="1756"/>
      <c r="M42" s="1756"/>
      <c r="N42" s="1757"/>
    </row>
    <row r="43" spans="1:14">
      <c r="A43" s="1742">
        <v>1311</v>
      </c>
      <c r="B43" s="1743" t="s">
        <v>766</v>
      </c>
      <c r="C43" s="200">
        <f t="shared" si="1"/>
        <v>0</v>
      </c>
      <c r="D43" s="201">
        <f>D44+D45</f>
        <v>0</v>
      </c>
      <c r="E43" s="201">
        <f t="shared" ref="E43:H43" si="25">E44+E45</f>
        <v>0</v>
      </c>
      <c r="F43" s="201">
        <f t="shared" si="25"/>
        <v>0</v>
      </c>
      <c r="G43" s="201">
        <f t="shared" si="25"/>
        <v>0</v>
      </c>
      <c r="H43" s="201">
        <f t="shared" si="25"/>
        <v>0</v>
      </c>
      <c r="I43" s="1756"/>
      <c r="J43" s="1756"/>
      <c r="K43" s="1756"/>
      <c r="L43" s="1756"/>
      <c r="M43" s="1756"/>
      <c r="N43" s="1757"/>
    </row>
    <row r="44" spans="1:14">
      <c r="A44" s="1742">
        <v>13111</v>
      </c>
      <c r="B44" s="1743" t="s">
        <v>767</v>
      </c>
      <c r="C44" s="200">
        <f t="shared" si="1"/>
        <v>0</v>
      </c>
      <c r="D44" s="1739"/>
      <c r="E44" s="1739"/>
      <c r="F44" s="1739"/>
      <c r="G44" s="1739"/>
      <c r="H44" s="1739"/>
      <c r="I44" s="1756"/>
      <c r="J44" s="1756"/>
      <c r="K44" s="1756"/>
      <c r="L44" s="1756"/>
      <c r="M44" s="1756"/>
      <c r="N44" s="1757"/>
    </row>
    <row r="45" spans="1:14">
      <c r="A45" s="1742">
        <v>13112</v>
      </c>
      <c r="B45" s="1743" t="s">
        <v>768</v>
      </c>
      <c r="C45" s="200">
        <f t="shared" si="1"/>
        <v>0</v>
      </c>
      <c r="D45" s="1739"/>
      <c r="E45" s="1739"/>
      <c r="F45" s="1739"/>
      <c r="G45" s="1739"/>
      <c r="H45" s="1739"/>
      <c r="I45" s="1756"/>
      <c r="J45" s="1756"/>
      <c r="K45" s="1756"/>
      <c r="L45" s="1756"/>
      <c r="M45" s="1756"/>
      <c r="N45" s="1757"/>
    </row>
    <row r="46" spans="1:14">
      <c r="A46" s="1742">
        <v>1319</v>
      </c>
      <c r="B46" s="1743" t="s">
        <v>769</v>
      </c>
      <c r="C46" s="200">
        <f t="shared" si="1"/>
        <v>0</v>
      </c>
      <c r="D46" s="201">
        <f>D47+D48</f>
        <v>0</v>
      </c>
      <c r="E46" s="201">
        <f t="shared" ref="E46:H46" si="26">E47+E48</f>
        <v>0</v>
      </c>
      <c r="F46" s="201">
        <f t="shared" si="26"/>
        <v>0</v>
      </c>
      <c r="G46" s="201">
        <f t="shared" si="26"/>
        <v>0</v>
      </c>
      <c r="H46" s="201">
        <f t="shared" si="26"/>
        <v>0</v>
      </c>
      <c r="I46" s="1756"/>
      <c r="J46" s="1756"/>
      <c r="K46" s="1756"/>
      <c r="L46" s="1756"/>
      <c r="M46" s="1756"/>
      <c r="N46" s="1757"/>
    </row>
    <row r="47" spans="1:14">
      <c r="A47" s="1742">
        <v>13191</v>
      </c>
      <c r="B47" s="1743" t="s">
        <v>770</v>
      </c>
      <c r="C47" s="200">
        <f t="shared" si="1"/>
        <v>0</v>
      </c>
      <c r="D47" s="1739"/>
      <c r="E47" s="1739"/>
      <c r="F47" s="1739"/>
      <c r="G47" s="1739"/>
      <c r="H47" s="1739"/>
      <c r="I47" s="1756"/>
      <c r="J47" s="1756"/>
      <c r="K47" s="1756"/>
      <c r="L47" s="1756"/>
      <c r="M47" s="1756"/>
      <c r="N47" s="1757"/>
    </row>
    <row r="48" spans="1:14">
      <c r="A48" s="1742">
        <v>13192</v>
      </c>
      <c r="B48" s="1743" t="s">
        <v>771</v>
      </c>
      <c r="C48" s="200">
        <f t="shared" si="1"/>
        <v>0</v>
      </c>
      <c r="D48" s="1739"/>
      <c r="E48" s="1739"/>
      <c r="F48" s="1739"/>
      <c r="G48" s="1739"/>
      <c r="H48" s="1739"/>
      <c r="I48" s="1756"/>
      <c r="J48" s="1756"/>
      <c r="K48" s="1756"/>
      <c r="L48" s="1756"/>
      <c r="M48" s="1756"/>
      <c r="N48" s="1757"/>
    </row>
    <row r="49" spans="1:14">
      <c r="A49" s="1755">
        <v>132</v>
      </c>
      <c r="B49" s="1741" t="s">
        <v>772</v>
      </c>
      <c r="C49" s="1756"/>
      <c r="D49" s="1756"/>
      <c r="E49" s="1756"/>
      <c r="F49" s="1756"/>
      <c r="G49" s="1756"/>
      <c r="H49" s="1756"/>
      <c r="I49" s="200">
        <f t="shared" ref="I49:I52" si="27">J49+K49+L49+M49+N49</f>
        <v>0</v>
      </c>
      <c r="J49" s="201">
        <f t="shared" ref="J49:N49" si="28">J50+J51</f>
        <v>0</v>
      </c>
      <c r="K49" s="201">
        <f t="shared" si="28"/>
        <v>0</v>
      </c>
      <c r="L49" s="201">
        <f t="shared" si="28"/>
        <v>0</v>
      </c>
      <c r="M49" s="201">
        <f t="shared" si="28"/>
        <v>0</v>
      </c>
      <c r="N49" s="201">
        <f t="shared" si="28"/>
        <v>0</v>
      </c>
    </row>
    <row r="50" spans="1:14">
      <c r="A50" s="1742">
        <v>1321</v>
      </c>
      <c r="B50" s="1743" t="s">
        <v>772</v>
      </c>
      <c r="C50" s="1756"/>
      <c r="D50" s="1756"/>
      <c r="E50" s="1756"/>
      <c r="F50" s="1756"/>
      <c r="G50" s="1756"/>
      <c r="H50" s="1756"/>
      <c r="I50" s="200">
        <f t="shared" si="27"/>
        <v>0</v>
      </c>
      <c r="J50" s="1739"/>
      <c r="K50" s="1739"/>
      <c r="L50" s="1739"/>
      <c r="M50" s="1739"/>
      <c r="N50" s="1740"/>
    </row>
    <row r="51" spans="1:14">
      <c r="A51" s="1742">
        <v>1329</v>
      </c>
      <c r="B51" s="1743" t="s">
        <v>773</v>
      </c>
      <c r="C51" s="1756"/>
      <c r="D51" s="1756"/>
      <c r="E51" s="1756"/>
      <c r="F51" s="1756"/>
      <c r="G51" s="1756"/>
      <c r="H51" s="1756"/>
      <c r="I51" s="200">
        <f t="shared" si="27"/>
        <v>0</v>
      </c>
      <c r="J51" s="1739"/>
      <c r="K51" s="1739"/>
      <c r="L51" s="1739"/>
      <c r="M51" s="1739"/>
      <c r="N51" s="1740"/>
    </row>
    <row r="52" spans="1:14">
      <c r="A52" s="1755">
        <v>137</v>
      </c>
      <c r="B52" s="1758" t="s">
        <v>774</v>
      </c>
      <c r="C52" s="200">
        <f t="shared" ref="C52:C55" si="29">D52+E52+F52+G52+H52</f>
        <v>0</v>
      </c>
      <c r="D52" s="201">
        <f t="shared" ref="D52:H52" si="30">D53</f>
        <v>0</v>
      </c>
      <c r="E52" s="201">
        <f t="shared" si="30"/>
        <v>0</v>
      </c>
      <c r="F52" s="201">
        <f t="shared" si="30"/>
        <v>0</v>
      </c>
      <c r="G52" s="201">
        <f t="shared" si="30"/>
        <v>0</v>
      </c>
      <c r="H52" s="201">
        <f t="shared" si="30"/>
        <v>0</v>
      </c>
      <c r="I52" s="200">
        <f t="shared" si="27"/>
        <v>0</v>
      </c>
      <c r="J52" s="201">
        <f t="shared" ref="J52:N52" si="31">J56</f>
        <v>0</v>
      </c>
      <c r="K52" s="201">
        <f t="shared" si="31"/>
        <v>0</v>
      </c>
      <c r="L52" s="201">
        <f t="shared" si="31"/>
        <v>0</v>
      </c>
      <c r="M52" s="201">
        <f t="shared" si="31"/>
        <v>0</v>
      </c>
      <c r="N52" s="201">
        <f t="shared" si="31"/>
        <v>0</v>
      </c>
    </row>
    <row r="53" spans="1:14">
      <c r="A53" s="1742">
        <v>1371</v>
      </c>
      <c r="B53" s="1759" t="s">
        <v>775</v>
      </c>
      <c r="C53" s="200">
        <f t="shared" si="29"/>
        <v>0</v>
      </c>
      <c r="D53" s="201">
        <f t="shared" ref="D53:H53" si="32">D54+D55</f>
        <v>0</v>
      </c>
      <c r="E53" s="201">
        <f t="shared" si="32"/>
        <v>0</v>
      </c>
      <c r="F53" s="201">
        <f t="shared" si="32"/>
        <v>0</v>
      </c>
      <c r="G53" s="201">
        <f t="shared" si="32"/>
        <v>0</v>
      </c>
      <c r="H53" s="201">
        <f t="shared" si="32"/>
        <v>0</v>
      </c>
      <c r="I53" s="1756"/>
      <c r="J53" s="1756"/>
      <c r="K53" s="1756"/>
      <c r="L53" s="1756"/>
      <c r="M53" s="1756"/>
      <c r="N53" s="1757"/>
    </row>
    <row r="54" spans="1:14">
      <c r="A54" s="1742">
        <v>13711</v>
      </c>
      <c r="B54" s="1759" t="s">
        <v>776</v>
      </c>
      <c r="C54" s="200">
        <f t="shared" si="29"/>
        <v>0</v>
      </c>
      <c r="D54" s="1739"/>
      <c r="E54" s="1739"/>
      <c r="F54" s="1739"/>
      <c r="G54" s="1739"/>
      <c r="H54" s="1739"/>
      <c r="I54" s="1756"/>
      <c r="J54" s="1756"/>
      <c r="K54" s="1756"/>
      <c r="L54" s="1756"/>
      <c r="M54" s="1756"/>
      <c r="N54" s="1757"/>
    </row>
    <row r="55" spans="1:14">
      <c r="A55" s="1742">
        <v>13712</v>
      </c>
      <c r="B55" s="1759" t="s">
        <v>777</v>
      </c>
      <c r="C55" s="200">
        <f t="shared" si="29"/>
        <v>0</v>
      </c>
      <c r="D55" s="1739"/>
      <c r="E55" s="1739"/>
      <c r="F55" s="1739"/>
      <c r="G55" s="1739"/>
      <c r="H55" s="1739"/>
      <c r="I55" s="1756"/>
      <c r="J55" s="1756"/>
      <c r="K55" s="1756"/>
      <c r="L55" s="1756"/>
      <c r="M55" s="1756"/>
      <c r="N55" s="1757"/>
    </row>
    <row r="56" spans="1:14">
      <c r="A56" s="1742">
        <v>1372</v>
      </c>
      <c r="B56" s="1759" t="s">
        <v>1217</v>
      </c>
      <c r="C56" s="1756"/>
      <c r="D56" s="1756"/>
      <c r="E56" s="1756"/>
      <c r="F56" s="1756"/>
      <c r="G56" s="1756"/>
      <c r="H56" s="1756"/>
      <c r="I56" s="200">
        <f>J56+K56+L56+M56+N56</f>
        <v>0</v>
      </c>
      <c r="J56" s="1739"/>
      <c r="K56" s="1739"/>
      <c r="L56" s="1739"/>
      <c r="M56" s="1739"/>
      <c r="N56" s="1740"/>
    </row>
    <row r="57" spans="1:14">
      <c r="A57" s="1733">
        <v>14</v>
      </c>
      <c r="B57" s="1734" t="s">
        <v>778</v>
      </c>
      <c r="C57" s="200">
        <f t="shared" ref="C57:C69" si="33">D57+E57+F57+G57+H57</f>
        <v>0</v>
      </c>
      <c r="D57" s="201">
        <f t="shared" ref="D57:H57" si="34">D58</f>
        <v>0</v>
      </c>
      <c r="E57" s="201">
        <f t="shared" si="34"/>
        <v>0</v>
      </c>
      <c r="F57" s="201">
        <f t="shared" si="34"/>
        <v>0</v>
      </c>
      <c r="G57" s="201">
        <f t="shared" si="34"/>
        <v>0</v>
      </c>
      <c r="H57" s="201">
        <f t="shared" si="34"/>
        <v>0</v>
      </c>
      <c r="I57" s="200">
        <f t="shared" ref="I57" si="35">J57+K57+L57+M57+N57</f>
        <v>0</v>
      </c>
      <c r="J57" s="201">
        <f t="shared" ref="J57:N57" si="36">J70</f>
        <v>0</v>
      </c>
      <c r="K57" s="201">
        <f t="shared" si="36"/>
        <v>0</v>
      </c>
      <c r="L57" s="201">
        <f t="shared" si="36"/>
        <v>0</v>
      </c>
      <c r="M57" s="201">
        <f t="shared" si="36"/>
        <v>0</v>
      </c>
      <c r="N57" s="201">
        <f t="shared" si="36"/>
        <v>0</v>
      </c>
    </row>
    <row r="58" spans="1:14">
      <c r="A58" s="1755">
        <v>141</v>
      </c>
      <c r="B58" s="1741" t="s">
        <v>779</v>
      </c>
      <c r="C58" s="200">
        <f t="shared" si="33"/>
        <v>0</v>
      </c>
      <c r="D58" s="201">
        <f t="shared" ref="D58:H58" si="37">D59+D62+D65</f>
        <v>0</v>
      </c>
      <c r="E58" s="201">
        <f t="shared" si="37"/>
        <v>0</v>
      </c>
      <c r="F58" s="201">
        <f t="shared" si="37"/>
        <v>0</v>
      </c>
      <c r="G58" s="201">
        <f t="shared" si="37"/>
        <v>0</v>
      </c>
      <c r="H58" s="201">
        <f t="shared" si="37"/>
        <v>0</v>
      </c>
      <c r="I58" s="1756"/>
      <c r="J58" s="1756"/>
      <c r="K58" s="1756"/>
      <c r="L58" s="1756"/>
      <c r="M58" s="1756"/>
      <c r="N58" s="1757"/>
    </row>
    <row r="59" spans="1:14">
      <c r="A59" s="1742">
        <v>1411</v>
      </c>
      <c r="B59" s="1743" t="s">
        <v>76</v>
      </c>
      <c r="C59" s="200">
        <f t="shared" si="33"/>
        <v>0</v>
      </c>
      <c r="D59" s="201">
        <f t="shared" ref="D59:H59" si="38">D60+D61</f>
        <v>0</v>
      </c>
      <c r="E59" s="201">
        <f t="shared" si="38"/>
        <v>0</v>
      </c>
      <c r="F59" s="201">
        <f t="shared" si="38"/>
        <v>0</v>
      </c>
      <c r="G59" s="201">
        <f t="shared" si="38"/>
        <v>0</v>
      </c>
      <c r="H59" s="201">
        <f t="shared" si="38"/>
        <v>0</v>
      </c>
      <c r="I59" s="1756"/>
      <c r="J59" s="1756"/>
      <c r="K59" s="1756"/>
      <c r="L59" s="1756"/>
      <c r="M59" s="1756"/>
      <c r="N59" s="1757"/>
    </row>
    <row r="60" spans="1:14">
      <c r="A60" s="1742">
        <v>14111</v>
      </c>
      <c r="B60" s="1743" t="s">
        <v>780</v>
      </c>
      <c r="C60" s="200">
        <f t="shared" si="33"/>
        <v>0</v>
      </c>
      <c r="D60" s="1739"/>
      <c r="E60" s="1739"/>
      <c r="F60" s="1739"/>
      <c r="G60" s="1739"/>
      <c r="H60" s="1739"/>
      <c r="I60" s="1756"/>
      <c r="J60" s="1756"/>
      <c r="K60" s="1756"/>
      <c r="L60" s="1756"/>
      <c r="M60" s="1756"/>
      <c r="N60" s="1757"/>
    </row>
    <row r="61" spans="1:14">
      <c r="A61" s="1742">
        <v>14112</v>
      </c>
      <c r="B61" s="1743" t="s">
        <v>781</v>
      </c>
      <c r="C61" s="200">
        <f t="shared" si="33"/>
        <v>0</v>
      </c>
      <c r="D61" s="1739"/>
      <c r="E61" s="1739"/>
      <c r="F61" s="1739"/>
      <c r="G61" s="1739"/>
      <c r="H61" s="1739"/>
      <c r="I61" s="1756"/>
      <c r="J61" s="1756"/>
      <c r="K61" s="1756"/>
      <c r="L61" s="1756"/>
      <c r="M61" s="1756"/>
      <c r="N61" s="1757"/>
    </row>
    <row r="62" spans="1:14">
      <c r="A62" s="1742">
        <v>1412</v>
      </c>
      <c r="B62" s="1743" t="s">
        <v>782</v>
      </c>
      <c r="C62" s="200">
        <f t="shared" si="33"/>
        <v>0</v>
      </c>
      <c r="D62" s="201">
        <f>D63+D64</f>
        <v>0</v>
      </c>
      <c r="E62" s="201">
        <f t="shared" ref="E62:H62" si="39">E63+E64</f>
        <v>0</v>
      </c>
      <c r="F62" s="201">
        <f t="shared" si="39"/>
        <v>0</v>
      </c>
      <c r="G62" s="201">
        <f t="shared" si="39"/>
        <v>0</v>
      </c>
      <c r="H62" s="201">
        <f t="shared" si="39"/>
        <v>0</v>
      </c>
      <c r="I62" s="1756"/>
      <c r="J62" s="1756"/>
      <c r="K62" s="1756"/>
      <c r="L62" s="1756"/>
      <c r="M62" s="1756"/>
      <c r="N62" s="1757"/>
    </row>
    <row r="63" spans="1:14">
      <c r="A63" s="1742">
        <v>14121</v>
      </c>
      <c r="B63" s="1743" t="s">
        <v>780</v>
      </c>
      <c r="C63" s="200">
        <f t="shared" si="33"/>
        <v>0</v>
      </c>
      <c r="D63" s="1739"/>
      <c r="E63" s="1739"/>
      <c r="F63" s="1739"/>
      <c r="G63" s="1739"/>
      <c r="H63" s="1739"/>
      <c r="I63" s="1756"/>
      <c r="J63" s="1756"/>
      <c r="K63" s="1756"/>
      <c r="L63" s="1756"/>
      <c r="M63" s="1756"/>
      <c r="N63" s="1757"/>
    </row>
    <row r="64" spans="1:14">
      <c r="A64" s="1742">
        <v>14122</v>
      </c>
      <c r="B64" s="1743" t="s">
        <v>783</v>
      </c>
      <c r="C64" s="200">
        <f t="shared" si="33"/>
        <v>0</v>
      </c>
      <c r="D64" s="1739"/>
      <c r="E64" s="1739"/>
      <c r="F64" s="1739"/>
      <c r="G64" s="1739"/>
      <c r="H64" s="1739"/>
      <c r="I64" s="1756"/>
      <c r="J64" s="1756"/>
      <c r="K64" s="1756"/>
      <c r="L64" s="1756"/>
      <c r="M64" s="1756"/>
      <c r="N64" s="1757"/>
    </row>
    <row r="65" spans="1:14">
      <c r="A65" s="1742">
        <v>1419</v>
      </c>
      <c r="B65" s="1743" t="s">
        <v>77</v>
      </c>
      <c r="C65" s="200">
        <f t="shared" si="33"/>
        <v>0</v>
      </c>
      <c r="D65" s="201">
        <f>D66+D67+D68+D69</f>
        <v>0</v>
      </c>
      <c r="E65" s="201">
        <f t="shared" ref="E65:H65" si="40">E66+E67+E68+E69</f>
        <v>0</v>
      </c>
      <c r="F65" s="201">
        <f t="shared" si="40"/>
        <v>0</v>
      </c>
      <c r="G65" s="201">
        <f t="shared" si="40"/>
        <v>0</v>
      </c>
      <c r="H65" s="201">
        <f t="shared" si="40"/>
        <v>0</v>
      </c>
      <c r="I65" s="1756"/>
      <c r="J65" s="1756"/>
      <c r="K65" s="1756"/>
      <c r="L65" s="1756"/>
      <c r="M65" s="1756"/>
      <c r="N65" s="1757"/>
    </row>
    <row r="66" spans="1:14">
      <c r="A66" s="1742">
        <v>14191</v>
      </c>
      <c r="B66" s="1743" t="s">
        <v>784</v>
      </c>
      <c r="C66" s="200">
        <f t="shared" si="33"/>
        <v>0</v>
      </c>
      <c r="D66" s="1739"/>
      <c r="E66" s="1739"/>
      <c r="F66" s="1739"/>
      <c r="G66" s="1739"/>
      <c r="H66" s="1739"/>
      <c r="I66" s="1756"/>
      <c r="J66" s="1756"/>
      <c r="K66" s="1756"/>
      <c r="L66" s="1756"/>
      <c r="M66" s="1756"/>
      <c r="N66" s="1757"/>
    </row>
    <row r="67" spans="1:14">
      <c r="A67" s="1742">
        <v>14192</v>
      </c>
      <c r="B67" s="1743" t="s">
        <v>785</v>
      </c>
      <c r="C67" s="200">
        <f t="shared" si="33"/>
        <v>0</v>
      </c>
      <c r="D67" s="1739"/>
      <c r="E67" s="1739"/>
      <c r="F67" s="1739"/>
      <c r="G67" s="1739"/>
      <c r="H67" s="1739"/>
      <c r="I67" s="1756"/>
      <c r="J67" s="1756"/>
      <c r="K67" s="1756"/>
      <c r="L67" s="1756"/>
      <c r="M67" s="1756"/>
      <c r="N67" s="1757"/>
    </row>
    <row r="68" spans="1:14">
      <c r="A68" s="1742">
        <v>14193</v>
      </c>
      <c r="B68" s="1743" t="s">
        <v>786</v>
      </c>
      <c r="C68" s="200">
        <f t="shared" si="33"/>
        <v>0</v>
      </c>
      <c r="D68" s="1739"/>
      <c r="E68" s="1739"/>
      <c r="F68" s="1739"/>
      <c r="G68" s="1739"/>
      <c r="H68" s="1739"/>
      <c r="I68" s="1756"/>
      <c r="J68" s="1756"/>
      <c r="K68" s="1756"/>
      <c r="L68" s="1756"/>
      <c r="M68" s="1756"/>
      <c r="N68" s="1757"/>
    </row>
    <row r="69" spans="1:14">
      <c r="A69" s="1742">
        <v>14194</v>
      </c>
      <c r="B69" s="1743" t="s">
        <v>787</v>
      </c>
      <c r="C69" s="200">
        <f t="shared" si="33"/>
        <v>0</v>
      </c>
      <c r="D69" s="1739"/>
      <c r="E69" s="1739"/>
      <c r="F69" s="1739"/>
      <c r="G69" s="1739"/>
      <c r="H69" s="1739"/>
      <c r="I69" s="1756"/>
      <c r="J69" s="1756"/>
      <c r="K69" s="1756"/>
      <c r="L69" s="1756"/>
      <c r="M69" s="1756"/>
      <c r="N69" s="1757"/>
    </row>
    <row r="70" spans="1:14">
      <c r="A70" s="1755">
        <v>142</v>
      </c>
      <c r="B70" s="1741" t="s">
        <v>788</v>
      </c>
      <c r="C70" s="1756"/>
      <c r="D70" s="1756"/>
      <c r="E70" s="1756"/>
      <c r="F70" s="1756"/>
      <c r="G70" s="1756"/>
      <c r="H70" s="1756"/>
      <c r="I70" s="200">
        <f t="shared" ref="I70:I74" si="41">J70+K70+L70+M70+N70</f>
        <v>0</v>
      </c>
      <c r="J70" s="201">
        <f t="shared" ref="J70:N70" si="42">J71+J72+J73</f>
        <v>0</v>
      </c>
      <c r="K70" s="201">
        <f t="shared" si="42"/>
        <v>0</v>
      </c>
      <c r="L70" s="201">
        <f t="shared" si="42"/>
        <v>0</v>
      </c>
      <c r="M70" s="201">
        <f t="shared" si="42"/>
        <v>0</v>
      </c>
      <c r="N70" s="201">
        <f t="shared" si="42"/>
        <v>0</v>
      </c>
    </row>
    <row r="71" spans="1:14">
      <c r="A71" s="1742">
        <v>1421</v>
      </c>
      <c r="B71" s="1743" t="s">
        <v>789</v>
      </c>
      <c r="C71" s="1756"/>
      <c r="D71" s="1756"/>
      <c r="E71" s="1756"/>
      <c r="F71" s="1756"/>
      <c r="G71" s="1756"/>
      <c r="H71" s="1756"/>
      <c r="I71" s="200">
        <f t="shared" si="41"/>
        <v>0</v>
      </c>
      <c r="J71" s="1739"/>
      <c r="K71" s="1739"/>
      <c r="L71" s="1739"/>
      <c r="M71" s="1739"/>
      <c r="N71" s="1740"/>
    </row>
    <row r="72" spans="1:14">
      <c r="A72" s="1742">
        <v>1422</v>
      </c>
      <c r="B72" s="1743" t="s">
        <v>790</v>
      </c>
      <c r="C72" s="1756"/>
      <c r="D72" s="1756"/>
      <c r="E72" s="1756"/>
      <c r="F72" s="1756"/>
      <c r="G72" s="1756"/>
      <c r="H72" s="1756"/>
      <c r="I72" s="200">
        <f t="shared" si="41"/>
        <v>0</v>
      </c>
      <c r="J72" s="1739"/>
      <c r="K72" s="1739"/>
      <c r="L72" s="1739"/>
      <c r="M72" s="1739"/>
      <c r="N72" s="1740"/>
    </row>
    <row r="73" spans="1:14">
      <c r="A73" s="1742">
        <v>1429</v>
      </c>
      <c r="B73" s="1743" t="s">
        <v>791</v>
      </c>
      <c r="C73" s="1756"/>
      <c r="D73" s="1756"/>
      <c r="E73" s="1756"/>
      <c r="F73" s="1756"/>
      <c r="G73" s="1756"/>
      <c r="H73" s="1756"/>
      <c r="I73" s="200">
        <f t="shared" si="41"/>
        <v>0</v>
      </c>
      <c r="J73" s="1739"/>
      <c r="K73" s="1739"/>
      <c r="L73" s="1739"/>
      <c r="M73" s="1739"/>
      <c r="N73" s="1740"/>
    </row>
    <row r="74" spans="1:14">
      <c r="A74" s="1733">
        <v>15</v>
      </c>
      <c r="B74" s="1734" t="s">
        <v>792</v>
      </c>
      <c r="C74" s="200">
        <f t="shared" ref="C74:C75" si="43">D74+E74+F74+G74+H74</f>
        <v>0</v>
      </c>
      <c r="D74" s="1749">
        <f>D75+D77</f>
        <v>0</v>
      </c>
      <c r="E74" s="1749">
        <f t="shared" ref="E74:H74" si="44">E75+E77</f>
        <v>0</v>
      </c>
      <c r="F74" s="1749">
        <f t="shared" si="44"/>
        <v>0</v>
      </c>
      <c r="G74" s="1749">
        <f t="shared" si="44"/>
        <v>0</v>
      </c>
      <c r="H74" s="1749">
        <f t="shared" si="44"/>
        <v>0</v>
      </c>
      <c r="I74" s="200">
        <f t="shared" si="41"/>
        <v>0</v>
      </c>
      <c r="J74" s="201">
        <f>J76+J77</f>
        <v>0</v>
      </c>
      <c r="K74" s="201">
        <f t="shared" ref="K74:N74" si="45">K76+K77</f>
        <v>0</v>
      </c>
      <c r="L74" s="201">
        <f t="shared" si="45"/>
        <v>0</v>
      </c>
      <c r="M74" s="201">
        <f t="shared" si="45"/>
        <v>0</v>
      </c>
      <c r="N74" s="201">
        <f t="shared" si="45"/>
        <v>0</v>
      </c>
    </row>
    <row r="75" spans="1:14">
      <c r="A75" s="1755">
        <v>151</v>
      </c>
      <c r="B75" s="1741" t="s">
        <v>793</v>
      </c>
      <c r="C75" s="200">
        <f t="shared" si="43"/>
        <v>0</v>
      </c>
      <c r="D75" s="1739"/>
      <c r="E75" s="1739"/>
      <c r="F75" s="1739"/>
      <c r="G75" s="1739"/>
      <c r="H75" s="1739"/>
      <c r="I75" s="1756"/>
      <c r="J75" s="1756"/>
      <c r="K75" s="1756"/>
      <c r="L75" s="1756"/>
      <c r="M75" s="1756"/>
      <c r="N75" s="1757"/>
    </row>
    <row r="76" spans="1:14">
      <c r="A76" s="1755">
        <v>152</v>
      </c>
      <c r="B76" s="1741" t="s">
        <v>805</v>
      </c>
      <c r="C76" s="1756"/>
      <c r="D76" s="205"/>
      <c r="E76" s="205"/>
      <c r="F76" s="205"/>
      <c r="G76" s="205"/>
      <c r="H76" s="205"/>
      <c r="I76" s="200">
        <f t="shared" ref="I76:I139" si="46">J76+K76+L76+M76+N76</f>
        <v>0</v>
      </c>
      <c r="J76" s="1739"/>
      <c r="K76" s="1739"/>
      <c r="L76" s="1739"/>
      <c r="M76" s="1739"/>
      <c r="N76" s="1740"/>
    </row>
    <row r="77" spans="1:14">
      <c r="A77" s="1755">
        <v>153</v>
      </c>
      <c r="B77" s="1741" t="s">
        <v>810</v>
      </c>
      <c r="C77" s="200">
        <f t="shared" ref="C77:C84" si="47">D77+E77+F77+G77+H77</f>
        <v>0</v>
      </c>
      <c r="D77" s="201">
        <f>D78+D79+D80</f>
        <v>0</v>
      </c>
      <c r="E77" s="201">
        <f t="shared" ref="E77:H77" si="48">E78+E79+E80</f>
        <v>0</v>
      </c>
      <c r="F77" s="201">
        <f t="shared" si="48"/>
        <v>0</v>
      </c>
      <c r="G77" s="201">
        <f t="shared" si="48"/>
        <v>0</v>
      </c>
      <c r="H77" s="201">
        <f t="shared" si="48"/>
        <v>0</v>
      </c>
      <c r="I77" s="200">
        <f t="shared" si="46"/>
        <v>0</v>
      </c>
      <c r="J77" s="201">
        <f>J78+J79+J80</f>
        <v>0</v>
      </c>
      <c r="K77" s="201">
        <f t="shared" ref="K77:N77" si="49">K78+K79+K80</f>
        <v>0</v>
      </c>
      <c r="L77" s="201">
        <f t="shared" si="49"/>
        <v>0</v>
      </c>
      <c r="M77" s="201">
        <f t="shared" si="49"/>
        <v>0</v>
      </c>
      <c r="N77" s="201">
        <f t="shared" si="49"/>
        <v>0</v>
      </c>
    </row>
    <row r="78" spans="1:14">
      <c r="A78" s="1742">
        <v>1531</v>
      </c>
      <c r="B78" s="1760" t="s">
        <v>811</v>
      </c>
      <c r="C78" s="200">
        <f t="shared" si="47"/>
        <v>0</v>
      </c>
      <c r="D78" s="1739"/>
      <c r="E78" s="1739"/>
      <c r="F78" s="1739"/>
      <c r="G78" s="1739"/>
      <c r="H78" s="1739"/>
      <c r="I78" s="200">
        <f t="shared" si="46"/>
        <v>0</v>
      </c>
      <c r="J78" s="1739"/>
      <c r="K78" s="1739"/>
      <c r="L78" s="1739"/>
      <c r="M78" s="1739"/>
      <c r="N78" s="1740"/>
    </row>
    <row r="79" spans="1:14">
      <c r="A79" s="1742">
        <v>1532</v>
      </c>
      <c r="B79" s="1760" t="s">
        <v>812</v>
      </c>
      <c r="C79" s="200">
        <f t="shared" si="47"/>
        <v>0</v>
      </c>
      <c r="D79" s="1739"/>
      <c r="E79" s="1739"/>
      <c r="F79" s="1739"/>
      <c r="G79" s="1739"/>
      <c r="H79" s="1739"/>
      <c r="I79" s="200">
        <f t="shared" si="46"/>
        <v>0</v>
      </c>
      <c r="J79" s="1739"/>
      <c r="K79" s="1739"/>
      <c r="L79" s="1739"/>
      <c r="M79" s="1739"/>
      <c r="N79" s="1740"/>
    </row>
    <row r="80" spans="1:14">
      <c r="A80" s="1742">
        <v>1539</v>
      </c>
      <c r="B80" s="1760" t="s">
        <v>769</v>
      </c>
      <c r="C80" s="200">
        <f t="shared" si="47"/>
        <v>0</v>
      </c>
      <c r="D80" s="201">
        <f>D81+D82</f>
        <v>0</v>
      </c>
      <c r="E80" s="201">
        <f t="shared" ref="E80:H80" si="50">E81+E82</f>
        <v>0</v>
      </c>
      <c r="F80" s="201">
        <f t="shared" si="50"/>
        <v>0</v>
      </c>
      <c r="G80" s="201">
        <f t="shared" si="50"/>
        <v>0</v>
      </c>
      <c r="H80" s="201">
        <f t="shared" si="50"/>
        <v>0</v>
      </c>
      <c r="I80" s="200">
        <f t="shared" si="46"/>
        <v>0</v>
      </c>
      <c r="J80" s="201">
        <f t="shared" ref="J80:N80" si="51">J81+J82</f>
        <v>0</v>
      </c>
      <c r="K80" s="201">
        <f t="shared" si="51"/>
        <v>0</v>
      </c>
      <c r="L80" s="201">
        <f t="shared" si="51"/>
        <v>0</v>
      </c>
      <c r="M80" s="201">
        <f t="shared" si="51"/>
        <v>0</v>
      </c>
      <c r="N80" s="201">
        <f t="shared" si="51"/>
        <v>0</v>
      </c>
    </row>
    <row r="81" spans="1:14" ht="30" customHeight="1">
      <c r="A81" s="1742">
        <v>15391</v>
      </c>
      <c r="B81" s="1761" t="s">
        <v>813</v>
      </c>
      <c r="C81" s="200">
        <f t="shared" si="47"/>
        <v>0</v>
      </c>
      <c r="D81" s="1739"/>
      <c r="E81" s="1739"/>
      <c r="F81" s="1739"/>
      <c r="G81" s="1739"/>
      <c r="H81" s="1739"/>
      <c r="I81" s="200">
        <f t="shared" si="46"/>
        <v>0</v>
      </c>
      <c r="J81" s="1739"/>
      <c r="K81" s="1739"/>
      <c r="L81" s="1739"/>
      <c r="M81" s="1739"/>
      <c r="N81" s="1740"/>
    </row>
    <row r="82" spans="1:14" ht="28.5" customHeight="1">
      <c r="A82" s="1742">
        <v>15392</v>
      </c>
      <c r="B82" s="1762" t="s">
        <v>814</v>
      </c>
      <c r="C82" s="200">
        <f t="shared" si="47"/>
        <v>0</v>
      </c>
      <c r="D82" s="1739"/>
      <c r="E82" s="1739"/>
      <c r="F82" s="1739"/>
      <c r="G82" s="1739"/>
      <c r="H82" s="1739"/>
      <c r="I82" s="200">
        <f t="shared" si="46"/>
        <v>0</v>
      </c>
      <c r="J82" s="1739"/>
      <c r="K82" s="1739"/>
      <c r="L82" s="1739"/>
      <c r="M82" s="1739"/>
      <c r="N82" s="1740"/>
    </row>
    <row r="83" spans="1:14" ht="15.75" customHeight="1">
      <c r="A83" s="1755">
        <v>157</v>
      </c>
      <c r="B83" s="1741" t="s">
        <v>815</v>
      </c>
      <c r="C83" s="200">
        <f t="shared" si="47"/>
        <v>0</v>
      </c>
      <c r="D83" s="200">
        <f>D84+D86</f>
        <v>0</v>
      </c>
      <c r="E83" s="200">
        <f t="shared" ref="E83:H83" si="52">E84+E86</f>
        <v>0</v>
      </c>
      <c r="F83" s="200">
        <f t="shared" si="52"/>
        <v>0</v>
      </c>
      <c r="G83" s="200">
        <f t="shared" si="52"/>
        <v>0</v>
      </c>
      <c r="H83" s="200">
        <f t="shared" si="52"/>
        <v>0</v>
      </c>
      <c r="I83" s="200">
        <f t="shared" si="46"/>
        <v>0</v>
      </c>
      <c r="J83" s="200">
        <f>J85+J86</f>
        <v>0</v>
      </c>
      <c r="K83" s="200">
        <f t="shared" ref="K83:N83" si="53">K85+K86</f>
        <v>0</v>
      </c>
      <c r="L83" s="200">
        <f t="shared" si="53"/>
        <v>0</v>
      </c>
      <c r="M83" s="200">
        <f t="shared" si="53"/>
        <v>0</v>
      </c>
      <c r="N83" s="201">
        <f t="shared" si="53"/>
        <v>0</v>
      </c>
    </row>
    <row r="84" spans="1:14" ht="15.75" customHeight="1">
      <c r="A84" s="1747">
        <v>1571</v>
      </c>
      <c r="B84" s="1748" t="s">
        <v>816</v>
      </c>
      <c r="C84" s="200">
        <f t="shared" si="47"/>
        <v>0</v>
      </c>
      <c r="D84" s="203"/>
      <c r="E84" s="203"/>
      <c r="F84" s="203"/>
      <c r="G84" s="203"/>
      <c r="H84" s="203"/>
      <c r="I84" s="1756"/>
      <c r="J84" s="1756"/>
      <c r="K84" s="1756"/>
      <c r="L84" s="1756"/>
      <c r="M84" s="1756"/>
      <c r="N84" s="1757"/>
    </row>
    <row r="85" spans="1:14" ht="15.75" customHeight="1">
      <c r="A85" s="1747">
        <v>1572</v>
      </c>
      <c r="B85" s="1748" t="s">
        <v>819</v>
      </c>
      <c r="C85" s="1756"/>
      <c r="D85" s="1756"/>
      <c r="E85" s="1756"/>
      <c r="F85" s="1756"/>
      <c r="G85" s="1756"/>
      <c r="H85" s="1756"/>
      <c r="I85" s="200">
        <f t="shared" si="46"/>
        <v>0</v>
      </c>
      <c r="J85" s="203"/>
      <c r="K85" s="203"/>
      <c r="L85" s="203"/>
      <c r="M85" s="203"/>
      <c r="N85" s="204"/>
    </row>
    <row r="86" spans="1:14" ht="15.75" customHeight="1">
      <c r="A86" s="1747">
        <v>1573</v>
      </c>
      <c r="B86" s="1763" t="s">
        <v>820</v>
      </c>
      <c r="C86" s="200">
        <f t="shared" ref="C86:C149" si="54">D86+E86+F86+G86+H86</f>
        <v>0</v>
      </c>
      <c r="D86" s="203"/>
      <c r="E86" s="203"/>
      <c r="F86" s="203"/>
      <c r="G86" s="203"/>
      <c r="H86" s="203"/>
      <c r="I86" s="200">
        <f t="shared" si="46"/>
        <v>0</v>
      </c>
      <c r="J86" s="203"/>
      <c r="K86" s="203"/>
      <c r="L86" s="203"/>
      <c r="M86" s="203"/>
      <c r="N86" s="204"/>
    </row>
    <row r="87" spans="1:14">
      <c r="A87" s="1733">
        <v>18</v>
      </c>
      <c r="B87" s="1734" t="s">
        <v>823</v>
      </c>
      <c r="C87" s="200">
        <f t="shared" si="54"/>
        <v>0</v>
      </c>
      <c r="D87" s="201">
        <f>D88+D91+D94+D100</f>
        <v>0</v>
      </c>
      <c r="E87" s="201">
        <f t="shared" ref="E87:N87" si="55">E88+E91+E94+E100</f>
        <v>0</v>
      </c>
      <c r="F87" s="201">
        <f t="shared" si="55"/>
        <v>0</v>
      </c>
      <c r="G87" s="201">
        <f t="shared" si="55"/>
        <v>0</v>
      </c>
      <c r="H87" s="201">
        <f t="shared" si="55"/>
        <v>0</v>
      </c>
      <c r="I87" s="200">
        <f t="shared" si="46"/>
        <v>0</v>
      </c>
      <c r="J87" s="201">
        <f t="shared" si="55"/>
        <v>0</v>
      </c>
      <c r="K87" s="201">
        <f t="shared" si="55"/>
        <v>0</v>
      </c>
      <c r="L87" s="201">
        <f t="shared" si="55"/>
        <v>0</v>
      </c>
      <c r="M87" s="201">
        <f t="shared" si="55"/>
        <v>0</v>
      </c>
      <c r="N87" s="201">
        <f t="shared" si="55"/>
        <v>0</v>
      </c>
    </row>
    <row r="88" spans="1:14">
      <c r="A88" s="1755">
        <v>182</v>
      </c>
      <c r="B88" s="1741" t="s">
        <v>824</v>
      </c>
      <c r="C88" s="200">
        <f t="shared" si="54"/>
        <v>0</v>
      </c>
      <c r="D88" s="201">
        <f>D89+D90</f>
        <v>0</v>
      </c>
      <c r="E88" s="201">
        <f t="shared" ref="E88:N88" si="56">E89+E90</f>
        <v>0</v>
      </c>
      <c r="F88" s="201">
        <f t="shared" si="56"/>
        <v>0</v>
      </c>
      <c r="G88" s="201">
        <f t="shared" si="56"/>
        <v>0</v>
      </c>
      <c r="H88" s="201">
        <f t="shared" si="56"/>
        <v>0</v>
      </c>
      <c r="I88" s="200">
        <f t="shared" si="46"/>
        <v>0</v>
      </c>
      <c r="J88" s="201">
        <f t="shared" si="56"/>
        <v>0</v>
      </c>
      <c r="K88" s="201">
        <f t="shared" si="56"/>
        <v>0</v>
      </c>
      <c r="L88" s="201">
        <f t="shared" si="56"/>
        <v>0</v>
      </c>
      <c r="M88" s="201">
        <f t="shared" si="56"/>
        <v>0</v>
      </c>
      <c r="N88" s="201">
        <f t="shared" si="56"/>
        <v>0</v>
      </c>
    </row>
    <row r="89" spans="1:14">
      <c r="A89" s="1742">
        <v>1821</v>
      </c>
      <c r="B89" s="1743" t="s">
        <v>825</v>
      </c>
      <c r="C89" s="200">
        <f t="shared" si="54"/>
        <v>0</v>
      </c>
      <c r="D89" s="1739"/>
      <c r="E89" s="1739"/>
      <c r="F89" s="1739"/>
      <c r="G89" s="1739"/>
      <c r="H89" s="1739"/>
      <c r="I89" s="200">
        <f t="shared" si="46"/>
        <v>0</v>
      </c>
      <c r="J89" s="1739"/>
      <c r="K89" s="1739"/>
      <c r="L89" s="1739"/>
      <c r="M89" s="1739"/>
      <c r="N89" s="1740"/>
    </row>
    <row r="90" spans="1:14">
      <c r="A90" s="1742">
        <v>1822</v>
      </c>
      <c r="B90" s="1743" t="s">
        <v>809</v>
      </c>
      <c r="C90" s="200">
        <f t="shared" si="54"/>
        <v>0</v>
      </c>
      <c r="D90" s="1739"/>
      <c r="E90" s="1739"/>
      <c r="F90" s="1739"/>
      <c r="G90" s="1739"/>
      <c r="H90" s="1739"/>
      <c r="I90" s="200">
        <f t="shared" si="46"/>
        <v>0</v>
      </c>
      <c r="J90" s="1739"/>
      <c r="K90" s="1739"/>
      <c r="L90" s="1739"/>
      <c r="M90" s="1739"/>
      <c r="N90" s="1740"/>
    </row>
    <row r="91" spans="1:14">
      <c r="A91" s="1755">
        <v>183</v>
      </c>
      <c r="B91" s="1741" t="s">
        <v>826</v>
      </c>
      <c r="C91" s="200">
        <f t="shared" si="54"/>
        <v>0</v>
      </c>
      <c r="D91" s="201">
        <f>D92+D93</f>
        <v>0</v>
      </c>
      <c r="E91" s="201">
        <f t="shared" ref="E91:N91" si="57">E92+E93</f>
        <v>0</v>
      </c>
      <c r="F91" s="201">
        <f t="shared" si="57"/>
        <v>0</v>
      </c>
      <c r="G91" s="201">
        <f t="shared" si="57"/>
        <v>0</v>
      </c>
      <c r="H91" s="201">
        <f t="shared" si="57"/>
        <v>0</v>
      </c>
      <c r="I91" s="200">
        <f t="shared" si="46"/>
        <v>0</v>
      </c>
      <c r="J91" s="201">
        <f t="shared" si="57"/>
        <v>0</v>
      </c>
      <c r="K91" s="201">
        <f t="shared" si="57"/>
        <v>0</v>
      </c>
      <c r="L91" s="201">
        <f t="shared" si="57"/>
        <v>0</v>
      </c>
      <c r="M91" s="201">
        <f t="shared" si="57"/>
        <v>0</v>
      </c>
      <c r="N91" s="201">
        <f t="shared" si="57"/>
        <v>0</v>
      </c>
    </row>
    <row r="92" spans="1:14">
      <c r="A92" s="1742">
        <v>1831</v>
      </c>
      <c r="B92" s="1743" t="s">
        <v>827</v>
      </c>
      <c r="C92" s="200">
        <f t="shared" si="54"/>
        <v>0</v>
      </c>
      <c r="D92" s="1739"/>
      <c r="E92" s="1739"/>
      <c r="F92" s="1739"/>
      <c r="G92" s="1739"/>
      <c r="H92" s="1739"/>
      <c r="I92" s="200">
        <f t="shared" si="46"/>
        <v>0</v>
      </c>
      <c r="J92" s="1739"/>
      <c r="K92" s="1739"/>
      <c r="L92" s="1739"/>
      <c r="M92" s="1739"/>
      <c r="N92" s="1740"/>
    </row>
    <row r="93" spans="1:14">
      <c r="A93" s="1742">
        <v>1832</v>
      </c>
      <c r="B93" s="1743" t="s">
        <v>769</v>
      </c>
      <c r="C93" s="200">
        <f t="shared" si="54"/>
        <v>0</v>
      </c>
      <c r="D93" s="1739"/>
      <c r="E93" s="1739"/>
      <c r="F93" s="1739"/>
      <c r="G93" s="1739"/>
      <c r="H93" s="1739"/>
      <c r="I93" s="200">
        <f t="shared" si="46"/>
        <v>0</v>
      </c>
      <c r="J93" s="1739"/>
      <c r="K93" s="1739"/>
      <c r="L93" s="1739"/>
      <c r="M93" s="1739"/>
      <c r="N93" s="1740"/>
    </row>
    <row r="94" spans="1:14">
      <c r="A94" s="1755">
        <v>186</v>
      </c>
      <c r="B94" s="1741" t="s">
        <v>828</v>
      </c>
      <c r="C94" s="200">
        <f t="shared" si="54"/>
        <v>0</v>
      </c>
      <c r="D94" s="201">
        <f>D95+D96+D97</f>
        <v>0</v>
      </c>
      <c r="E94" s="201">
        <f t="shared" ref="E94:N94" si="58">E95+E96+E97</f>
        <v>0</v>
      </c>
      <c r="F94" s="201">
        <f t="shared" si="58"/>
        <v>0</v>
      </c>
      <c r="G94" s="201">
        <f t="shared" si="58"/>
        <v>0</v>
      </c>
      <c r="H94" s="201">
        <f t="shared" si="58"/>
        <v>0</v>
      </c>
      <c r="I94" s="200">
        <f t="shared" si="46"/>
        <v>0</v>
      </c>
      <c r="J94" s="201">
        <f t="shared" si="58"/>
        <v>0</v>
      </c>
      <c r="K94" s="201">
        <f t="shared" si="58"/>
        <v>0</v>
      </c>
      <c r="L94" s="201">
        <f t="shared" si="58"/>
        <v>0</v>
      </c>
      <c r="M94" s="201">
        <f t="shared" si="58"/>
        <v>0</v>
      </c>
      <c r="N94" s="201">
        <f t="shared" si="58"/>
        <v>0</v>
      </c>
    </row>
    <row r="95" spans="1:14">
      <c r="A95" s="1742">
        <v>1861</v>
      </c>
      <c r="B95" s="1743" t="s">
        <v>829</v>
      </c>
      <c r="C95" s="200">
        <f t="shared" si="54"/>
        <v>0</v>
      </c>
      <c r="D95" s="1739"/>
      <c r="E95" s="1739"/>
      <c r="F95" s="1739"/>
      <c r="G95" s="1739"/>
      <c r="H95" s="1739"/>
      <c r="I95" s="200">
        <f t="shared" si="46"/>
        <v>0</v>
      </c>
      <c r="J95" s="1739"/>
      <c r="K95" s="1739"/>
      <c r="L95" s="1739"/>
      <c r="M95" s="1739"/>
      <c r="N95" s="1740"/>
    </row>
    <row r="96" spans="1:14">
      <c r="A96" s="1742">
        <v>1862</v>
      </c>
      <c r="B96" s="1743" t="s">
        <v>830</v>
      </c>
      <c r="C96" s="200">
        <f t="shared" si="54"/>
        <v>0</v>
      </c>
      <c r="D96" s="1739"/>
      <c r="E96" s="1739"/>
      <c r="F96" s="1739"/>
      <c r="G96" s="1739"/>
      <c r="H96" s="1739"/>
      <c r="I96" s="200">
        <f t="shared" si="46"/>
        <v>0</v>
      </c>
      <c r="J96" s="1739"/>
      <c r="K96" s="1739"/>
      <c r="L96" s="1739"/>
      <c r="M96" s="1739"/>
      <c r="N96" s="1740"/>
    </row>
    <row r="97" spans="1:14">
      <c r="A97" s="1742">
        <v>1869</v>
      </c>
      <c r="B97" s="1743" t="s">
        <v>831</v>
      </c>
      <c r="C97" s="200">
        <f t="shared" si="54"/>
        <v>0</v>
      </c>
      <c r="D97" s="201">
        <f>D98+D99</f>
        <v>0</v>
      </c>
      <c r="E97" s="201">
        <f t="shared" ref="E97:N97" si="59">E98+E99</f>
        <v>0</v>
      </c>
      <c r="F97" s="201">
        <f t="shared" si="59"/>
        <v>0</v>
      </c>
      <c r="G97" s="201">
        <f t="shared" si="59"/>
        <v>0</v>
      </c>
      <c r="H97" s="201">
        <f t="shared" si="59"/>
        <v>0</v>
      </c>
      <c r="I97" s="200">
        <f t="shared" si="46"/>
        <v>0</v>
      </c>
      <c r="J97" s="201">
        <f t="shared" si="59"/>
        <v>0</v>
      </c>
      <c r="K97" s="201">
        <f t="shared" si="59"/>
        <v>0</v>
      </c>
      <c r="L97" s="201">
        <f t="shared" si="59"/>
        <v>0</v>
      </c>
      <c r="M97" s="201">
        <f t="shared" si="59"/>
        <v>0</v>
      </c>
      <c r="N97" s="201">
        <f t="shared" si="59"/>
        <v>0</v>
      </c>
    </row>
    <row r="98" spans="1:14">
      <c r="A98" s="1742">
        <v>18691</v>
      </c>
      <c r="B98" s="1743" t="s">
        <v>832</v>
      </c>
      <c r="C98" s="200">
        <f t="shared" si="54"/>
        <v>0</v>
      </c>
      <c r="D98" s="1739"/>
      <c r="E98" s="1739"/>
      <c r="F98" s="1739"/>
      <c r="G98" s="1739"/>
      <c r="H98" s="1739"/>
      <c r="I98" s="200">
        <f t="shared" si="46"/>
        <v>0</v>
      </c>
      <c r="J98" s="1739"/>
      <c r="K98" s="1739"/>
      <c r="L98" s="1739"/>
      <c r="M98" s="1739"/>
      <c r="N98" s="1740"/>
    </row>
    <row r="99" spans="1:14">
      <c r="A99" s="1742">
        <v>18692</v>
      </c>
      <c r="B99" s="1743" t="s">
        <v>833</v>
      </c>
      <c r="C99" s="200">
        <f t="shared" si="54"/>
        <v>0</v>
      </c>
      <c r="D99" s="1739"/>
      <c r="E99" s="1739"/>
      <c r="F99" s="1739"/>
      <c r="G99" s="1739"/>
      <c r="H99" s="1739"/>
      <c r="I99" s="200">
        <f t="shared" si="46"/>
        <v>0</v>
      </c>
      <c r="J99" s="1739"/>
      <c r="K99" s="1739"/>
      <c r="L99" s="1739"/>
      <c r="M99" s="1739"/>
      <c r="N99" s="1740"/>
    </row>
    <row r="100" spans="1:14">
      <c r="A100" s="1755">
        <v>187</v>
      </c>
      <c r="B100" s="1741" t="s">
        <v>834</v>
      </c>
      <c r="C100" s="200">
        <f t="shared" si="54"/>
        <v>0</v>
      </c>
      <c r="D100" s="201">
        <f>D101+D102</f>
        <v>0</v>
      </c>
      <c r="E100" s="201">
        <f t="shared" ref="E100:N100" si="60">E101+E102</f>
        <v>0</v>
      </c>
      <c r="F100" s="201">
        <f t="shared" si="60"/>
        <v>0</v>
      </c>
      <c r="G100" s="201">
        <f t="shared" si="60"/>
        <v>0</v>
      </c>
      <c r="H100" s="201">
        <f t="shared" si="60"/>
        <v>0</v>
      </c>
      <c r="I100" s="200">
        <f t="shared" si="46"/>
        <v>0</v>
      </c>
      <c r="J100" s="201">
        <f t="shared" si="60"/>
        <v>0</v>
      </c>
      <c r="K100" s="201">
        <f t="shared" si="60"/>
        <v>0</v>
      </c>
      <c r="L100" s="201">
        <f t="shared" si="60"/>
        <v>0</v>
      </c>
      <c r="M100" s="201">
        <f t="shared" si="60"/>
        <v>0</v>
      </c>
      <c r="N100" s="201">
        <f t="shared" si="60"/>
        <v>0</v>
      </c>
    </row>
    <row r="101" spans="1:14">
      <c r="A101" s="1742">
        <v>1871</v>
      </c>
      <c r="B101" s="1743" t="s">
        <v>835</v>
      </c>
      <c r="C101" s="200">
        <f t="shared" si="54"/>
        <v>0</v>
      </c>
      <c r="D101" s="1739"/>
      <c r="E101" s="1739"/>
      <c r="F101" s="1739"/>
      <c r="G101" s="1739"/>
      <c r="H101" s="1739"/>
      <c r="I101" s="200">
        <f t="shared" si="46"/>
        <v>0</v>
      </c>
      <c r="J101" s="1739"/>
      <c r="K101" s="1739"/>
      <c r="L101" s="1739"/>
      <c r="M101" s="1739"/>
      <c r="N101" s="1740"/>
    </row>
    <row r="102" spans="1:14">
      <c r="A102" s="1742">
        <v>1872</v>
      </c>
      <c r="B102" s="1743" t="s">
        <v>836</v>
      </c>
      <c r="C102" s="200">
        <f t="shared" si="54"/>
        <v>0</v>
      </c>
      <c r="D102" s="1739"/>
      <c r="E102" s="1739"/>
      <c r="F102" s="1739"/>
      <c r="G102" s="1739"/>
      <c r="H102" s="1739"/>
      <c r="I102" s="200">
        <f t="shared" si="46"/>
        <v>0</v>
      </c>
      <c r="J102" s="1739"/>
      <c r="K102" s="1739"/>
      <c r="L102" s="1739"/>
      <c r="M102" s="1739"/>
      <c r="N102" s="1740"/>
    </row>
    <row r="103" spans="1:14">
      <c r="A103" s="1733">
        <v>19</v>
      </c>
      <c r="B103" s="1734" t="s">
        <v>837</v>
      </c>
      <c r="C103" s="200">
        <f t="shared" si="54"/>
        <v>0</v>
      </c>
      <c r="D103" s="201">
        <f>D104+D107+D110+D113</f>
        <v>0</v>
      </c>
      <c r="E103" s="201">
        <f t="shared" ref="E103:N103" si="61">E104+E107+E110+E113</f>
        <v>0</v>
      </c>
      <c r="F103" s="201">
        <f t="shared" si="61"/>
        <v>0</v>
      </c>
      <c r="G103" s="201">
        <f t="shared" si="61"/>
        <v>0</v>
      </c>
      <c r="H103" s="201">
        <f t="shared" si="61"/>
        <v>0</v>
      </c>
      <c r="I103" s="200">
        <f t="shared" si="46"/>
        <v>0</v>
      </c>
      <c r="J103" s="201">
        <f t="shared" si="61"/>
        <v>0</v>
      </c>
      <c r="K103" s="201">
        <f t="shared" si="61"/>
        <v>0</v>
      </c>
      <c r="L103" s="201">
        <f t="shared" si="61"/>
        <v>0</v>
      </c>
      <c r="M103" s="201">
        <f t="shared" si="61"/>
        <v>0</v>
      </c>
      <c r="N103" s="201">
        <f t="shared" si="61"/>
        <v>0</v>
      </c>
    </row>
    <row r="104" spans="1:14">
      <c r="A104" s="1755">
        <v>191</v>
      </c>
      <c r="B104" s="1741" t="s">
        <v>838</v>
      </c>
      <c r="C104" s="200">
        <f t="shared" si="54"/>
        <v>0</v>
      </c>
      <c r="D104" s="201">
        <f>D105+D106</f>
        <v>0</v>
      </c>
      <c r="E104" s="201">
        <f t="shared" ref="E104:N104" si="62">E105+E106</f>
        <v>0</v>
      </c>
      <c r="F104" s="201">
        <f t="shared" si="62"/>
        <v>0</v>
      </c>
      <c r="G104" s="201">
        <f t="shared" si="62"/>
        <v>0</v>
      </c>
      <c r="H104" s="201">
        <f t="shared" si="62"/>
        <v>0</v>
      </c>
      <c r="I104" s="200">
        <f t="shared" si="46"/>
        <v>0</v>
      </c>
      <c r="J104" s="201">
        <f t="shared" si="62"/>
        <v>0</v>
      </c>
      <c r="K104" s="201">
        <f t="shared" si="62"/>
        <v>0</v>
      </c>
      <c r="L104" s="201">
        <f t="shared" si="62"/>
        <v>0</v>
      </c>
      <c r="M104" s="201">
        <f t="shared" si="62"/>
        <v>0</v>
      </c>
      <c r="N104" s="201">
        <f t="shared" si="62"/>
        <v>0</v>
      </c>
    </row>
    <row r="105" spans="1:14">
      <c r="A105" s="1742">
        <v>1911</v>
      </c>
      <c r="B105" s="1743" t="s">
        <v>839</v>
      </c>
      <c r="C105" s="200">
        <f t="shared" si="54"/>
        <v>0</v>
      </c>
      <c r="D105" s="1739"/>
      <c r="E105" s="1739"/>
      <c r="F105" s="1739"/>
      <c r="G105" s="1739"/>
      <c r="H105" s="1739"/>
      <c r="I105" s="200">
        <f t="shared" si="46"/>
        <v>0</v>
      </c>
      <c r="J105" s="1739"/>
      <c r="K105" s="1739"/>
      <c r="L105" s="1739"/>
      <c r="M105" s="1739"/>
      <c r="N105" s="1740"/>
    </row>
    <row r="106" spans="1:14">
      <c r="A106" s="1742">
        <v>1912</v>
      </c>
      <c r="B106" s="1743" t="s">
        <v>840</v>
      </c>
      <c r="C106" s="200">
        <f t="shared" si="54"/>
        <v>0</v>
      </c>
      <c r="D106" s="1739"/>
      <c r="E106" s="1739"/>
      <c r="F106" s="1739"/>
      <c r="G106" s="1739"/>
      <c r="H106" s="1739"/>
      <c r="I106" s="200">
        <f t="shared" si="46"/>
        <v>0</v>
      </c>
      <c r="J106" s="1739"/>
      <c r="K106" s="1739"/>
      <c r="L106" s="1739"/>
      <c r="M106" s="1739"/>
      <c r="N106" s="1740"/>
    </row>
    <row r="107" spans="1:14">
      <c r="A107" s="1755">
        <v>192</v>
      </c>
      <c r="B107" s="1741" t="s">
        <v>841</v>
      </c>
      <c r="C107" s="200">
        <f t="shared" si="54"/>
        <v>0</v>
      </c>
      <c r="D107" s="201">
        <f>D108+D109</f>
        <v>0</v>
      </c>
      <c r="E107" s="201">
        <f t="shared" ref="E107:N107" si="63">E108+E109</f>
        <v>0</v>
      </c>
      <c r="F107" s="201">
        <f t="shared" si="63"/>
        <v>0</v>
      </c>
      <c r="G107" s="201">
        <f t="shared" si="63"/>
        <v>0</v>
      </c>
      <c r="H107" s="201">
        <f t="shared" si="63"/>
        <v>0</v>
      </c>
      <c r="I107" s="200">
        <f t="shared" si="46"/>
        <v>0</v>
      </c>
      <c r="J107" s="201">
        <f t="shared" si="63"/>
        <v>0</v>
      </c>
      <c r="K107" s="201">
        <f t="shared" si="63"/>
        <v>0</v>
      </c>
      <c r="L107" s="201">
        <f t="shared" si="63"/>
        <v>0</v>
      </c>
      <c r="M107" s="201">
        <f t="shared" si="63"/>
        <v>0</v>
      </c>
      <c r="N107" s="201">
        <f t="shared" si="63"/>
        <v>0</v>
      </c>
    </row>
    <row r="108" spans="1:14">
      <c r="A108" s="1742">
        <v>1921</v>
      </c>
      <c r="B108" s="1743" t="s">
        <v>842</v>
      </c>
      <c r="C108" s="200">
        <f t="shared" si="54"/>
        <v>0</v>
      </c>
      <c r="D108" s="1739"/>
      <c r="E108" s="1739"/>
      <c r="F108" s="1739"/>
      <c r="G108" s="1739"/>
      <c r="H108" s="1739"/>
      <c r="I108" s="200">
        <f t="shared" si="46"/>
        <v>0</v>
      </c>
      <c r="J108" s="1739"/>
      <c r="K108" s="1739"/>
      <c r="L108" s="1739"/>
      <c r="M108" s="1739"/>
      <c r="N108" s="1740"/>
    </row>
    <row r="109" spans="1:14">
      <c r="A109" s="1742">
        <v>1922</v>
      </c>
      <c r="B109" s="1743" t="s">
        <v>843</v>
      </c>
      <c r="C109" s="200">
        <f t="shared" si="54"/>
        <v>0</v>
      </c>
      <c r="D109" s="1739"/>
      <c r="E109" s="1739"/>
      <c r="F109" s="1739"/>
      <c r="G109" s="1739"/>
      <c r="H109" s="1739"/>
      <c r="I109" s="200">
        <f t="shared" si="46"/>
        <v>0</v>
      </c>
      <c r="J109" s="1739"/>
      <c r="K109" s="1739"/>
      <c r="L109" s="1739"/>
      <c r="M109" s="1739"/>
      <c r="N109" s="1740"/>
    </row>
    <row r="110" spans="1:14">
      <c r="A110" s="1755">
        <v>193</v>
      </c>
      <c r="B110" s="1741" t="s">
        <v>844</v>
      </c>
      <c r="C110" s="200">
        <f t="shared" si="54"/>
        <v>0</v>
      </c>
      <c r="D110" s="201">
        <f>D111+D112</f>
        <v>0</v>
      </c>
      <c r="E110" s="201">
        <f t="shared" ref="E110:N110" si="64">E111+E112</f>
        <v>0</v>
      </c>
      <c r="F110" s="201">
        <f t="shared" si="64"/>
        <v>0</v>
      </c>
      <c r="G110" s="201">
        <f t="shared" si="64"/>
        <v>0</v>
      </c>
      <c r="H110" s="201">
        <f t="shared" si="64"/>
        <v>0</v>
      </c>
      <c r="I110" s="200">
        <f t="shared" si="46"/>
        <v>0</v>
      </c>
      <c r="J110" s="201">
        <f t="shared" si="64"/>
        <v>0</v>
      </c>
      <c r="K110" s="201">
        <f t="shared" si="64"/>
        <v>0</v>
      </c>
      <c r="L110" s="201">
        <f t="shared" si="64"/>
        <v>0</v>
      </c>
      <c r="M110" s="201">
        <f t="shared" si="64"/>
        <v>0</v>
      </c>
      <c r="N110" s="201">
        <f t="shared" si="64"/>
        <v>0</v>
      </c>
    </row>
    <row r="111" spans="1:14">
      <c r="A111" s="1742">
        <v>1931</v>
      </c>
      <c r="B111" s="1743" t="s">
        <v>845</v>
      </c>
      <c r="C111" s="200">
        <f t="shared" si="54"/>
        <v>0</v>
      </c>
      <c r="D111" s="1739"/>
      <c r="E111" s="1739"/>
      <c r="F111" s="1739"/>
      <c r="G111" s="1739"/>
      <c r="H111" s="1739"/>
      <c r="I111" s="200">
        <f t="shared" si="46"/>
        <v>0</v>
      </c>
      <c r="J111" s="1739"/>
      <c r="K111" s="1739"/>
      <c r="L111" s="1739"/>
      <c r="M111" s="1739"/>
      <c r="N111" s="1740"/>
    </row>
    <row r="112" spans="1:14">
      <c r="A112" s="1742">
        <v>1932</v>
      </c>
      <c r="B112" s="1743" t="s">
        <v>846</v>
      </c>
      <c r="C112" s="200">
        <f t="shared" si="54"/>
        <v>0</v>
      </c>
      <c r="D112" s="1739"/>
      <c r="E112" s="1739"/>
      <c r="F112" s="1739"/>
      <c r="G112" s="1739"/>
      <c r="H112" s="1739"/>
      <c r="I112" s="200">
        <f t="shared" si="46"/>
        <v>0</v>
      </c>
      <c r="J112" s="1739"/>
      <c r="K112" s="1739"/>
      <c r="L112" s="1739"/>
      <c r="M112" s="1739"/>
      <c r="N112" s="1740"/>
    </row>
    <row r="113" spans="1:14">
      <c r="A113" s="1755">
        <v>197</v>
      </c>
      <c r="B113" s="1741" t="s">
        <v>847</v>
      </c>
      <c r="C113" s="200">
        <f t="shared" si="54"/>
        <v>0</v>
      </c>
      <c r="D113" s="201">
        <f>D114+D115</f>
        <v>0</v>
      </c>
      <c r="E113" s="201">
        <f t="shared" ref="E113:N113" si="65">E114+E115</f>
        <v>0</v>
      </c>
      <c r="F113" s="201">
        <f t="shared" si="65"/>
        <v>0</v>
      </c>
      <c r="G113" s="201">
        <f t="shared" si="65"/>
        <v>0</v>
      </c>
      <c r="H113" s="201">
        <f t="shared" si="65"/>
        <v>0</v>
      </c>
      <c r="I113" s="200">
        <f t="shared" si="46"/>
        <v>0</v>
      </c>
      <c r="J113" s="201">
        <f t="shared" si="65"/>
        <v>0</v>
      </c>
      <c r="K113" s="201">
        <f t="shared" si="65"/>
        <v>0</v>
      </c>
      <c r="L113" s="201">
        <f t="shared" si="65"/>
        <v>0</v>
      </c>
      <c r="M113" s="201">
        <f t="shared" si="65"/>
        <v>0</v>
      </c>
      <c r="N113" s="201">
        <f t="shared" si="65"/>
        <v>0</v>
      </c>
    </row>
    <row r="114" spans="1:14">
      <c r="A114" s="1742">
        <v>1971</v>
      </c>
      <c r="B114" s="1743" t="s">
        <v>848</v>
      </c>
      <c r="C114" s="200">
        <f t="shared" si="54"/>
        <v>0</v>
      </c>
      <c r="D114" s="1739"/>
      <c r="E114" s="1739"/>
      <c r="F114" s="1739"/>
      <c r="G114" s="1739"/>
      <c r="H114" s="1739"/>
      <c r="I114" s="200">
        <f t="shared" si="46"/>
        <v>0</v>
      </c>
      <c r="J114" s="1739"/>
      <c r="K114" s="1739"/>
      <c r="L114" s="1739"/>
      <c r="M114" s="1739"/>
      <c r="N114" s="1740"/>
    </row>
    <row r="115" spans="1:14">
      <c r="A115" s="1742">
        <v>1972</v>
      </c>
      <c r="B115" s="1743" t="s">
        <v>849</v>
      </c>
      <c r="C115" s="200">
        <f t="shared" si="54"/>
        <v>0</v>
      </c>
      <c r="D115" s="1739"/>
      <c r="E115" s="1739"/>
      <c r="F115" s="1739"/>
      <c r="G115" s="1739"/>
      <c r="H115" s="1739"/>
      <c r="I115" s="200">
        <f t="shared" si="46"/>
        <v>0</v>
      </c>
      <c r="J115" s="1739"/>
      <c r="K115" s="1739"/>
      <c r="L115" s="1739"/>
      <c r="M115" s="1739"/>
      <c r="N115" s="1740"/>
    </row>
    <row r="116" spans="1:14">
      <c r="A116" s="1733">
        <v>2</v>
      </c>
      <c r="B116" s="1764" t="s">
        <v>856</v>
      </c>
      <c r="C116" s="200">
        <f t="shared" si="54"/>
        <v>0</v>
      </c>
      <c r="D116" s="201">
        <f>D117+D118+D119+D120+D121+D122+D123+D124+D125+D126</f>
        <v>0</v>
      </c>
      <c r="E116" s="201">
        <f t="shared" ref="E116:N116" si="66">E117+E118+E119+E120+E121+E122+E123+E124+E125+E126</f>
        <v>0</v>
      </c>
      <c r="F116" s="201">
        <f t="shared" si="66"/>
        <v>0</v>
      </c>
      <c r="G116" s="201">
        <f t="shared" si="66"/>
        <v>0</v>
      </c>
      <c r="H116" s="201">
        <f t="shared" si="66"/>
        <v>0</v>
      </c>
      <c r="I116" s="200">
        <f t="shared" si="46"/>
        <v>0</v>
      </c>
      <c r="J116" s="201">
        <f t="shared" si="66"/>
        <v>0</v>
      </c>
      <c r="K116" s="201">
        <f t="shared" si="66"/>
        <v>0</v>
      </c>
      <c r="L116" s="201">
        <f t="shared" si="66"/>
        <v>0</v>
      </c>
      <c r="M116" s="201">
        <f t="shared" si="66"/>
        <v>0</v>
      </c>
      <c r="N116" s="201">
        <f t="shared" si="66"/>
        <v>0</v>
      </c>
    </row>
    <row r="117" spans="1:14">
      <c r="A117" s="1733">
        <v>20</v>
      </c>
      <c r="B117" s="1734" t="s">
        <v>857</v>
      </c>
      <c r="C117" s="200">
        <f t="shared" si="54"/>
        <v>0</v>
      </c>
      <c r="D117" s="1739"/>
      <c r="E117" s="1739"/>
      <c r="F117" s="1739"/>
      <c r="G117" s="1739"/>
      <c r="H117" s="1739"/>
      <c r="I117" s="200">
        <f t="shared" si="46"/>
        <v>0</v>
      </c>
      <c r="J117" s="1739"/>
      <c r="K117" s="1739"/>
      <c r="L117" s="1739"/>
      <c r="M117" s="1739"/>
      <c r="N117" s="1740"/>
    </row>
    <row r="118" spans="1:14">
      <c r="A118" s="1733">
        <v>21</v>
      </c>
      <c r="B118" s="1734" t="s">
        <v>874</v>
      </c>
      <c r="C118" s="200">
        <f t="shared" si="54"/>
        <v>0</v>
      </c>
      <c r="D118" s="1739"/>
      <c r="E118" s="1739"/>
      <c r="F118" s="1739"/>
      <c r="G118" s="1739"/>
      <c r="H118" s="1739"/>
      <c r="I118" s="200">
        <f t="shared" si="46"/>
        <v>0</v>
      </c>
      <c r="J118" s="1739"/>
      <c r="K118" s="1739"/>
      <c r="L118" s="1739"/>
      <c r="M118" s="1739"/>
      <c r="N118" s="1740"/>
    </row>
    <row r="119" spans="1:14">
      <c r="A119" s="1733">
        <v>22</v>
      </c>
      <c r="B119" s="1734" t="s">
        <v>876</v>
      </c>
      <c r="C119" s="200">
        <f t="shared" si="54"/>
        <v>0</v>
      </c>
      <c r="D119" s="1739"/>
      <c r="E119" s="1739"/>
      <c r="F119" s="1739"/>
      <c r="G119" s="1739"/>
      <c r="H119" s="1739"/>
      <c r="I119" s="200">
        <f t="shared" si="46"/>
        <v>0</v>
      </c>
      <c r="J119" s="1739"/>
      <c r="K119" s="1739"/>
      <c r="L119" s="1739"/>
      <c r="M119" s="1739"/>
      <c r="N119" s="1740"/>
    </row>
    <row r="120" spans="1:14">
      <c r="A120" s="1733">
        <v>23</v>
      </c>
      <c r="B120" s="1734" t="s">
        <v>879</v>
      </c>
      <c r="C120" s="200">
        <f t="shared" si="54"/>
        <v>0</v>
      </c>
      <c r="D120" s="1739"/>
      <c r="E120" s="1739"/>
      <c r="F120" s="1739"/>
      <c r="G120" s="1739"/>
      <c r="H120" s="1739"/>
      <c r="I120" s="200">
        <f t="shared" si="46"/>
        <v>0</v>
      </c>
      <c r="J120" s="1739"/>
      <c r="K120" s="1739"/>
      <c r="L120" s="1739"/>
      <c r="M120" s="1739"/>
      <c r="N120" s="1740"/>
    </row>
    <row r="121" spans="1:14">
      <c r="A121" s="1733">
        <v>24</v>
      </c>
      <c r="B121" s="1734" t="s">
        <v>885</v>
      </c>
      <c r="C121" s="200">
        <f t="shared" si="54"/>
        <v>0</v>
      </c>
      <c r="D121" s="1739"/>
      <c r="E121" s="1739"/>
      <c r="F121" s="1739"/>
      <c r="G121" s="1739"/>
      <c r="H121" s="1739"/>
      <c r="I121" s="200">
        <f t="shared" si="46"/>
        <v>0</v>
      </c>
      <c r="J121" s="1739"/>
      <c r="K121" s="1739"/>
      <c r="L121" s="1739"/>
      <c r="M121" s="1739"/>
      <c r="N121" s="1740"/>
    </row>
    <row r="122" spans="1:14">
      <c r="A122" s="1733">
        <v>25</v>
      </c>
      <c r="B122" s="1734" t="s">
        <v>889</v>
      </c>
      <c r="C122" s="200">
        <f t="shared" si="54"/>
        <v>0</v>
      </c>
      <c r="D122" s="1739"/>
      <c r="E122" s="1739"/>
      <c r="F122" s="1739"/>
      <c r="G122" s="1739"/>
      <c r="H122" s="1739"/>
      <c r="I122" s="200">
        <f t="shared" si="46"/>
        <v>0</v>
      </c>
      <c r="J122" s="1739"/>
      <c r="K122" s="1739"/>
      <c r="L122" s="1739"/>
      <c r="M122" s="1739"/>
      <c r="N122" s="1740"/>
    </row>
    <row r="123" spans="1:14">
      <c r="A123" s="1733">
        <v>26</v>
      </c>
      <c r="B123" s="1734" t="s">
        <v>893</v>
      </c>
      <c r="C123" s="200">
        <f t="shared" si="54"/>
        <v>0</v>
      </c>
      <c r="D123" s="1739"/>
      <c r="E123" s="1739"/>
      <c r="F123" s="1739"/>
      <c r="G123" s="1739"/>
      <c r="H123" s="1739"/>
      <c r="I123" s="200">
        <f t="shared" si="46"/>
        <v>0</v>
      </c>
      <c r="J123" s="1739"/>
      <c r="K123" s="1739"/>
      <c r="L123" s="1739"/>
      <c r="M123" s="1739"/>
      <c r="N123" s="1740"/>
    </row>
    <row r="124" spans="1:14">
      <c r="A124" s="1733">
        <v>27</v>
      </c>
      <c r="B124" s="1734" t="s">
        <v>922</v>
      </c>
      <c r="C124" s="200">
        <f t="shared" si="54"/>
        <v>0</v>
      </c>
      <c r="D124" s="1739"/>
      <c r="E124" s="1739"/>
      <c r="F124" s="1739"/>
      <c r="G124" s="1739"/>
      <c r="H124" s="1739"/>
      <c r="I124" s="200">
        <f t="shared" si="46"/>
        <v>0</v>
      </c>
      <c r="J124" s="1739"/>
      <c r="K124" s="1739"/>
      <c r="L124" s="1739"/>
      <c r="M124" s="1739"/>
      <c r="N124" s="1740"/>
    </row>
    <row r="125" spans="1:14">
      <c r="A125" s="1733">
        <v>28</v>
      </c>
      <c r="B125" s="1734" t="s">
        <v>935</v>
      </c>
      <c r="C125" s="200">
        <f t="shared" si="54"/>
        <v>0</v>
      </c>
      <c r="D125" s="1739"/>
      <c r="E125" s="1739"/>
      <c r="F125" s="1739"/>
      <c r="G125" s="1739"/>
      <c r="H125" s="1739"/>
      <c r="I125" s="200">
        <f t="shared" si="46"/>
        <v>0</v>
      </c>
      <c r="J125" s="1739"/>
      <c r="K125" s="1739"/>
      <c r="L125" s="1739"/>
      <c r="M125" s="1739"/>
      <c r="N125" s="1740"/>
    </row>
    <row r="126" spans="1:14">
      <c r="A126" s="1733">
        <v>29</v>
      </c>
      <c r="B126" s="1765" t="s">
        <v>939</v>
      </c>
      <c r="C126" s="200">
        <f t="shared" si="54"/>
        <v>0</v>
      </c>
      <c r="D126" s="1739"/>
      <c r="E126" s="1739"/>
      <c r="F126" s="1739"/>
      <c r="G126" s="1739"/>
      <c r="H126" s="1739"/>
      <c r="I126" s="200">
        <f t="shared" si="46"/>
        <v>0</v>
      </c>
      <c r="J126" s="1739"/>
      <c r="K126" s="1739"/>
      <c r="L126" s="1739"/>
      <c r="M126" s="1739"/>
      <c r="N126" s="1740"/>
    </row>
    <row r="127" spans="1:14">
      <c r="A127" s="1733">
        <v>3</v>
      </c>
      <c r="B127" s="1764" t="s">
        <v>944</v>
      </c>
      <c r="C127" s="200">
        <f t="shared" si="54"/>
        <v>0</v>
      </c>
      <c r="D127" s="1749">
        <f>D128+D138+D141+D145+D146+D148+D149</f>
        <v>0</v>
      </c>
      <c r="E127" s="1749">
        <f t="shared" ref="E127:N127" si="67">E128+E138+E141+E145+E146+E148+E149</f>
        <v>0</v>
      </c>
      <c r="F127" s="1749">
        <f t="shared" si="67"/>
        <v>0</v>
      </c>
      <c r="G127" s="1749">
        <f t="shared" si="67"/>
        <v>0</v>
      </c>
      <c r="H127" s="1749">
        <f t="shared" si="67"/>
        <v>0</v>
      </c>
      <c r="I127" s="200">
        <f t="shared" si="46"/>
        <v>0</v>
      </c>
      <c r="J127" s="1749">
        <f t="shared" si="67"/>
        <v>0</v>
      </c>
      <c r="K127" s="1749">
        <f t="shared" si="67"/>
        <v>0</v>
      </c>
      <c r="L127" s="1749">
        <f t="shared" si="67"/>
        <v>0</v>
      </c>
      <c r="M127" s="1749">
        <f t="shared" si="67"/>
        <v>0</v>
      </c>
      <c r="N127" s="1750">
        <f t="shared" si="67"/>
        <v>0</v>
      </c>
    </row>
    <row r="128" spans="1:14">
      <c r="A128" s="1733">
        <v>31</v>
      </c>
      <c r="B128" s="1734" t="s">
        <v>945</v>
      </c>
      <c r="C128" s="200">
        <f t="shared" si="54"/>
        <v>0</v>
      </c>
      <c r="D128" s="1749">
        <f>D129+D130+D134</f>
        <v>0</v>
      </c>
      <c r="E128" s="1749">
        <f t="shared" ref="E128:N128" si="68">E129+E130+E134</f>
        <v>0</v>
      </c>
      <c r="F128" s="1749">
        <f t="shared" si="68"/>
        <v>0</v>
      </c>
      <c r="G128" s="1749">
        <f t="shared" si="68"/>
        <v>0</v>
      </c>
      <c r="H128" s="1749">
        <f t="shared" si="68"/>
        <v>0</v>
      </c>
      <c r="I128" s="200">
        <f t="shared" si="46"/>
        <v>0</v>
      </c>
      <c r="J128" s="1749">
        <f t="shared" si="68"/>
        <v>0</v>
      </c>
      <c r="K128" s="1749">
        <f t="shared" si="68"/>
        <v>0</v>
      </c>
      <c r="L128" s="1749">
        <f t="shared" si="68"/>
        <v>0</v>
      </c>
      <c r="M128" s="1749">
        <f t="shared" si="68"/>
        <v>0</v>
      </c>
      <c r="N128" s="1750">
        <f t="shared" si="68"/>
        <v>0</v>
      </c>
    </row>
    <row r="129" spans="1:14">
      <c r="A129" s="1766">
        <v>311</v>
      </c>
      <c r="B129" s="1767" t="s">
        <v>946</v>
      </c>
      <c r="C129" s="200">
        <f t="shared" si="54"/>
        <v>0</v>
      </c>
      <c r="D129" s="1739"/>
      <c r="E129" s="1739"/>
      <c r="F129" s="1739"/>
      <c r="G129" s="1739"/>
      <c r="H129" s="1739"/>
      <c r="I129" s="200">
        <f t="shared" si="46"/>
        <v>0</v>
      </c>
      <c r="J129" s="1739"/>
      <c r="K129" s="1739"/>
      <c r="L129" s="1739"/>
      <c r="M129" s="1739"/>
      <c r="N129" s="1740"/>
    </row>
    <row r="130" spans="1:14">
      <c r="A130" s="1766">
        <v>312</v>
      </c>
      <c r="B130" s="1768" t="s">
        <v>947</v>
      </c>
      <c r="C130" s="200">
        <f t="shared" si="54"/>
        <v>0</v>
      </c>
      <c r="D130" s="1749">
        <f>D131+D132+D133</f>
        <v>0</v>
      </c>
      <c r="E130" s="1749">
        <f t="shared" ref="E130:H130" si="69">E131+E132+E133</f>
        <v>0</v>
      </c>
      <c r="F130" s="1749">
        <f t="shared" si="69"/>
        <v>0</v>
      </c>
      <c r="G130" s="1749">
        <f t="shared" si="69"/>
        <v>0</v>
      </c>
      <c r="H130" s="1749">
        <f t="shared" si="69"/>
        <v>0</v>
      </c>
      <c r="I130" s="200">
        <f t="shared" si="46"/>
        <v>0</v>
      </c>
      <c r="J130" s="1749">
        <f t="shared" ref="J130:N130" si="70">J131+J132+J133</f>
        <v>0</v>
      </c>
      <c r="K130" s="1749">
        <f t="shared" si="70"/>
        <v>0</v>
      </c>
      <c r="L130" s="1749">
        <f t="shared" si="70"/>
        <v>0</v>
      </c>
      <c r="M130" s="1749">
        <f t="shared" si="70"/>
        <v>0</v>
      </c>
      <c r="N130" s="1750">
        <f t="shared" si="70"/>
        <v>0</v>
      </c>
    </row>
    <row r="131" spans="1:14">
      <c r="A131" s="1747">
        <v>3121</v>
      </c>
      <c r="B131" s="1748" t="s">
        <v>947</v>
      </c>
      <c r="C131" s="200">
        <f t="shared" si="54"/>
        <v>0</v>
      </c>
      <c r="D131" s="1739"/>
      <c r="E131" s="1739"/>
      <c r="F131" s="1739"/>
      <c r="G131" s="1739"/>
      <c r="H131" s="1739"/>
      <c r="I131" s="200">
        <f t="shared" si="46"/>
        <v>0</v>
      </c>
      <c r="J131" s="1739"/>
      <c r="K131" s="1739"/>
      <c r="L131" s="1739"/>
      <c r="M131" s="1739"/>
      <c r="N131" s="1740"/>
    </row>
    <row r="132" spans="1:14">
      <c r="A132" s="1747" t="s">
        <v>948</v>
      </c>
      <c r="B132" s="1748" t="s">
        <v>949</v>
      </c>
      <c r="C132" s="200">
        <f t="shared" si="54"/>
        <v>0</v>
      </c>
      <c r="D132" s="1739"/>
      <c r="E132" s="1739"/>
      <c r="F132" s="1739"/>
      <c r="G132" s="1739"/>
      <c r="H132" s="1739"/>
      <c r="I132" s="200">
        <f t="shared" si="46"/>
        <v>0</v>
      </c>
      <c r="J132" s="1739"/>
      <c r="K132" s="1739"/>
      <c r="L132" s="1739"/>
      <c r="M132" s="1739"/>
      <c r="N132" s="1740"/>
    </row>
    <row r="133" spans="1:14">
      <c r="A133" s="1747" t="s">
        <v>952</v>
      </c>
      <c r="B133" s="1748" t="s">
        <v>953</v>
      </c>
      <c r="C133" s="200">
        <f t="shared" si="54"/>
        <v>0</v>
      </c>
      <c r="D133" s="1739"/>
      <c r="E133" s="1739"/>
      <c r="F133" s="1739"/>
      <c r="G133" s="1739"/>
      <c r="H133" s="1739"/>
      <c r="I133" s="200">
        <f t="shared" si="46"/>
        <v>0</v>
      </c>
      <c r="J133" s="1739"/>
      <c r="K133" s="1739"/>
      <c r="L133" s="1739"/>
      <c r="M133" s="1739"/>
      <c r="N133" s="1740"/>
    </row>
    <row r="134" spans="1:14">
      <c r="A134" s="1766">
        <v>313</v>
      </c>
      <c r="B134" s="1768" t="s">
        <v>954</v>
      </c>
      <c r="C134" s="200">
        <f t="shared" si="54"/>
        <v>0</v>
      </c>
      <c r="D134" s="1749">
        <f>D135+D136+D137</f>
        <v>0</v>
      </c>
      <c r="E134" s="1749">
        <f t="shared" ref="E134:N134" si="71">E135+E136+E137</f>
        <v>0</v>
      </c>
      <c r="F134" s="1749">
        <f t="shared" si="71"/>
        <v>0</v>
      </c>
      <c r="G134" s="1749">
        <f t="shared" si="71"/>
        <v>0</v>
      </c>
      <c r="H134" s="1749">
        <f t="shared" si="71"/>
        <v>0</v>
      </c>
      <c r="I134" s="200">
        <f t="shared" si="46"/>
        <v>0</v>
      </c>
      <c r="J134" s="1749">
        <f t="shared" si="71"/>
        <v>0</v>
      </c>
      <c r="K134" s="1749">
        <f t="shared" si="71"/>
        <v>0</v>
      </c>
      <c r="L134" s="1749">
        <f t="shared" si="71"/>
        <v>0</v>
      </c>
      <c r="M134" s="1749">
        <f t="shared" si="71"/>
        <v>0</v>
      </c>
      <c r="N134" s="1750">
        <f t="shared" si="71"/>
        <v>0</v>
      </c>
    </row>
    <row r="135" spans="1:14">
      <c r="A135" s="1747">
        <v>3131</v>
      </c>
      <c r="B135" s="1748" t="s">
        <v>954</v>
      </c>
      <c r="C135" s="200">
        <f t="shared" si="54"/>
        <v>0</v>
      </c>
      <c r="D135" s="1739"/>
      <c r="E135" s="1739"/>
      <c r="F135" s="1739"/>
      <c r="G135" s="1739"/>
      <c r="H135" s="1739"/>
      <c r="I135" s="200">
        <f t="shared" si="46"/>
        <v>0</v>
      </c>
      <c r="J135" s="1739"/>
      <c r="K135" s="1739"/>
      <c r="L135" s="1739"/>
      <c r="M135" s="1739"/>
      <c r="N135" s="1740"/>
    </row>
    <row r="136" spans="1:14">
      <c r="A136" s="1747" t="s">
        <v>955</v>
      </c>
      <c r="B136" s="1748" t="s">
        <v>949</v>
      </c>
      <c r="C136" s="200">
        <f t="shared" si="54"/>
        <v>0</v>
      </c>
      <c r="D136" s="1739"/>
      <c r="E136" s="1739"/>
      <c r="F136" s="1739"/>
      <c r="G136" s="1739"/>
      <c r="H136" s="1739"/>
      <c r="I136" s="200">
        <f t="shared" si="46"/>
        <v>0</v>
      </c>
      <c r="J136" s="1739"/>
      <c r="K136" s="1739"/>
      <c r="L136" s="1739"/>
      <c r="M136" s="1739"/>
      <c r="N136" s="1740"/>
    </row>
    <row r="137" spans="1:14">
      <c r="A137" s="1747" t="s">
        <v>957</v>
      </c>
      <c r="B137" s="1748" t="s">
        <v>953</v>
      </c>
      <c r="C137" s="200">
        <f t="shared" si="54"/>
        <v>0</v>
      </c>
      <c r="D137" s="1739"/>
      <c r="E137" s="1739"/>
      <c r="F137" s="1739"/>
      <c r="G137" s="1739"/>
      <c r="H137" s="1739"/>
      <c r="I137" s="200">
        <f t="shared" si="46"/>
        <v>0</v>
      </c>
      <c r="J137" s="1739"/>
      <c r="K137" s="1739"/>
      <c r="L137" s="1739"/>
      <c r="M137" s="1739"/>
      <c r="N137" s="1740"/>
    </row>
    <row r="138" spans="1:14">
      <c r="A138" s="1733">
        <v>32</v>
      </c>
      <c r="B138" s="1734" t="s">
        <v>958</v>
      </c>
      <c r="C138" s="200">
        <f t="shared" si="54"/>
        <v>0</v>
      </c>
      <c r="D138" s="1749">
        <f>D139+D140</f>
        <v>0</v>
      </c>
      <c r="E138" s="1749">
        <f t="shared" ref="E138:N138" si="72">E139+E140</f>
        <v>0</v>
      </c>
      <c r="F138" s="1749">
        <f t="shared" si="72"/>
        <v>0</v>
      </c>
      <c r="G138" s="1749">
        <f t="shared" si="72"/>
        <v>0</v>
      </c>
      <c r="H138" s="1749">
        <f t="shared" si="72"/>
        <v>0</v>
      </c>
      <c r="I138" s="200">
        <f t="shared" si="46"/>
        <v>0</v>
      </c>
      <c r="J138" s="1749">
        <f t="shared" si="72"/>
        <v>0</v>
      </c>
      <c r="K138" s="1749">
        <f t="shared" si="72"/>
        <v>0</v>
      </c>
      <c r="L138" s="1749">
        <f t="shared" si="72"/>
        <v>0</v>
      </c>
      <c r="M138" s="1749">
        <f t="shared" si="72"/>
        <v>0</v>
      </c>
      <c r="N138" s="1750">
        <f t="shared" si="72"/>
        <v>0</v>
      </c>
    </row>
    <row r="139" spans="1:14">
      <c r="A139" s="1766">
        <v>321</v>
      </c>
      <c r="B139" s="1768" t="s">
        <v>946</v>
      </c>
      <c r="C139" s="200">
        <f t="shared" si="54"/>
        <v>0</v>
      </c>
      <c r="D139" s="1739"/>
      <c r="E139" s="1739"/>
      <c r="F139" s="1739"/>
      <c r="G139" s="1739"/>
      <c r="H139" s="1739"/>
      <c r="I139" s="200">
        <f t="shared" si="46"/>
        <v>0</v>
      </c>
      <c r="J139" s="1739"/>
      <c r="K139" s="1739"/>
      <c r="L139" s="1739"/>
      <c r="M139" s="1739"/>
      <c r="N139" s="1740"/>
    </row>
    <row r="140" spans="1:14">
      <c r="A140" s="1766">
        <v>322</v>
      </c>
      <c r="B140" s="1768" t="s">
        <v>947</v>
      </c>
      <c r="C140" s="200">
        <f t="shared" si="54"/>
        <v>0</v>
      </c>
      <c r="D140" s="1739"/>
      <c r="E140" s="1739"/>
      <c r="F140" s="1739"/>
      <c r="G140" s="1739"/>
      <c r="H140" s="1739"/>
      <c r="I140" s="200">
        <f t="shared" ref="I140:I169" si="73">J140+K140+L140+M140+N140</f>
        <v>0</v>
      </c>
      <c r="J140" s="1739"/>
      <c r="K140" s="1739"/>
      <c r="L140" s="1739"/>
      <c r="M140" s="1739"/>
      <c r="N140" s="1740"/>
    </row>
    <row r="141" spans="1:14">
      <c r="A141" s="1733">
        <v>34</v>
      </c>
      <c r="B141" s="1734" t="s">
        <v>960</v>
      </c>
      <c r="C141" s="200">
        <f t="shared" si="54"/>
        <v>0</v>
      </c>
      <c r="D141" s="1749">
        <f>D142</f>
        <v>0</v>
      </c>
      <c r="E141" s="1749">
        <f t="shared" ref="E141:N141" si="74">E142</f>
        <v>0</v>
      </c>
      <c r="F141" s="1749">
        <f t="shared" si="74"/>
        <v>0</v>
      </c>
      <c r="G141" s="1749">
        <f t="shared" si="74"/>
        <v>0</v>
      </c>
      <c r="H141" s="1749">
        <f t="shared" si="74"/>
        <v>0</v>
      </c>
      <c r="I141" s="200">
        <f t="shared" si="73"/>
        <v>0</v>
      </c>
      <c r="J141" s="1749">
        <f t="shared" si="74"/>
        <v>0</v>
      </c>
      <c r="K141" s="1749">
        <f t="shared" si="74"/>
        <v>0</v>
      </c>
      <c r="L141" s="1749">
        <f t="shared" si="74"/>
        <v>0</v>
      </c>
      <c r="M141" s="1749">
        <f t="shared" si="74"/>
        <v>0</v>
      </c>
      <c r="N141" s="1750">
        <f t="shared" si="74"/>
        <v>0</v>
      </c>
    </row>
    <row r="142" spans="1:14">
      <c r="A142" s="1766">
        <v>341</v>
      </c>
      <c r="B142" s="1768" t="s">
        <v>961</v>
      </c>
      <c r="C142" s="200">
        <f t="shared" si="54"/>
        <v>0</v>
      </c>
      <c r="D142" s="1749">
        <f>D143+D144</f>
        <v>0</v>
      </c>
      <c r="E142" s="1749">
        <f t="shared" ref="E142:N142" si="75">E143+E144</f>
        <v>0</v>
      </c>
      <c r="F142" s="1749">
        <f t="shared" si="75"/>
        <v>0</v>
      </c>
      <c r="G142" s="1749">
        <f t="shared" si="75"/>
        <v>0</v>
      </c>
      <c r="H142" s="1749">
        <f t="shared" si="75"/>
        <v>0</v>
      </c>
      <c r="I142" s="200">
        <f t="shared" si="73"/>
        <v>0</v>
      </c>
      <c r="J142" s="1749">
        <f t="shared" si="75"/>
        <v>0</v>
      </c>
      <c r="K142" s="1749">
        <f t="shared" si="75"/>
        <v>0</v>
      </c>
      <c r="L142" s="1749">
        <f t="shared" si="75"/>
        <v>0</v>
      </c>
      <c r="M142" s="1749">
        <f t="shared" si="75"/>
        <v>0</v>
      </c>
      <c r="N142" s="1750">
        <f t="shared" si="75"/>
        <v>0</v>
      </c>
    </row>
    <row r="143" spans="1:14">
      <c r="A143" s="1747">
        <v>3411</v>
      </c>
      <c r="B143" s="1748" t="s">
        <v>961</v>
      </c>
      <c r="C143" s="200">
        <f t="shared" si="54"/>
        <v>0</v>
      </c>
      <c r="D143" s="1739"/>
      <c r="E143" s="1739"/>
      <c r="F143" s="1739"/>
      <c r="G143" s="1739"/>
      <c r="H143" s="1739"/>
      <c r="I143" s="200">
        <f t="shared" si="73"/>
        <v>0</v>
      </c>
      <c r="J143" s="1739"/>
      <c r="K143" s="1739"/>
      <c r="L143" s="1739"/>
      <c r="M143" s="1739"/>
      <c r="N143" s="1740"/>
    </row>
    <row r="144" spans="1:14">
      <c r="A144" s="1747">
        <v>3419</v>
      </c>
      <c r="B144" s="1748" t="s">
        <v>809</v>
      </c>
      <c r="C144" s="200">
        <f t="shared" si="54"/>
        <v>0</v>
      </c>
      <c r="D144" s="1739"/>
      <c r="E144" s="1739"/>
      <c r="F144" s="1739"/>
      <c r="G144" s="1739"/>
      <c r="H144" s="1739"/>
      <c r="I144" s="200">
        <f t="shared" si="73"/>
        <v>0</v>
      </c>
      <c r="J144" s="1739"/>
      <c r="K144" s="1739"/>
      <c r="L144" s="1739"/>
      <c r="M144" s="1739"/>
      <c r="N144" s="1740"/>
    </row>
    <row r="145" spans="1:14">
      <c r="A145" s="1733">
        <v>35</v>
      </c>
      <c r="B145" s="1734" t="s">
        <v>962</v>
      </c>
      <c r="C145" s="200">
        <f t="shared" si="54"/>
        <v>0</v>
      </c>
      <c r="D145" s="1739"/>
      <c r="E145" s="1739"/>
      <c r="F145" s="1739"/>
      <c r="G145" s="1739"/>
      <c r="H145" s="1739"/>
      <c r="I145" s="200">
        <f t="shared" si="73"/>
        <v>0</v>
      </c>
      <c r="J145" s="1739"/>
      <c r="K145" s="1739"/>
      <c r="L145" s="1739"/>
      <c r="M145" s="1739"/>
      <c r="N145" s="1740"/>
    </row>
    <row r="146" spans="1:14">
      <c r="A146" s="1733">
        <v>36</v>
      </c>
      <c r="B146" s="1734" t="s">
        <v>964</v>
      </c>
      <c r="C146" s="200">
        <f t="shared" si="54"/>
        <v>0</v>
      </c>
      <c r="D146" s="1749">
        <f>D147</f>
        <v>0</v>
      </c>
      <c r="E146" s="1749">
        <f t="shared" ref="E146:N146" si="76">E147</f>
        <v>0</v>
      </c>
      <c r="F146" s="1749">
        <f t="shared" si="76"/>
        <v>0</v>
      </c>
      <c r="G146" s="1749">
        <f t="shared" si="76"/>
        <v>0</v>
      </c>
      <c r="H146" s="1749">
        <f t="shared" si="76"/>
        <v>0</v>
      </c>
      <c r="I146" s="200">
        <f t="shared" si="73"/>
        <v>0</v>
      </c>
      <c r="J146" s="1749">
        <f>J147</f>
        <v>0</v>
      </c>
      <c r="K146" s="1749">
        <f t="shared" si="76"/>
        <v>0</v>
      </c>
      <c r="L146" s="1749">
        <f t="shared" si="76"/>
        <v>0</v>
      </c>
      <c r="M146" s="1749">
        <f t="shared" si="76"/>
        <v>0</v>
      </c>
      <c r="N146" s="1750">
        <f t="shared" si="76"/>
        <v>0</v>
      </c>
    </row>
    <row r="147" spans="1:14">
      <c r="A147" s="1751">
        <v>361</v>
      </c>
      <c r="B147" s="1769" t="s">
        <v>965</v>
      </c>
      <c r="C147" s="200">
        <f t="shared" si="54"/>
        <v>0</v>
      </c>
      <c r="D147" s="1739"/>
      <c r="E147" s="1739"/>
      <c r="F147" s="1739"/>
      <c r="G147" s="1739"/>
      <c r="H147" s="1739"/>
      <c r="I147" s="200">
        <f t="shared" si="73"/>
        <v>0</v>
      </c>
      <c r="J147" s="1739"/>
      <c r="K147" s="1739"/>
      <c r="L147" s="1739"/>
      <c r="M147" s="1739"/>
      <c r="N147" s="1740"/>
    </row>
    <row r="148" spans="1:14">
      <c r="A148" s="1770">
        <v>362</v>
      </c>
      <c r="B148" s="1738" t="s">
        <v>966</v>
      </c>
      <c r="C148" s="200">
        <f t="shared" si="54"/>
        <v>0</v>
      </c>
      <c r="D148" s="1739"/>
      <c r="E148" s="1739"/>
      <c r="F148" s="1739"/>
      <c r="G148" s="1739"/>
      <c r="H148" s="1739"/>
      <c r="I148" s="200">
        <f t="shared" si="73"/>
        <v>0</v>
      </c>
      <c r="J148" s="1739"/>
      <c r="K148" s="1739"/>
      <c r="L148" s="1739"/>
      <c r="M148" s="1739"/>
      <c r="N148" s="1740"/>
    </row>
    <row r="149" spans="1:14" ht="14.25" customHeight="1">
      <c r="A149" s="1770">
        <v>363</v>
      </c>
      <c r="B149" s="1738" t="s">
        <v>967</v>
      </c>
      <c r="C149" s="200">
        <f t="shared" si="54"/>
        <v>0</v>
      </c>
      <c r="D149" s="1739"/>
      <c r="E149" s="1739"/>
      <c r="F149" s="1739"/>
      <c r="G149" s="1739"/>
      <c r="H149" s="1739"/>
      <c r="I149" s="200">
        <f t="shared" si="73"/>
        <v>0</v>
      </c>
      <c r="J149" s="1739"/>
      <c r="K149" s="1739"/>
      <c r="L149" s="1739"/>
      <c r="M149" s="1739"/>
      <c r="N149" s="1740"/>
    </row>
    <row r="150" spans="1:14">
      <c r="A150" s="1733">
        <v>4</v>
      </c>
      <c r="B150" s="1764" t="s">
        <v>968</v>
      </c>
      <c r="C150" s="200">
        <f t="shared" ref="C150:C169" si="77">D150+E150+F150+G150+H150</f>
        <v>0</v>
      </c>
      <c r="D150" s="201">
        <f>D151+D155+D161+D162+D165</f>
        <v>0</v>
      </c>
      <c r="E150" s="201">
        <f t="shared" ref="E150:N150" si="78">E151+E155+E161+E162+E165</f>
        <v>0</v>
      </c>
      <c r="F150" s="201">
        <f t="shared" si="78"/>
        <v>0</v>
      </c>
      <c r="G150" s="201">
        <f t="shared" si="78"/>
        <v>0</v>
      </c>
      <c r="H150" s="201">
        <f t="shared" si="78"/>
        <v>0</v>
      </c>
      <c r="I150" s="200">
        <f t="shared" si="73"/>
        <v>0</v>
      </c>
      <c r="J150" s="201">
        <f t="shared" si="78"/>
        <v>0</v>
      </c>
      <c r="K150" s="201">
        <f t="shared" si="78"/>
        <v>0</v>
      </c>
      <c r="L150" s="201">
        <f t="shared" si="78"/>
        <v>0</v>
      </c>
      <c r="M150" s="201">
        <f t="shared" si="78"/>
        <v>0</v>
      </c>
      <c r="N150" s="201">
        <f t="shared" si="78"/>
        <v>0</v>
      </c>
    </row>
    <row r="151" spans="1:14">
      <c r="A151" s="1733">
        <v>41</v>
      </c>
      <c r="B151" s="1734" t="s">
        <v>969</v>
      </c>
      <c r="C151" s="200">
        <f t="shared" si="77"/>
        <v>0</v>
      </c>
      <c r="D151" s="201">
        <f>D152+D153+D154</f>
        <v>0</v>
      </c>
      <c r="E151" s="201">
        <f t="shared" ref="E151:N151" si="79">E152+E153+E154</f>
        <v>0</v>
      </c>
      <c r="F151" s="201">
        <f t="shared" si="79"/>
        <v>0</v>
      </c>
      <c r="G151" s="201">
        <f t="shared" si="79"/>
        <v>0</v>
      </c>
      <c r="H151" s="201">
        <f t="shared" si="79"/>
        <v>0</v>
      </c>
      <c r="I151" s="200">
        <f t="shared" si="73"/>
        <v>0</v>
      </c>
      <c r="J151" s="201">
        <f t="shared" si="79"/>
        <v>0</v>
      </c>
      <c r="K151" s="201">
        <f t="shared" si="79"/>
        <v>0</v>
      </c>
      <c r="L151" s="201">
        <f t="shared" si="79"/>
        <v>0</v>
      </c>
      <c r="M151" s="201">
        <f t="shared" si="79"/>
        <v>0</v>
      </c>
      <c r="N151" s="201">
        <f t="shared" si="79"/>
        <v>0</v>
      </c>
    </row>
    <row r="152" spans="1:14">
      <c r="A152" s="1755">
        <v>411</v>
      </c>
      <c r="B152" s="1741" t="s">
        <v>970</v>
      </c>
      <c r="C152" s="200">
        <f t="shared" si="77"/>
        <v>0</v>
      </c>
      <c r="D152" s="1739"/>
      <c r="E152" s="1739"/>
      <c r="F152" s="1739"/>
      <c r="G152" s="1739"/>
      <c r="H152" s="1739"/>
      <c r="I152" s="200">
        <f t="shared" si="73"/>
        <v>0</v>
      </c>
      <c r="J152" s="1739"/>
      <c r="K152" s="1739"/>
      <c r="L152" s="1739"/>
      <c r="M152" s="1739"/>
      <c r="N152" s="1740"/>
    </row>
    <row r="153" spans="1:14">
      <c r="A153" s="1755">
        <v>412</v>
      </c>
      <c r="B153" s="1741" t="s">
        <v>971</v>
      </c>
      <c r="C153" s="200">
        <f t="shared" si="77"/>
        <v>0</v>
      </c>
      <c r="D153" s="1739"/>
      <c r="E153" s="1739"/>
      <c r="F153" s="1739"/>
      <c r="G153" s="1739"/>
      <c r="H153" s="1739"/>
      <c r="I153" s="200">
        <f t="shared" si="73"/>
        <v>0</v>
      </c>
      <c r="J153" s="1739"/>
      <c r="K153" s="1739"/>
      <c r="L153" s="1739"/>
      <c r="M153" s="1739"/>
      <c r="N153" s="1740"/>
    </row>
    <row r="154" spans="1:14">
      <c r="A154" s="1755">
        <v>419</v>
      </c>
      <c r="B154" s="1741" t="s">
        <v>977</v>
      </c>
      <c r="C154" s="200">
        <f t="shared" si="77"/>
        <v>0</v>
      </c>
      <c r="D154" s="1739"/>
      <c r="E154" s="1739"/>
      <c r="F154" s="1739"/>
      <c r="G154" s="1739"/>
      <c r="H154" s="1739"/>
      <c r="I154" s="200">
        <f t="shared" si="73"/>
        <v>0</v>
      </c>
      <c r="J154" s="1739"/>
      <c r="K154" s="1739"/>
      <c r="L154" s="1739"/>
      <c r="M154" s="1739"/>
      <c r="N154" s="1740"/>
    </row>
    <row r="155" spans="1:14">
      <c r="A155" s="1733">
        <v>43</v>
      </c>
      <c r="B155" s="1734" t="s">
        <v>978</v>
      </c>
      <c r="C155" s="200">
        <f t="shared" si="77"/>
        <v>0</v>
      </c>
      <c r="D155" s="201">
        <f>D156+D157+D158+D159+D160</f>
        <v>0</v>
      </c>
      <c r="E155" s="201">
        <f t="shared" ref="E155:N155" si="80">E156+E157+E158+E159+E160</f>
        <v>0</v>
      </c>
      <c r="F155" s="201">
        <f t="shared" si="80"/>
        <v>0</v>
      </c>
      <c r="G155" s="201">
        <f t="shared" si="80"/>
        <v>0</v>
      </c>
      <c r="H155" s="201">
        <f t="shared" si="80"/>
        <v>0</v>
      </c>
      <c r="I155" s="200">
        <f t="shared" si="73"/>
        <v>0</v>
      </c>
      <c r="J155" s="201">
        <f t="shared" si="80"/>
        <v>0</v>
      </c>
      <c r="K155" s="201">
        <f t="shared" si="80"/>
        <v>0</v>
      </c>
      <c r="L155" s="201">
        <f t="shared" si="80"/>
        <v>0</v>
      </c>
      <c r="M155" s="201">
        <f t="shared" si="80"/>
        <v>0</v>
      </c>
      <c r="N155" s="201">
        <f t="shared" si="80"/>
        <v>0</v>
      </c>
    </row>
    <row r="156" spans="1:14">
      <c r="A156" s="1751">
        <v>431</v>
      </c>
      <c r="B156" s="1769" t="s">
        <v>979</v>
      </c>
      <c r="C156" s="200">
        <f t="shared" si="77"/>
        <v>0</v>
      </c>
      <c r="D156" s="1739"/>
      <c r="E156" s="1739"/>
      <c r="F156" s="1739"/>
      <c r="G156" s="1739"/>
      <c r="H156" s="1739"/>
      <c r="I156" s="200">
        <f t="shared" si="73"/>
        <v>0</v>
      </c>
      <c r="J156" s="1739"/>
      <c r="K156" s="1739"/>
      <c r="L156" s="1739"/>
      <c r="M156" s="1739"/>
      <c r="N156" s="1740"/>
    </row>
    <row r="157" spans="1:14">
      <c r="A157" s="1751">
        <v>432</v>
      </c>
      <c r="B157" s="1769" t="s">
        <v>980</v>
      </c>
      <c r="C157" s="200">
        <f t="shared" si="77"/>
        <v>0</v>
      </c>
      <c r="D157" s="1739"/>
      <c r="E157" s="1739"/>
      <c r="F157" s="1739"/>
      <c r="G157" s="1739"/>
      <c r="H157" s="1739"/>
      <c r="I157" s="200">
        <f t="shared" si="73"/>
        <v>0</v>
      </c>
      <c r="J157" s="1739"/>
      <c r="K157" s="1739"/>
      <c r="L157" s="1739"/>
      <c r="M157" s="1739"/>
      <c r="N157" s="1740"/>
    </row>
    <row r="158" spans="1:14">
      <c r="A158" s="1751">
        <v>433</v>
      </c>
      <c r="B158" s="1769" t="s">
        <v>981</v>
      </c>
      <c r="C158" s="200">
        <f t="shared" si="77"/>
        <v>0</v>
      </c>
      <c r="D158" s="1739"/>
      <c r="E158" s="1739"/>
      <c r="F158" s="1739"/>
      <c r="G158" s="1739"/>
      <c r="H158" s="1739"/>
      <c r="I158" s="200">
        <f t="shared" si="73"/>
        <v>0</v>
      </c>
      <c r="J158" s="1739"/>
      <c r="K158" s="1739"/>
      <c r="L158" s="1739"/>
      <c r="M158" s="1739"/>
      <c r="N158" s="1740"/>
    </row>
    <row r="159" spans="1:14">
      <c r="A159" s="1751">
        <v>434</v>
      </c>
      <c r="B159" s="1769" t="s">
        <v>982</v>
      </c>
      <c r="C159" s="200">
        <f t="shared" si="77"/>
        <v>0</v>
      </c>
      <c r="D159" s="1739"/>
      <c r="E159" s="1739"/>
      <c r="F159" s="1739"/>
      <c r="G159" s="1739"/>
      <c r="H159" s="1739"/>
      <c r="I159" s="200">
        <f t="shared" si="73"/>
        <v>0</v>
      </c>
      <c r="J159" s="1739"/>
      <c r="K159" s="1739"/>
      <c r="L159" s="1739"/>
      <c r="M159" s="1739"/>
      <c r="N159" s="1740"/>
    </row>
    <row r="160" spans="1:14">
      <c r="A160" s="1751">
        <v>437</v>
      </c>
      <c r="B160" s="1769" t="s">
        <v>983</v>
      </c>
      <c r="C160" s="200">
        <f t="shared" si="77"/>
        <v>0</v>
      </c>
      <c r="D160" s="1739"/>
      <c r="E160" s="1739"/>
      <c r="F160" s="1739"/>
      <c r="G160" s="1739"/>
      <c r="H160" s="1739"/>
      <c r="I160" s="200">
        <f t="shared" si="73"/>
        <v>0</v>
      </c>
      <c r="J160" s="1739"/>
      <c r="K160" s="1739"/>
      <c r="L160" s="1739"/>
      <c r="M160" s="1739"/>
      <c r="N160" s="1740"/>
    </row>
    <row r="161" spans="1:14">
      <c r="A161" s="1733">
        <v>44</v>
      </c>
      <c r="B161" s="1734" t="s">
        <v>984</v>
      </c>
      <c r="C161" s="200">
        <f t="shared" si="77"/>
        <v>0</v>
      </c>
      <c r="D161" s="1739"/>
      <c r="E161" s="1739"/>
      <c r="F161" s="1739"/>
      <c r="G161" s="1739"/>
      <c r="H161" s="1739"/>
      <c r="I161" s="200">
        <f t="shared" si="73"/>
        <v>0</v>
      </c>
      <c r="J161" s="1739"/>
      <c r="K161" s="1739"/>
      <c r="L161" s="1739"/>
      <c r="M161" s="1739"/>
      <c r="N161" s="1740"/>
    </row>
    <row r="162" spans="1:14">
      <c r="A162" s="1733">
        <v>45</v>
      </c>
      <c r="B162" s="1734" t="s">
        <v>985</v>
      </c>
      <c r="C162" s="200">
        <f t="shared" si="77"/>
        <v>0</v>
      </c>
      <c r="D162" s="201">
        <f>D163+D164</f>
        <v>0</v>
      </c>
      <c r="E162" s="201">
        <f t="shared" ref="E162:N162" si="81">E163+E164</f>
        <v>0</v>
      </c>
      <c r="F162" s="201">
        <f t="shared" si="81"/>
        <v>0</v>
      </c>
      <c r="G162" s="201">
        <f t="shared" si="81"/>
        <v>0</v>
      </c>
      <c r="H162" s="201">
        <f t="shared" si="81"/>
        <v>0</v>
      </c>
      <c r="I162" s="200">
        <f t="shared" si="73"/>
        <v>0</v>
      </c>
      <c r="J162" s="201">
        <f t="shared" si="81"/>
        <v>0</v>
      </c>
      <c r="K162" s="201">
        <f t="shared" si="81"/>
        <v>0</v>
      </c>
      <c r="L162" s="201">
        <f t="shared" si="81"/>
        <v>0</v>
      </c>
      <c r="M162" s="201">
        <f t="shared" si="81"/>
        <v>0</v>
      </c>
      <c r="N162" s="201">
        <f t="shared" si="81"/>
        <v>0</v>
      </c>
    </row>
    <row r="163" spans="1:14">
      <c r="A163" s="1751">
        <v>451</v>
      </c>
      <c r="B163" s="1769" t="s">
        <v>986</v>
      </c>
      <c r="C163" s="200">
        <f t="shared" si="77"/>
        <v>0</v>
      </c>
      <c r="D163" s="1739"/>
      <c r="E163" s="1739"/>
      <c r="F163" s="1739"/>
      <c r="G163" s="1739"/>
      <c r="H163" s="1739"/>
      <c r="I163" s="200">
        <f t="shared" si="73"/>
        <v>0</v>
      </c>
      <c r="J163" s="1739"/>
      <c r="K163" s="1739"/>
      <c r="L163" s="1739"/>
      <c r="M163" s="1739"/>
      <c r="N163" s="1740"/>
    </row>
    <row r="164" spans="1:14">
      <c r="A164" s="1751">
        <v>452</v>
      </c>
      <c r="B164" s="1769" t="s">
        <v>987</v>
      </c>
      <c r="C164" s="200">
        <f t="shared" si="77"/>
        <v>0</v>
      </c>
      <c r="D164" s="1739"/>
      <c r="E164" s="1739"/>
      <c r="F164" s="1739"/>
      <c r="G164" s="1739"/>
      <c r="H164" s="1739"/>
      <c r="I164" s="200">
        <f t="shared" si="73"/>
        <v>0</v>
      </c>
      <c r="J164" s="1739"/>
      <c r="K164" s="1739"/>
      <c r="L164" s="1739"/>
      <c r="M164" s="1739"/>
      <c r="N164" s="1740"/>
    </row>
    <row r="165" spans="1:14">
      <c r="A165" s="1733">
        <v>46</v>
      </c>
      <c r="B165" s="1734" t="s">
        <v>988</v>
      </c>
      <c r="C165" s="200">
        <f t="shared" si="77"/>
        <v>0</v>
      </c>
      <c r="D165" s="1739"/>
      <c r="E165" s="1739"/>
      <c r="F165" s="1739"/>
      <c r="G165" s="1739"/>
      <c r="H165" s="1739"/>
      <c r="I165" s="200">
        <f t="shared" si="73"/>
        <v>0</v>
      </c>
      <c r="J165" s="1739"/>
      <c r="K165" s="1739"/>
      <c r="L165" s="1739"/>
      <c r="M165" s="1739"/>
      <c r="N165" s="1740"/>
    </row>
    <row r="166" spans="1:14">
      <c r="A166" s="1733">
        <v>5</v>
      </c>
      <c r="B166" s="1764" t="s">
        <v>989</v>
      </c>
      <c r="C166" s="200">
        <f t="shared" si="77"/>
        <v>0</v>
      </c>
      <c r="D166" s="201">
        <f>D167+D168+D169</f>
        <v>0</v>
      </c>
      <c r="E166" s="201">
        <f t="shared" ref="E166:N166" si="82">E167+E168+E169</f>
        <v>0</v>
      </c>
      <c r="F166" s="201">
        <f t="shared" si="82"/>
        <v>0</v>
      </c>
      <c r="G166" s="201">
        <f t="shared" si="82"/>
        <v>0</v>
      </c>
      <c r="H166" s="201">
        <f t="shared" si="82"/>
        <v>0</v>
      </c>
      <c r="I166" s="200">
        <f t="shared" si="73"/>
        <v>0</v>
      </c>
      <c r="J166" s="201">
        <f t="shared" si="82"/>
        <v>0</v>
      </c>
      <c r="K166" s="201">
        <f t="shared" si="82"/>
        <v>0</v>
      </c>
      <c r="L166" s="201">
        <f t="shared" si="82"/>
        <v>0</v>
      </c>
      <c r="M166" s="201">
        <f t="shared" si="82"/>
        <v>0</v>
      </c>
      <c r="N166" s="201">
        <f t="shared" si="82"/>
        <v>0</v>
      </c>
    </row>
    <row r="167" spans="1:14">
      <c r="A167" s="1733">
        <v>51</v>
      </c>
      <c r="B167" s="1734" t="s">
        <v>990</v>
      </c>
      <c r="C167" s="200">
        <f t="shared" si="77"/>
        <v>0</v>
      </c>
      <c r="D167" s="1739"/>
      <c r="E167" s="1739"/>
      <c r="F167" s="1739"/>
      <c r="G167" s="1739"/>
      <c r="H167" s="1739"/>
      <c r="I167" s="200">
        <f t="shared" si="73"/>
        <v>0</v>
      </c>
      <c r="J167" s="1739"/>
      <c r="K167" s="1739"/>
      <c r="L167" s="1739"/>
      <c r="M167" s="1739"/>
      <c r="N167" s="1740"/>
    </row>
    <row r="168" spans="1:14">
      <c r="A168" s="1733">
        <v>52</v>
      </c>
      <c r="B168" s="1734" t="s">
        <v>991</v>
      </c>
      <c r="C168" s="200">
        <f t="shared" si="77"/>
        <v>0</v>
      </c>
      <c r="D168" s="1739"/>
      <c r="E168" s="1739"/>
      <c r="F168" s="1739"/>
      <c r="G168" s="1739"/>
      <c r="H168" s="1739"/>
      <c r="I168" s="200">
        <f t="shared" si="73"/>
        <v>0</v>
      </c>
      <c r="J168" s="1739"/>
      <c r="K168" s="1739"/>
      <c r="L168" s="1739"/>
      <c r="M168" s="1739"/>
      <c r="N168" s="1740"/>
    </row>
    <row r="169" spans="1:14">
      <c r="A169" s="1733">
        <v>53</v>
      </c>
      <c r="B169" s="1734" t="s">
        <v>992</v>
      </c>
      <c r="C169" s="200">
        <f t="shared" si="77"/>
        <v>0</v>
      </c>
      <c r="D169" s="1739"/>
      <c r="E169" s="1739"/>
      <c r="F169" s="1739"/>
      <c r="G169" s="1739"/>
      <c r="H169" s="1739"/>
      <c r="I169" s="200">
        <f t="shared" si="73"/>
        <v>0</v>
      </c>
      <c r="J169" s="1739"/>
      <c r="K169" s="1739"/>
      <c r="L169" s="1739"/>
      <c r="M169" s="1739"/>
      <c r="N169" s="1740"/>
    </row>
    <row r="170" spans="1:14">
      <c r="A170" s="1742"/>
      <c r="B170" s="1732" t="s">
        <v>995</v>
      </c>
      <c r="C170" s="200">
        <f>D170+E170+F170+G170+H170</f>
        <v>0</v>
      </c>
      <c r="D170" s="201">
        <f>D10+D116+D127+D150+D166</f>
        <v>0</v>
      </c>
      <c r="E170" s="201">
        <f t="shared" ref="E170:N170" si="83">E10+E116+E127+E150+E166</f>
        <v>0</v>
      </c>
      <c r="F170" s="201">
        <f t="shared" si="83"/>
        <v>0</v>
      </c>
      <c r="G170" s="201">
        <f t="shared" si="83"/>
        <v>0</v>
      </c>
      <c r="H170" s="201">
        <f t="shared" si="83"/>
        <v>0</v>
      </c>
      <c r="I170" s="200">
        <f>J170+K170+L170+M170+N170</f>
        <v>0</v>
      </c>
      <c r="J170" s="201">
        <f t="shared" si="83"/>
        <v>0</v>
      </c>
      <c r="K170" s="201">
        <f t="shared" si="83"/>
        <v>0</v>
      </c>
      <c r="L170" s="201">
        <f t="shared" si="83"/>
        <v>0</v>
      </c>
      <c r="M170" s="201">
        <f t="shared" si="83"/>
        <v>0</v>
      </c>
      <c r="N170" s="201">
        <f t="shared" si="83"/>
        <v>0</v>
      </c>
    </row>
    <row r="171" spans="1:14">
      <c r="A171" s="1771"/>
      <c r="B171" s="206"/>
      <c r="C171" s="206"/>
      <c r="D171" s="206"/>
      <c r="E171" s="206"/>
      <c r="F171" s="206"/>
      <c r="G171" s="206"/>
      <c r="H171" s="206"/>
      <c r="I171" s="206"/>
      <c r="J171" s="206"/>
      <c r="K171" s="195"/>
    </row>
    <row r="172" spans="1:14">
      <c r="A172" s="1771"/>
      <c r="B172" s="206"/>
      <c r="C172" s="206"/>
      <c r="D172" s="206"/>
      <c r="E172" s="206"/>
      <c r="F172" s="206"/>
      <c r="G172" s="206"/>
      <c r="H172" s="206"/>
      <c r="I172" s="206"/>
      <c r="J172" s="206"/>
      <c r="K172" s="195"/>
    </row>
    <row r="173" spans="1:14">
      <c r="A173" s="207"/>
      <c r="B173" s="208"/>
      <c r="C173" s="208"/>
      <c r="D173" s="208"/>
      <c r="E173" s="208"/>
      <c r="F173" s="208"/>
      <c r="G173" s="208"/>
      <c r="H173" s="208"/>
      <c r="I173" s="208"/>
      <c r="J173" s="195"/>
    </row>
    <row r="174" spans="1:14">
      <c r="A174" s="1772"/>
    </row>
    <row r="175" spans="1:14">
      <c r="A175" s="1773"/>
      <c r="B175" s="1727"/>
      <c r="C175" s="2937" t="s">
        <v>1229</v>
      </c>
      <c r="D175" s="2938"/>
      <c r="E175" s="2938"/>
      <c r="F175" s="2938"/>
      <c r="G175" s="2938"/>
      <c r="H175" s="2938"/>
      <c r="I175" s="2938"/>
      <c r="J175" s="2938"/>
      <c r="K175" s="2938"/>
      <c r="L175" s="2938"/>
      <c r="M175" s="2938"/>
      <c r="N175" s="2939"/>
    </row>
    <row r="176" spans="1:14">
      <c r="A176" s="209"/>
      <c r="B176" s="210" t="s">
        <v>996</v>
      </c>
      <c r="C176" s="2931" t="s">
        <v>348</v>
      </c>
      <c r="D176" s="2933"/>
      <c r="E176" s="2933"/>
      <c r="F176" s="2933"/>
      <c r="G176" s="2933"/>
      <c r="H176" s="2934"/>
      <c r="I176" s="2935" t="s">
        <v>336</v>
      </c>
      <c r="J176" s="2933"/>
      <c r="K176" s="2933"/>
      <c r="L176" s="2933"/>
      <c r="M176" s="2933"/>
      <c r="N176" s="2934"/>
    </row>
    <row r="177" spans="1:14" ht="39">
      <c r="A177" s="211" t="s">
        <v>709</v>
      </c>
      <c r="B177" s="1728" t="s">
        <v>1230</v>
      </c>
      <c r="C177" s="2932"/>
      <c r="D177" s="1729" t="s">
        <v>1359</v>
      </c>
      <c r="E177" s="1730" t="s">
        <v>64</v>
      </c>
      <c r="F177" s="1730" t="s">
        <v>66</v>
      </c>
      <c r="G177" s="1730" t="s">
        <v>73</v>
      </c>
      <c r="H177" s="1731" t="s">
        <v>1360</v>
      </c>
      <c r="I177" s="2936"/>
      <c r="J177" s="1729" t="s">
        <v>1359</v>
      </c>
      <c r="K177" s="1730" t="s">
        <v>64</v>
      </c>
      <c r="L177" s="1730" t="s">
        <v>66</v>
      </c>
      <c r="M177" s="1730" t="s">
        <v>73</v>
      </c>
      <c r="N177" s="1731" t="s">
        <v>1360</v>
      </c>
    </row>
    <row r="178" spans="1:14">
      <c r="A178" s="1774">
        <v>1</v>
      </c>
      <c r="B178" s="212" t="s">
        <v>997</v>
      </c>
      <c r="C178" s="200">
        <f>D178+E178+F178+G178+H178</f>
        <v>0</v>
      </c>
      <c r="D178" s="201">
        <f>D179+D189+D196+D199+D205+D237</f>
        <v>0</v>
      </c>
      <c r="E178" s="201">
        <f t="shared" ref="E178:H178" si="84">E179+E189+E196+E199+E205+E237</f>
        <v>0</v>
      </c>
      <c r="F178" s="201">
        <f t="shared" si="84"/>
        <v>0</v>
      </c>
      <c r="G178" s="201">
        <f t="shared" si="84"/>
        <v>0</v>
      </c>
      <c r="H178" s="201">
        <f t="shared" si="84"/>
        <v>0</v>
      </c>
      <c r="I178" s="200">
        <f>J178+K178+L178+M178+N178</f>
        <v>0</v>
      </c>
      <c r="J178" s="201">
        <f>J179+J189+J196+J199+J205+J237</f>
        <v>0</v>
      </c>
      <c r="K178" s="201">
        <f t="shared" ref="K178:N178" si="85">K179+K189+K196+K199+K205+K237</f>
        <v>0</v>
      </c>
      <c r="L178" s="201">
        <f t="shared" si="85"/>
        <v>0</v>
      </c>
      <c r="M178" s="201">
        <f t="shared" si="85"/>
        <v>0</v>
      </c>
      <c r="N178" s="201">
        <f t="shared" si="85"/>
        <v>0</v>
      </c>
    </row>
    <row r="179" spans="1:14">
      <c r="A179" s="1775">
        <v>112</v>
      </c>
      <c r="B179" s="1741" t="s">
        <v>998</v>
      </c>
      <c r="C179" s="200">
        <f>D179+E179+F179+G179+H179</f>
        <v>0</v>
      </c>
      <c r="D179" s="201">
        <f>D180+D181+D182+D188</f>
        <v>0</v>
      </c>
      <c r="E179" s="201">
        <f t="shared" ref="E179:N179" si="86">E180+E181+E182+E188</f>
        <v>0</v>
      </c>
      <c r="F179" s="201">
        <f t="shared" si="86"/>
        <v>0</v>
      </c>
      <c r="G179" s="201">
        <f t="shared" si="86"/>
        <v>0</v>
      </c>
      <c r="H179" s="201">
        <f t="shared" si="86"/>
        <v>0</v>
      </c>
      <c r="I179" s="200">
        <f t="shared" ref="I179:I242" si="87">J179+K179+L179+M179+N179</f>
        <v>0</v>
      </c>
      <c r="J179" s="201">
        <f t="shared" si="86"/>
        <v>0</v>
      </c>
      <c r="K179" s="201">
        <f t="shared" si="86"/>
        <v>0</v>
      </c>
      <c r="L179" s="201">
        <f t="shared" si="86"/>
        <v>0</v>
      </c>
      <c r="M179" s="201">
        <f t="shared" si="86"/>
        <v>0</v>
      </c>
      <c r="N179" s="201">
        <f t="shared" si="86"/>
        <v>0</v>
      </c>
    </row>
    <row r="180" spans="1:14">
      <c r="A180" s="1776">
        <v>1121</v>
      </c>
      <c r="B180" s="1743" t="s">
        <v>923</v>
      </c>
      <c r="C180" s="200">
        <f t="shared" ref="C180:C243" si="88">D180+E180+F180+G180+H180</f>
        <v>0</v>
      </c>
      <c r="D180" s="1739"/>
      <c r="E180" s="1739"/>
      <c r="F180" s="1739"/>
      <c r="G180" s="1739"/>
      <c r="H180" s="1739"/>
      <c r="I180" s="200">
        <f t="shared" si="87"/>
        <v>0</v>
      </c>
      <c r="J180" s="1739"/>
      <c r="K180" s="1739"/>
      <c r="L180" s="1739"/>
      <c r="M180" s="1739"/>
      <c r="N180" s="1740"/>
    </row>
    <row r="181" spans="1:14">
      <c r="A181" s="1776">
        <v>1125</v>
      </c>
      <c r="B181" s="1743" t="s">
        <v>1218</v>
      </c>
      <c r="C181" s="200">
        <f t="shared" si="88"/>
        <v>0</v>
      </c>
      <c r="D181" s="1739"/>
      <c r="E181" s="1739"/>
      <c r="F181" s="1739"/>
      <c r="G181" s="1739"/>
      <c r="H181" s="1739"/>
      <c r="I181" s="200">
        <f t="shared" si="87"/>
        <v>0</v>
      </c>
      <c r="J181" s="1739"/>
      <c r="K181" s="1739"/>
      <c r="L181" s="1739"/>
      <c r="M181" s="1739"/>
      <c r="N181" s="1740"/>
    </row>
    <row r="182" spans="1:14">
      <c r="A182" s="1776">
        <v>1126</v>
      </c>
      <c r="B182" s="1777" t="s">
        <v>1223</v>
      </c>
      <c r="C182" s="200">
        <f t="shared" si="88"/>
        <v>0</v>
      </c>
      <c r="D182" s="201">
        <f>D183+D184+D185</f>
        <v>0</v>
      </c>
      <c r="E182" s="201">
        <f t="shared" ref="E182:N182" si="89">E183+E184+E185</f>
        <v>0</v>
      </c>
      <c r="F182" s="201">
        <f t="shared" si="89"/>
        <v>0</v>
      </c>
      <c r="G182" s="201">
        <f t="shared" si="89"/>
        <v>0</v>
      </c>
      <c r="H182" s="201">
        <f t="shared" si="89"/>
        <v>0</v>
      </c>
      <c r="I182" s="200">
        <f t="shared" si="87"/>
        <v>0</v>
      </c>
      <c r="J182" s="201">
        <f t="shared" si="89"/>
        <v>0</v>
      </c>
      <c r="K182" s="201">
        <f t="shared" si="89"/>
        <v>0</v>
      </c>
      <c r="L182" s="201">
        <f t="shared" si="89"/>
        <v>0</v>
      </c>
      <c r="M182" s="201">
        <f t="shared" si="89"/>
        <v>0</v>
      </c>
      <c r="N182" s="201">
        <f t="shared" si="89"/>
        <v>0</v>
      </c>
    </row>
    <row r="183" spans="1:14">
      <c r="A183" s="1776">
        <v>11261</v>
      </c>
      <c r="B183" s="1777" t="s">
        <v>1224</v>
      </c>
      <c r="C183" s="200">
        <f t="shared" si="88"/>
        <v>0</v>
      </c>
      <c r="D183" s="1739"/>
      <c r="E183" s="1739"/>
      <c r="F183" s="1739"/>
      <c r="G183" s="1739"/>
      <c r="H183" s="1739"/>
      <c r="I183" s="200">
        <f t="shared" si="87"/>
        <v>0</v>
      </c>
      <c r="J183" s="1739"/>
      <c r="K183" s="1739"/>
      <c r="L183" s="1739"/>
      <c r="M183" s="1739"/>
      <c r="N183" s="1740"/>
    </row>
    <row r="184" spans="1:14">
      <c r="A184" s="1776">
        <v>11262</v>
      </c>
      <c r="B184" s="1777" t="s">
        <v>1225</v>
      </c>
      <c r="C184" s="200">
        <f t="shared" si="88"/>
        <v>0</v>
      </c>
      <c r="D184" s="1739"/>
      <c r="E184" s="1739"/>
      <c r="F184" s="1739"/>
      <c r="G184" s="1739"/>
      <c r="H184" s="1739"/>
      <c r="I184" s="200">
        <f t="shared" si="87"/>
        <v>0</v>
      </c>
      <c r="J184" s="1739"/>
      <c r="K184" s="1739"/>
      <c r="L184" s="1739"/>
      <c r="M184" s="1739"/>
      <c r="N184" s="1740"/>
    </row>
    <row r="185" spans="1:14">
      <c r="A185" s="1776">
        <v>11269</v>
      </c>
      <c r="B185" s="1777" t="s">
        <v>999</v>
      </c>
      <c r="C185" s="200">
        <f t="shared" si="88"/>
        <v>0</v>
      </c>
      <c r="D185" s="201">
        <f>D186+D187</f>
        <v>0</v>
      </c>
      <c r="E185" s="201">
        <f t="shared" ref="E185:N185" si="90">E186+E187</f>
        <v>0</v>
      </c>
      <c r="F185" s="201">
        <f t="shared" si="90"/>
        <v>0</v>
      </c>
      <c r="G185" s="201">
        <f t="shared" si="90"/>
        <v>0</v>
      </c>
      <c r="H185" s="201">
        <f t="shared" si="90"/>
        <v>0</v>
      </c>
      <c r="I185" s="200">
        <f t="shared" si="87"/>
        <v>0</v>
      </c>
      <c r="J185" s="201">
        <f t="shared" si="90"/>
        <v>0</v>
      </c>
      <c r="K185" s="201">
        <f t="shared" si="90"/>
        <v>0</v>
      </c>
      <c r="L185" s="201">
        <f t="shared" si="90"/>
        <v>0</v>
      </c>
      <c r="M185" s="201">
        <f t="shared" si="90"/>
        <v>0</v>
      </c>
      <c r="N185" s="201">
        <f t="shared" si="90"/>
        <v>0</v>
      </c>
    </row>
    <row r="186" spans="1:14">
      <c r="A186" s="1776">
        <v>112691</v>
      </c>
      <c r="B186" s="1777" t="s">
        <v>1000</v>
      </c>
      <c r="C186" s="200">
        <f t="shared" si="88"/>
        <v>0</v>
      </c>
      <c r="D186" s="1739"/>
      <c r="E186" s="1739"/>
      <c r="F186" s="1739"/>
      <c r="G186" s="1739"/>
      <c r="H186" s="1739"/>
      <c r="I186" s="200">
        <f t="shared" si="87"/>
        <v>0</v>
      </c>
      <c r="J186" s="1739"/>
      <c r="K186" s="1739"/>
      <c r="L186" s="1739"/>
      <c r="M186" s="1739"/>
      <c r="N186" s="1740"/>
    </row>
    <row r="187" spans="1:14">
      <c r="A187" s="1776">
        <v>112692</v>
      </c>
      <c r="B187" s="1777" t="s">
        <v>1001</v>
      </c>
      <c r="C187" s="200">
        <f t="shared" si="88"/>
        <v>0</v>
      </c>
      <c r="D187" s="1739"/>
      <c r="E187" s="1739"/>
      <c r="F187" s="1739"/>
      <c r="G187" s="1739"/>
      <c r="H187" s="1739"/>
      <c r="I187" s="200">
        <f t="shared" si="87"/>
        <v>0</v>
      </c>
      <c r="J187" s="1739"/>
      <c r="K187" s="1739"/>
      <c r="L187" s="1739"/>
      <c r="M187" s="1739"/>
      <c r="N187" s="1740"/>
    </row>
    <row r="188" spans="1:14">
      <c r="A188" s="1776">
        <v>1128</v>
      </c>
      <c r="B188" s="1777" t="s">
        <v>1226</v>
      </c>
      <c r="C188" s="200">
        <f t="shared" si="88"/>
        <v>0</v>
      </c>
      <c r="D188" s="1739"/>
      <c r="E188" s="1739"/>
      <c r="F188" s="1739"/>
      <c r="G188" s="1739"/>
      <c r="H188" s="1739"/>
      <c r="I188" s="200">
        <f t="shared" si="87"/>
        <v>0</v>
      </c>
      <c r="J188" s="1739"/>
      <c r="K188" s="1739"/>
      <c r="L188" s="1739"/>
      <c r="M188" s="1739"/>
      <c r="N188" s="1740"/>
    </row>
    <row r="189" spans="1:14">
      <c r="A189" s="1774">
        <v>12</v>
      </c>
      <c r="B189" s="1765" t="s">
        <v>1002</v>
      </c>
      <c r="C189" s="200">
        <f t="shared" si="88"/>
        <v>0</v>
      </c>
      <c r="D189" s="201">
        <f>D190+D193</f>
        <v>0</v>
      </c>
      <c r="E189" s="201">
        <f t="shared" ref="E189:N189" si="91">E190+E193</f>
        <v>0</v>
      </c>
      <c r="F189" s="201">
        <f t="shared" si="91"/>
        <v>0</v>
      </c>
      <c r="G189" s="201">
        <f t="shared" si="91"/>
        <v>0</v>
      </c>
      <c r="H189" s="201">
        <f t="shared" si="91"/>
        <v>0</v>
      </c>
      <c r="I189" s="200">
        <f t="shared" si="87"/>
        <v>0</v>
      </c>
      <c r="J189" s="201">
        <f t="shared" si="91"/>
        <v>0</v>
      </c>
      <c r="K189" s="201">
        <f t="shared" si="91"/>
        <v>0</v>
      </c>
      <c r="L189" s="201">
        <f t="shared" si="91"/>
        <v>0</v>
      </c>
      <c r="M189" s="201">
        <f t="shared" si="91"/>
        <v>0</v>
      </c>
      <c r="N189" s="201">
        <f t="shared" si="91"/>
        <v>0</v>
      </c>
    </row>
    <row r="190" spans="1:14">
      <c r="A190" s="1776">
        <v>1215</v>
      </c>
      <c r="B190" s="1777" t="s">
        <v>1003</v>
      </c>
      <c r="C190" s="200">
        <f t="shared" si="88"/>
        <v>0</v>
      </c>
      <c r="D190" s="201">
        <f>D191+D192</f>
        <v>0</v>
      </c>
      <c r="E190" s="201">
        <f t="shared" ref="E190:N190" si="92">E191+E192</f>
        <v>0</v>
      </c>
      <c r="F190" s="201">
        <f t="shared" si="92"/>
        <v>0</v>
      </c>
      <c r="G190" s="201">
        <f t="shared" si="92"/>
        <v>0</v>
      </c>
      <c r="H190" s="201">
        <f t="shared" si="92"/>
        <v>0</v>
      </c>
      <c r="I190" s="200">
        <f t="shared" si="87"/>
        <v>0</v>
      </c>
      <c r="J190" s="201">
        <f t="shared" si="92"/>
        <v>0</v>
      </c>
      <c r="K190" s="201">
        <f t="shared" si="92"/>
        <v>0</v>
      </c>
      <c r="L190" s="201">
        <f t="shared" si="92"/>
        <v>0</v>
      </c>
      <c r="M190" s="201">
        <f t="shared" si="92"/>
        <v>0</v>
      </c>
      <c r="N190" s="201">
        <f t="shared" si="92"/>
        <v>0</v>
      </c>
    </row>
    <row r="191" spans="1:14">
      <c r="A191" s="1776">
        <v>12151</v>
      </c>
      <c r="B191" s="1776" t="s">
        <v>1004</v>
      </c>
      <c r="C191" s="200">
        <f t="shared" si="88"/>
        <v>0</v>
      </c>
      <c r="D191" s="1739"/>
      <c r="E191" s="1739"/>
      <c r="F191" s="1739"/>
      <c r="G191" s="1739"/>
      <c r="H191" s="1739"/>
      <c r="I191" s="200">
        <f t="shared" si="87"/>
        <v>0</v>
      </c>
      <c r="J191" s="1739"/>
      <c r="K191" s="1739"/>
      <c r="L191" s="1739"/>
      <c r="M191" s="1739"/>
      <c r="N191" s="1740"/>
    </row>
    <row r="192" spans="1:14">
      <c r="A192" s="1776">
        <v>12159</v>
      </c>
      <c r="B192" s="1776" t="s">
        <v>1005</v>
      </c>
      <c r="C192" s="200">
        <f t="shared" si="88"/>
        <v>0</v>
      </c>
      <c r="D192" s="1739"/>
      <c r="E192" s="1739"/>
      <c r="F192" s="1739"/>
      <c r="G192" s="1739"/>
      <c r="H192" s="1739"/>
      <c r="I192" s="200">
        <f t="shared" si="87"/>
        <v>0</v>
      </c>
      <c r="J192" s="1739"/>
      <c r="K192" s="1739"/>
      <c r="L192" s="1739"/>
      <c r="M192" s="1739"/>
      <c r="N192" s="1740"/>
    </row>
    <row r="193" spans="1:14">
      <c r="A193" s="1776">
        <v>1225</v>
      </c>
      <c r="B193" s="1777" t="s">
        <v>1006</v>
      </c>
      <c r="C193" s="200">
        <f t="shared" si="88"/>
        <v>0</v>
      </c>
      <c r="D193" s="201">
        <f>D194+D195</f>
        <v>0</v>
      </c>
      <c r="E193" s="201">
        <f t="shared" ref="E193:N193" si="93">E194+E195</f>
        <v>0</v>
      </c>
      <c r="F193" s="201">
        <f t="shared" si="93"/>
        <v>0</v>
      </c>
      <c r="G193" s="201">
        <f t="shared" si="93"/>
        <v>0</v>
      </c>
      <c r="H193" s="201">
        <f t="shared" si="93"/>
        <v>0</v>
      </c>
      <c r="I193" s="200">
        <f t="shared" si="87"/>
        <v>0</v>
      </c>
      <c r="J193" s="201">
        <f t="shared" si="93"/>
        <v>0</v>
      </c>
      <c r="K193" s="201">
        <f t="shared" si="93"/>
        <v>0</v>
      </c>
      <c r="L193" s="201">
        <f t="shared" si="93"/>
        <v>0</v>
      </c>
      <c r="M193" s="201">
        <f t="shared" si="93"/>
        <v>0</v>
      </c>
      <c r="N193" s="201">
        <f t="shared" si="93"/>
        <v>0</v>
      </c>
    </row>
    <row r="194" spans="1:14">
      <c r="A194" s="1776">
        <v>12251</v>
      </c>
      <c r="B194" s="1777" t="s">
        <v>1007</v>
      </c>
      <c r="C194" s="200">
        <f t="shared" si="88"/>
        <v>0</v>
      </c>
      <c r="D194" s="1739"/>
      <c r="E194" s="1739"/>
      <c r="F194" s="1739"/>
      <c r="G194" s="1739"/>
      <c r="H194" s="1739"/>
      <c r="I194" s="200">
        <f t="shared" si="87"/>
        <v>0</v>
      </c>
      <c r="J194" s="1739"/>
      <c r="K194" s="1739"/>
      <c r="L194" s="1739"/>
      <c r="M194" s="1739"/>
      <c r="N194" s="1740"/>
    </row>
    <row r="195" spans="1:14">
      <c r="A195" s="1776">
        <v>12259</v>
      </c>
      <c r="B195" s="1777" t="s">
        <v>1005</v>
      </c>
      <c r="C195" s="200">
        <f t="shared" si="88"/>
        <v>0</v>
      </c>
      <c r="D195" s="1739"/>
      <c r="E195" s="1739"/>
      <c r="F195" s="1739"/>
      <c r="G195" s="1739"/>
      <c r="H195" s="1739"/>
      <c r="I195" s="200">
        <f t="shared" si="87"/>
        <v>0</v>
      </c>
      <c r="J195" s="1739"/>
      <c r="K195" s="1739"/>
      <c r="L195" s="1739"/>
      <c r="M195" s="1739"/>
      <c r="N195" s="1740"/>
    </row>
    <row r="196" spans="1:14">
      <c r="A196" s="1774">
        <v>13</v>
      </c>
      <c r="B196" s="1765" t="s">
        <v>1008</v>
      </c>
      <c r="C196" s="200">
        <f t="shared" si="88"/>
        <v>0</v>
      </c>
      <c r="D196" s="201">
        <f>D197</f>
        <v>0</v>
      </c>
      <c r="E196" s="201">
        <f t="shared" ref="E196:H196" si="94">E197</f>
        <v>0</v>
      </c>
      <c r="F196" s="201">
        <f t="shared" si="94"/>
        <v>0</v>
      </c>
      <c r="G196" s="201">
        <f t="shared" si="94"/>
        <v>0</v>
      </c>
      <c r="H196" s="201">
        <f t="shared" si="94"/>
        <v>0</v>
      </c>
      <c r="I196" s="200">
        <f t="shared" si="87"/>
        <v>0</v>
      </c>
      <c r="J196" s="201">
        <f>J198</f>
        <v>0</v>
      </c>
      <c r="K196" s="201">
        <f t="shared" ref="K196:N196" si="95">K198</f>
        <v>0</v>
      </c>
      <c r="L196" s="201">
        <f t="shared" si="95"/>
        <v>0</v>
      </c>
      <c r="M196" s="201">
        <f t="shared" si="95"/>
        <v>0</v>
      </c>
      <c r="N196" s="201">
        <f t="shared" si="95"/>
        <v>0</v>
      </c>
    </row>
    <row r="197" spans="1:14">
      <c r="A197" s="1770">
        <v>131</v>
      </c>
      <c r="B197" s="1778" t="s">
        <v>766</v>
      </c>
      <c r="C197" s="200">
        <f t="shared" si="88"/>
        <v>0</v>
      </c>
      <c r="D197" s="1739"/>
      <c r="E197" s="1739"/>
      <c r="F197" s="1739"/>
      <c r="G197" s="1739"/>
      <c r="H197" s="1739"/>
      <c r="I197" s="1779"/>
      <c r="J197" s="1779"/>
      <c r="K197" s="1779"/>
      <c r="L197" s="1779"/>
      <c r="M197" s="1779"/>
      <c r="N197" s="1780"/>
    </row>
    <row r="198" spans="1:14">
      <c r="A198" s="1770">
        <v>132</v>
      </c>
      <c r="B198" s="1741" t="s">
        <v>1013</v>
      </c>
      <c r="C198" s="1779"/>
      <c r="D198" s="1779"/>
      <c r="E198" s="1779"/>
      <c r="F198" s="1779"/>
      <c r="G198" s="1779"/>
      <c r="H198" s="1779"/>
      <c r="I198" s="200">
        <f t="shared" si="87"/>
        <v>0</v>
      </c>
      <c r="J198" s="1739"/>
      <c r="K198" s="1739"/>
      <c r="L198" s="1739"/>
      <c r="M198" s="1739"/>
      <c r="N198" s="1740"/>
    </row>
    <row r="199" spans="1:14">
      <c r="A199" s="1774">
        <v>16</v>
      </c>
      <c r="B199" s="1734" t="s">
        <v>1015</v>
      </c>
      <c r="C199" s="200">
        <f t="shared" si="88"/>
        <v>0</v>
      </c>
      <c r="D199" s="201">
        <f>D200</f>
        <v>0</v>
      </c>
      <c r="E199" s="201">
        <f t="shared" ref="E199:H199" si="96">E200</f>
        <v>0</v>
      </c>
      <c r="F199" s="201">
        <f t="shared" si="96"/>
        <v>0</v>
      </c>
      <c r="G199" s="201">
        <f t="shared" si="96"/>
        <v>0</v>
      </c>
      <c r="H199" s="201">
        <f t="shared" si="96"/>
        <v>0</v>
      </c>
      <c r="I199" s="200">
        <f t="shared" si="87"/>
        <v>0</v>
      </c>
      <c r="J199" s="213">
        <f t="shared" ref="J199:N199" si="97">J201</f>
        <v>0</v>
      </c>
      <c r="K199" s="213">
        <f t="shared" si="97"/>
        <v>0</v>
      </c>
      <c r="L199" s="213">
        <f t="shared" si="97"/>
        <v>0</v>
      </c>
      <c r="M199" s="213">
        <f t="shared" si="97"/>
        <v>0</v>
      </c>
      <c r="N199" s="214">
        <f t="shared" si="97"/>
        <v>0</v>
      </c>
    </row>
    <row r="200" spans="1:14">
      <c r="A200" s="1770">
        <v>161</v>
      </c>
      <c r="B200" s="1741" t="s">
        <v>1016</v>
      </c>
      <c r="C200" s="200">
        <f t="shared" si="88"/>
        <v>0</v>
      </c>
      <c r="D200" s="1739"/>
      <c r="E200" s="1739"/>
      <c r="F200" s="1739"/>
      <c r="G200" s="1739"/>
      <c r="H200" s="1739"/>
      <c r="I200" s="1779"/>
      <c r="J200" s="1779"/>
      <c r="K200" s="1779"/>
      <c r="L200" s="1779"/>
      <c r="M200" s="1779"/>
      <c r="N200" s="1780"/>
    </row>
    <row r="201" spans="1:14" ht="15.75" customHeight="1">
      <c r="A201" s="1770">
        <v>162</v>
      </c>
      <c r="B201" s="1741" t="s">
        <v>1025</v>
      </c>
      <c r="C201" s="1779"/>
      <c r="D201" s="1779"/>
      <c r="E201" s="1779"/>
      <c r="F201" s="1779"/>
      <c r="G201" s="1779"/>
      <c r="H201" s="1779"/>
      <c r="I201" s="200">
        <f t="shared" si="87"/>
        <v>0</v>
      </c>
      <c r="J201" s="213">
        <f t="shared" ref="J201:N201" si="98">J202+J203+J204</f>
        <v>0</v>
      </c>
      <c r="K201" s="213">
        <f t="shared" si="98"/>
        <v>0</v>
      </c>
      <c r="L201" s="213">
        <f t="shared" si="98"/>
        <v>0</v>
      </c>
      <c r="M201" s="213">
        <f t="shared" si="98"/>
        <v>0</v>
      </c>
      <c r="N201" s="214">
        <f t="shared" si="98"/>
        <v>0</v>
      </c>
    </row>
    <row r="202" spans="1:14" ht="15.75" customHeight="1">
      <c r="A202" s="1747">
        <v>1621</v>
      </c>
      <c r="B202" s="1748" t="s">
        <v>1026</v>
      </c>
      <c r="C202" s="1779"/>
      <c r="D202" s="215"/>
      <c r="E202" s="215"/>
      <c r="F202" s="215"/>
      <c r="G202" s="215"/>
      <c r="H202" s="215"/>
      <c r="I202" s="200">
        <f t="shared" si="87"/>
        <v>0</v>
      </c>
      <c r="J202" s="203"/>
      <c r="K202" s="203"/>
      <c r="L202" s="203"/>
      <c r="M202" s="203"/>
      <c r="N202" s="204"/>
    </row>
    <row r="203" spans="1:14" ht="15.75" customHeight="1">
      <c r="A203" s="1747">
        <v>1622</v>
      </c>
      <c r="B203" s="1748" t="s">
        <v>1027</v>
      </c>
      <c r="C203" s="1779"/>
      <c r="D203" s="215"/>
      <c r="E203" s="215"/>
      <c r="F203" s="215"/>
      <c r="G203" s="215"/>
      <c r="H203" s="215"/>
      <c r="I203" s="200">
        <f t="shared" si="87"/>
        <v>0</v>
      </c>
      <c r="J203" s="203"/>
      <c r="K203" s="203"/>
      <c r="L203" s="203"/>
      <c r="M203" s="203"/>
      <c r="N203" s="204"/>
    </row>
    <row r="204" spans="1:14" ht="15.75" customHeight="1">
      <c r="A204" s="1747">
        <v>1629</v>
      </c>
      <c r="B204" s="1748" t="s">
        <v>77</v>
      </c>
      <c r="C204" s="1779"/>
      <c r="D204" s="215"/>
      <c r="E204" s="215"/>
      <c r="F204" s="215"/>
      <c r="G204" s="215"/>
      <c r="H204" s="215"/>
      <c r="I204" s="200">
        <f t="shared" si="87"/>
        <v>0</v>
      </c>
      <c r="J204" s="203"/>
      <c r="K204" s="203"/>
      <c r="L204" s="203"/>
      <c r="M204" s="203"/>
      <c r="N204" s="204"/>
    </row>
    <row r="205" spans="1:14" ht="15.75" customHeight="1">
      <c r="A205" s="1733">
        <v>17</v>
      </c>
      <c r="B205" s="1734" t="s">
        <v>1028</v>
      </c>
      <c r="C205" s="200">
        <f t="shared" si="88"/>
        <v>0</v>
      </c>
      <c r="D205" s="201">
        <f>D206+D231</f>
        <v>0</v>
      </c>
      <c r="E205" s="201">
        <f t="shared" ref="E205:H205" si="99">E206+E231</f>
        <v>0</v>
      </c>
      <c r="F205" s="201">
        <f t="shared" si="99"/>
        <v>0</v>
      </c>
      <c r="G205" s="201">
        <f t="shared" si="99"/>
        <v>0</v>
      </c>
      <c r="H205" s="201">
        <f t="shared" si="99"/>
        <v>0</v>
      </c>
      <c r="I205" s="200">
        <f t="shared" si="87"/>
        <v>0</v>
      </c>
      <c r="J205" s="201">
        <f t="shared" ref="J205:N205" si="100">J223+J231</f>
        <v>0</v>
      </c>
      <c r="K205" s="201">
        <f t="shared" si="100"/>
        <v>0</v>
      </c>
      <c r="L205" s="201">
        <f t="shared" si="100"/>
        <v>0</v>
      </c>
      <c r="M205" s="201">
        <f t="shared" si="100"/>
        <v>0</v>
      </c>
      <c r="N205" s="201">
        <f t="shared" si="100"/>
        <v>0</v>
      </c>
    </row>
    <row r="206" spans="1:14" ht="15.75" customHeight="1">
      <c r="A206" s="1770">
        <v>171</v>
      </c>
      <c r="B206" s="1741" t="s">
        <v>1029</v>
      </c>
      <c r="C206" s="200">
        <f t="shared" si="88"/>
        <v>0</v>
      </c>
      <c r="D206" s="201">
        <f>D207+D210+D213+D216</f>
        <v>0</v>
      </c>
      <c r="E206" s="201">
        <f t="shared" ref="E206:H206" si="101">E207+E210+E213+E216</f>
        <v>0</v>
      </c>
      <c r="F206" s="201">
        <f t="shared" si="101"/>
        <v>0</v>
      </c>
      <c r="G206" s="201">
        <f t="shared" si="101"/>
        <v>0</v>
      </c>
      <c r="H206" s="201">
        <f t="shared" si="101"/>
        <v>0</v>
      </c>
      <c r="I206" s="215"/>
      <c r="J206" s="215"/>
      <c r="K206" s="215"/>
      <c r="L206" s="215"/>
      <c r="M206" s="215"/>
      <c r="N206" s="216"/>
    </row>
    <row r="207" spans="1:14" ht="15.75" customHeight="1">
      <c r="A207" s="1742">
        <v>1711</v>
      </c>
      <c r="B207" s="1743" t="s">
        <v>1030</v>
      </c>
      <c r="C207" s="200">
        <f t="shared" si="88"/>
        <v>0</v>
      </c>
      <c r="D207" s="201">
        <f>D208+D209</f>
        <v>0</v>
      </c>
      <c r="E207" s="201">
        <f t="shared" ref="E207:H207" si="102">E208+E209</f>
        <v>0</v>
      </c>
      <c r="F207" s="201">
        <f t="shared" si="102"/>
        <v>0</v>
      </c>
      <c r="G207" s="201">
        <f t="shared" si="102"/>
        <v>0</v>
      </c>
      <c r="H207" s="201">
        <f t="shared" si="102"/>
        <v>0</v>
      </c>
      <c r="I207" s="215"/>
      <c r="J207" s="215"/>
      <c r="K207" s="215"/>
      <c r="L207" s="215"/>
      <c r="M207" s="215"/>
      <c r="N207" s="216"/>
    </row>
    <row r="208" spans="1:14" ht="15.75" customHeight="1">
      <c r="A208" s="1742">
        <v>17111</v>
      </c>
      <c r="B208" s="1743" t="s">
        <v>1031</v>
      </c>
      <c r="C208" s="200">
        <f t="shared" si="88"/>
        <v>0</v>
      </c>
      <c r="D208" s="1739"/>
      <c r="E208" s="1739"/>
      <c r="F208" s="1739"/>
      <c r="G208" s="1739"/>
      <c r="H208" s="1739"/>
      <c r="I208" s="215"/>
      <c r="J208" s="215"/>
      <c r="K208" s="215"/>
      <c r="L208" s="215"/>
      <c r="M208" s="215"/>
      <c r="N208" s="216"/>
    </row>
    <row r="209" spans="1:14" ht="15.75" customHeight="1">
      <c r="A209" s="1742">
        <v>17112</v>
      </c>
      <c r="B209" s="1743" t="s">
        <v>1032</v>
      </c>
      <c r="C209" s="200">
        <f t="shared" si="88"/>
        <v>0</v>
      </c>
      <c r="D209" s="1739"/>
      <c r="E209" s="1739"/>
      <c r="F209" s="1739"/>
      <c r="G209" s="1739"/>
      <c r="H209" s="1739"/>
      <c r="I209" s="215"/>
      <c r="J209" s="215"/>
      <c r="K209" s="215"/>
      <c r="L209" s="215"/>
      <c r="M209" s="215"/>
      <c r="N209" s="216"/>
    </row>
    <row r="210" spans="1:14" ht="15.75" customHeight="1">
      <c r="A210" s="1742">
        <v>1712</v>
      </c>
      <c r="B210" s="1743" t="s">
        <v>1033</v>
      </c>
      <c r="C210" s="200">
        <f t="shared" si="88"/>
        <v>0</v>
      </c>
      <c r="D210" s="201">
        <f>D211+D212</f>
        <v>0</v>
      </c>
      <c r="E210" s="201">
        <f t="shared" ref="E210:H210" si="103">E211+E212</f>
        <v>0</v>
      </c>
      <c r="F210" s="201">
        <f t="shared" si="103"/>
        <v>0</v>
      </c>
      <c r="G210" s="201">
        <f t="shared" si="103"/>
        <v>0</v>
      </c>
      <c r="H210" s="201">
        <f t="shared" si="103"/>
        <v>0</v>
      </c>
      <c r="I210" s="215"/>
      <c r="J210" s="215"/>
      <c r="K210" s="215"/>
      <c r="L210" s="215"/>
      <c r="M210" s="215"/>
      <c r="N210" s="216"/>
    </row>
    <row r="211" spans="1:14" ht="15.75" customHeight="1">
      <c r="A211" s="1742">
        <v>17121</v>
      </c>
      <c r="B211" s="1743" t="s">
        <v>1031</v>
      </c>
      <c r="C211" s="200">
        <f t="shared" si="88"/>
        <v>0</v>
      </c>
      <c r="D211" s="1739"/>
      <c r="E211" s="1739"/>
      <c r="F211" s="1739"/>
      <c r="G211" s="1739"/>
      <c r="H211" s="1739"/>
      <c r="I211" s="215"/>
      <c r="J211" s="215"/>
      <c r="K211" s="215"/>
      <c r="L211" s="215"/>
      <c r="M211" s="215"/>
      <c r="N211" s="216"/>
    </row>
    <row r="212" spans="1:14" ht="15.75" customHeight="1">
      <c r="A212" s="1742">
        <v>17122</v>
      </c>
      <c r="B212" s="1743" t="s">
        <v>1032</v>
      </c>
      <c r="C212" s="200">
        <f t="shared" si="88"/>
        <v>0</v>
      </c>
      <c r="D212" s="1739"/>
      <c r="E212" s="1739"/>
      <c r="F212" s="1739"/>
      <c r="G212" s="1739"/>
      <c r="H212" s="1739"/>
      <c r="I212" s="215"/>
      <c r="J212" s="215"/>
      <c r="K212" s="215"/>
      <c r="L212" s="215"/>
      <c r="M212" s="215"/>
      <c r="N212" s="216"/>
    </row>
    <row r="213" spans="1:14" ht="15.75" customHeight="1">
      <c r="A213" s="1742">
        <v>1713</v>
      </c>
      <c r="B213" s="1743" t="s">
        <v>1034</v>
      </c>
      <c r="C213" s="200">
        <f t="shared" si="88"/>
        <v>0</v>
      </c>
      <c r="D213" s="201">
        <f t="shared" ref="D213:H213" si="104">D214+D215</f>
        <v>0</v>
      </c>
      <c r="E213" s="201">
        <f t="shared" si="104"/>
        <v>0</v>
      </c>
      <c r="F213" s="201">
        <f t="shared" si="104"/>
        <v>0</v>
      </c>
      <c r="G213" s="201">
        <f t="shared" si="104"/>
        <v>0</v>
      </c>
      <c r="H213" s="201">
        <f t="shared" si="104"/>
        <v>0</v>
      </c>
      <c r="I213" s="215"/>
      <c r="J213" s="215"/>
      <c r="K213" s="215"/>
      <c r="L213" s="215"/>
      <c r="M213" s="215"/>
      <c r="N213" s="216"/>
    </row>
    <row r="214" spans="1:14" ht="15.75" customHeight="1">
      <c r="A214" s="1742">
        <v>17131</v>
      </c>
      <c r="B214" s="1743" t="s">
        <v>1031</v>
      </c>
      <c r="C214" s="200">
        <f t="shared" si="88"/>
        <v>0</v>
      </c>
      <c r="D214" s="1739"/>
      <c r="E214" s="1739"/>
      <c r="F214" s="1739"/>
      <c r="G214" s="1739"/>
      <c r="H214" s="1739"/>
      <c r="I214" s="215"/>
      <c r="J214" s="215"/>
      <c r="K214" s="215"/>
      <c r="L214" s="215"/>
      <c r="M214" s="215"/>
      <c r="N214" s="216"/>
    </row>
    <row r="215" spans="1:14" ht="15.75" customHeight="1">
      <c r="A215" s="1742">
        <v>17132</v>
      </c>
      <c r="B215" s="1743" t="s">
        <v>1032</v>
      </c>
      <c r="C215" s="200">
        <f t="shared" si="88"/>
        <v>0</v>
      </c>
      <c r="D215" s="1739"/>
      <c r="E215" s="1739"/>
      <c r="F215" s="1739"/>
      <c r="G215" s="1739"/>
      <c r="H215" s="1739"/>
      <c r="I215" s="215"/>
      <c r="J215" s="215"/>
      <c r="K215" s="215"/>
      <c r="L215" s="215"/>
      <c r="M215" s="215"/>
      <c r="N215" s="216"/>
    </row>
    <row r="216" spans="1:14" ht="15.75" customHeight="1">
      <c r="A216" s="1742">
        <v>1719</v>
      </c>
      <c r="B216" s="1743" t="s">
        <v>809</v>
      </c>
      <c r="C216" s="200">
        <f t="shared" si="88"/>
        <v>0</v>
      </c>
      <c r="D216" s="201">
        <f>D217+D218+D219+D220+D221+D222</f>
        <v>0</v>
      </c>
      <c r="E216" s="201">
        <f t="shared" ref="E216:H216" si="105">E217+E218+E219+E220+E221+E222</f>
        <v>0</v>
      </c>
      <c r="F216" s="201">
        <f t="shared" si="105"/>
        <v>0</v>
      </c>
      <c r="G216" s="201">
        <f t="shared" si="105"/>
        <v>0</v>
      </c>
      <c r="H216" s="201">
        <f t="shared" si="105"/>
        <v>0</v>
      </c>
      <c r="I216" s="215"/>
      <c r="J216" s="215"/>
      <c r="K216" s="215"/>
      <c r="L216" s="215"/>
      <c r="M216" s="215"/>
      <c r="N216" s="216"/>
    </row>
    <row r="217" spans="1:14" ht="15.75" customHeight="1">
      <c r="A217" s="1742">
        <v>17191</v>
      </c>
      <c r="B217" s="1743" t="s">
        <v>1035</v>
      </c>
      <c r="C217" s="200">
        <f t="shared" si="88"/>
        <v>0</v>
      </c>
      <c r="D217" s="1739"/>
      <c r="E217" s="1739"/>
      <c r="F217" s="1739"/>
      <c r="G217" s="1739"/>
      <c r="H217" s="1739"/>
      <c r="I217" s="215"/>
      <c r="J217" s="215"/>
      <c r="K217" s="215"/>
      <c r="L217" s="215"/>
      <c r="M217" s="215"/>
      <c r="N217" s="216"/>
    </row>
    <row r="218" spans="1:14" ht="15.75" customHeight="1">
      <c r="A218" s="1742">
        <v>17192</v>
      </c>
      <c r="B218" s="1743" t="s">
        <v>1036</v>
      </c>
      <c r="C218" s="200">
        <f t="shared" si="88"/>
        <v>0</v>
      </c>
      <c r="D218" s="1739"/>
      <c r="E218" s="1739"/>
      <c r="F218" s="1739"/>
      <c r="G218" s="1739"/>
      <c r="H218" s="1739"/>
      <c r="I218" s="215"/>
      <c r="J218" s="215"/>
      <c r="K218" s="215"/>
      <c r="L218" s="215"/>
      <c r="M218" s="215"/>
      <c r="N218" s="216"/>
    </row>
    <row r="219" spans="1:14">
      <c r="A219" s="1742">
        <v>17193</v>
      </c>
      <c r="B219" s="1743" t="s">
        <v>1037</v>
      </c>
      <c r="C219" s="200">
        <f t="shared" si="88"/>
        <v>0</v>
      </c>
      <c r="D219" s="1739"/>
      <c r="E219" s="1739"/>
      <c r="F219" s="1739"/>
      <c r="G219" s="1739"/>
      <c r="H219" s="1739"/>
      <c r="I219" s="217"/>
      <c r="J219" s="217"/>
      <c r="K219" s="217"/>
      <c r="L219" s="217"/>
      <c r="M219" s="217"/>
      <c r="N219" s="217"/>
    </row>
    <row r="220" spans="1:14">
      <c r="A220" s="1742">
        <v>17194</v>
      </c>
      <c r="B220" s="1743" t="s">
        <v>1038</v>
      </c>
      <c r="C220" s="200">
        <f t="shared" si="88"/>
        <v>0</v>
      </c>
      <c r="D220" s="1739"/>
      <c r="E220" s="1739"/>
      <c r="F220" s="1739"/>
      <c r="G220" s="1739"/>
      <c r="H220" s="1739"/>
      <c r="I220" s="217"/>
      <c r="J220" s="217"/>
      <c r="K220" s="217"/>
      <c r="L220" s="217"/>
      <c r="M220" s="217"/>
      <c r="N220" s="217"/>
    </row>
    <row r="221" spans="1:14">
      <c r="A221" s="1742">
        <v>17195</v>
      </c>
      <c r="B221" s="1743" t="s">
        <v>1039</v>
      </c>
      <c r="C221" s="200">
        <f t="shared" si="88"/>
        <v>0</v>
      </c>
      <c r="D221" s="1739"/>
      <c r="E221" s="1739"/>
      <c r="F221" s="1739"/>
      <c r="G221" s="1739"/>
      <c r="H221" s="1739"/>
      <c r="I221" s="217"/>
      <c r="J221" s="217"/>
      <c r="K221" s="217"/>
      <c r="L221" s="217"/>
      <c r="M221" s="217"/>
      <c r="N221" s="217"/>
    </row>
    <row r="222" spans="1:14">
      <c r="A222" s="1742">
        <v>17196</v>
      </c>
      <c r="B222" s="1743" t="s">
        <v>1040</v>
      </c>
      <c r="C222" s="200">
        <f t="shared" si="88"/>
        <v>0</v>
      </c>
      <c r="D222" s="1739"/>
      <c r="E222" s="1739"/>
      <c r="F222" s="1739"/>
      <c r="G222" s="1739"/>
      <c r="H222" s="1739"/>
      <c r="I222" s="217"/>
      <c r="J222" s="217"/>
      <c r="K222" s="217"/>
      <c r="L222" s="217"/>
      <c r="M222" s="217"/>
      <c r="N222" s="217"/>
    </row>
    <row r="223" spans="1:14">
      <c r="A223" s="1770">
        <v>172</v>
      </c>
      <c r="B223" s="1741" t="s">
        <v>1041</v>
      </c>
      <c r="C223" s="1779"/>
      <c r="D223" s="217"/>
      <c r="E223" s="217"/>
      <c r="F223" s="217"/>
      <c r="G223" s="217"/>
      <c r="H223" s="217"/>
      <c r="I223" s="200">
        <f t="shared" si="87"/>
        <v>0</v>
      </c>
      <c r="J223" s="201">
        <f>J224+J225+J226+J227</f>
        <v>0</v>
      </c>
      <c r="K223" s="201">
        <f t="shared" ref="K223:N223" si="106">K224+K225+K226+K227</f>
        <v>0</v>
      </c>
      <c r="L223" s="201">
        <f t="shared" si="106"/>
        <v>0</v>
      </c>
      <c r="M223" s="201">
        <f t="shared" si="106"/>
        <v>0</v>
      </c>
      <c r="N223" s="201">
        <f t="shared" si="106"/>
        <v>0</v>
      </c>
    </row>
    <row r="224" spans="1:14">
      <c r="A224" s="1742">
        <v>1721</v>
      </c>
      <c r="B224" s="1743" t="s">
        <v>1042</v>
      </c>
      <c r="C224" s="1779"/>
      <c r="D224" s="217"/>
      <c r="E224" s="217"/>
      <c r="F224" s="217"/>
      <c r="G224" s="217"/>
      <c r="H224" s="217"/>
      <c r="I224" s="200">
        <f t="shared" si="87"/>
        <v>0</v>
      </c>
      <c r="J224" s="1739"/>
      <c r="K224" s="1739"/>
      <c r="L224" s="1739"/>
      <c r="M224" s="1739"/>
      <c r="N224" s="1740"/>
    </row>
    <row r="225" spans="1:14">
      <c r="A225" s="1742">
        <v>1722</v>
      </c>
      <c r="B225" s="1743" t="s">
        <v>1043</v>
      </c>
      <c r="C225" s="1779"/>
      <c r="D225" s="217"/>
      <c r="E225" s="217"/>
      <c r="F225" s="217"/>
      <c r="G225" s="217"/>
      <c r="H225" s="217"/>
      <c r="I225" s="200">
        <f t="shared" si="87"/>
        <v>0</v>
      </c>
      <c r="J225" s="1739"/>
      <c r="K225" s="1739"/>
      <c r="L225" s="1739"/>
      <c r="M225" s="1739"/>
      <c r="N225" s="1740"/>
    </row>
    <row r="226" spans="1:14">
      <c r="A226" s="1742">
        <v>1723</v>
      </c>
      <c r="B226" s="1743" t="s">
        <v>1044</v>
      </c>
      <c r="C226" s="1779"/>
      <c r="D226" s="217"/>
      <c r="E226" s="217"/>
      <c r="F226" s="217"/>
      <c r="G226" s="217"/>
      <c r="H226" s="217"/>
      <c r="I226" s="200">
        <f t="shared" si="87"/>
        <v>0</v>
      </c>
      <c r="J226" s="1739"/>
      <c r="K226" s="1739"/>
      <c r="L226" s="1739"/>
      <c r="M226" s="1739"/>
      <c r="N226" s="1740"/>
    </row>
    <row r="227" spans="1:14">
      <c r="A227" s="1742">
        <v>1729</v>
      </c>
      <c r="B227" s="1781" t="s">
        <v>809</v>
      </c>
      <c r="C227" s="1779"/>
      <c r="D227" s="217"/>
      <c r="E227" s="217"/>
      <c r="F227" s="217"/>
      <c r="G227" s="217"/>
      <c r="H227" s="217"/>
      <c r="I227" s="200">
        <f t="shared" si="87"/>
        <v>0</v>
      </c>
      <c r="J227" s="201">
        <f>J228+J229+J230</f>
        <v>0</v>
      </c>
      <c r="K227" s="201">
        <f t="shared" ref="K227:N227" si="107">K228+K229+K230</f>
        <v>0</v>
      </c>
      <c r="L227" s="201">
        <f t="shared" si="107"/>
        <v>0</v>
      </c>
      <c r="M227" s="201">
        <f t="shared" si="107"/>
        <v>0</v>
      </c>
      <c r="N227" s="201">
        <f t="shared" si="107"/>
        <v>0</v>
      </c>
    </row>
    <row r="228" spans="1:14">
      <c r="A228" s="1742">
        <v>17291</v>
      </c>
      <c r="B228" s="1743" t="s">
        <v>1045</v>
      </c>
      <c r="C228" s="1779"/>
      <c r="D228" s="217"/>
      <c r="E228" s="217"/>
      <c r="F228" s="217"/>
      <c r="G228" s="217"/>
      <c r="H228" s="217"/>
      <c r="I228" s="200">
        <f t="shared" si="87"/>
        <v>0</v>
      </c>
      <c r="J228" s="1739"/>
      <c r="K228" s="1739"/>
      <c r="L228" s="1739"/>
      <c r="M228" s="1739"/>
      <c r="N228" s="1740"/>
    </row>
    <row r="229" spans="1:14">
      <c r="A229" s="1742">
        <v>17292</v>
      </c>
      <c r="B229" s="1743" t="s">
        <v>1046</v>
      </c>
      <c r="C229" s="1779"/>
      <c r="D229" s="217"/>
      <c r="E229" s="217"/>
      <c r="F229" s="217"/>
      <c r="G229" s="217"/>
      <c r="H229" s="217"/>
      <c r="I229" s="200">
        <f t="shared" si="87"/>
        <v>0</v>
      </c>
      <c r="J229" s="1739"/>
      <c r="K229" s="1739"/>
      <c r="L229" s="1739"/>
      <c r="M229" s="1739"/>
      <c r="N229" s="1740"/>
    </row>
    <row r="230" spans="1:14">
      <c r="A230" s="1742">
        <v>17293</v>
      </c>
      <c r="B230" s="1743" t="s">
        <v>1047</v>
      </c>
      <c r="C230" s="1779"/>
      <c r="D230" s="217"/>
      <c r="E230" s="217"/>
      <c r="F230" s="217"/>
      <c r="G230" s="217"/>
      <c r="H230" s="217"/>
      <c r="I230" s="200">
        <f t="shared" si="87"/>
        <v>0</v>
      </c>
      <c r="J230" s="1739"/>
      <c r="K230" s="1739"/>
      <c r="L230" s="1739"/>
      <c r="M230" s="1739"/>
      <c r="N230" s="1740"/>
    </row>
    <row r="231" spans="1:14">
      <c r="A231" s="1770">
        <v>173</v>
      </c>
      <c r="B231" s="1741" t="s">
        <v>810</v>
      </c>
      <c r="C231" s="200">
        <f t="shared" si="88"/>
        <v>0</v>
      </c>
      <c r="D231" s="201">
        <f>D232+D233+D234</f>
        <v>0</v>
      </c>
      <c r="E231" s="201">
        <f t="shared" ref="E231:N231" si="108">E232+E233+E234</f>
        <v>0</v>
      </c>
      <c r="F231" s="201">
        <f t="shared" si="108"/>
        <v>0</v>
      </c>
      <c r="G231" s="201">
        <f t="shared" si="108"/>
        <v>0</v>
      </c>
      <c r="H231" s="201">
        <f t="shared" si="108"/>
        <v>0</v>
      </c>
      <c r="I231" s="200">
        <f t="shared" si="87"/>
        <v>0</v>
      </c>
      <c r="J231" s="201">
        <f t="shared" si="108"/>
        <v>0</v>
      </c>
      <c r="K231" s="201">
        <f t="shared" si="108"/>
        <v>0</v>
      </c>
      <c r="L231" s="201">
        <f t="shared" si="108"/>
        <v>0</v>
      </c>
      <c r="M231" s="201">
        <f t="shared" si="108"/>
        <v>0</v>
      </c>
      <c r="N231" s="201">
        <f t="shared" si="108"/>
        <v>0</v>
      </c>
    </row>
    <row r="232" spans="1:14">
      <c r="A232" s="1742">
        <v>1731</v>
      </c>
      <c r="B232" s="1743" t="s">
        <v>811</v>
      </c>
      <c r="C232" s="200">
        <f t="shared" si="88"/>
        <v>0</v>
      </c>
      <c r="D232" s="1739"/>
      <c r="E232" s="1739"/>
      <c r="F232" s="1739"/>
      <c r="G232" s="1739"/>
      <c r="H232" s="1739"/>
      <c r="I232" s="200">
        <f t="shared" si="87"/>
        <v>0</v>
      </c>
      <c r="J232" s="1739"/>
      <c r="K232" s="1739"/>
      <c r="L232" s="1739"/>
      <c r="M232" s="1739"/>
      <c r="N232" s="1740"/>
    </row>
    <row r="233" spans="1:14">
      <c r="A233" s="1742">
        <v>1732</v>
      </c>
      <c r="B233" s="1743" t="s">
        <v>812</v>
      </c>
      <c r="C233" s="200">
        <f t="shared" si="88"/>
        <v>0</v>
      </c>
      <c r="D233" s="1739"/>
      <c r="E233" s="1739"/>
      <c r="F233" s="1739"/>
      <c r="G233" s="1739"/>
      <c r="H233" s="1739"/>
      <c r="I233" s="200">
        <f t="shared" si="87"/>
        <v>0</v>
      </c>
      <c r="J233" s="1739"/>
      <c r="K233" s="1739"/>
      <c r="L233" s="1739"/>
      <c r="M233" s="1739"/>
      <c r="N233" s="1740"/>
    </row>
    <row r="234" spans="1:14">
      <c r="A234" s="1742">
        <v>1739</v>
      </c>
      <c r="B234" s="1743" t="s">
        <v>809</v>
      </c>
      <c r="C234" s="200">
        <f t="shared" si="88"/>
        <v>0</v>
      </c>
      <c r="D234" s="201">
        <f>D235+D236</f>
        <v>0</v>
      </c>
      <c r="E234" s="201">
        <f t="shared" ref="E234:N234" si="109">E235+E236</f>
        <v>0</v>
      </c>
      <c r="F234" s="201">
        <f t="shared" si="109"/>
        <v>0</v>
      </c>
      <c r="G234" s="201">
        <f t="shared" si="109"/>
        <v>0</v>
      </c>
      <c r="H234" s="201">
        <f t="shared" si="109"/>
        <v>0</v>
      </c>
      <c r="I234" s="200">
        <f t="shared" si="87"/>
        <v>0</v>
      </c>
      <c r="J234" s="201">
        <f t="shared" si="109"/>
        <v>0</v>
      </c>
      <c r="K234" s="201">
        <f t="shared" si="109"/>
        <v>0</v>
      </c>
      <c r="L234" s="201">
        <f t="shared" si="109"/>
        <v>0</v>
      </c>
      <c r="M234" s="201">
        <f t="shared" si="109"/>
        <v>0</v>
      </c>
      <c r="N234" s="201">
        <f t="shared" si="109"/>
        <v>0</v>
      </c>
    </row>
    <row r="235" spans="1:14">
      <c r="A235" s="1742">
        <v>17391</v>
      </c>
      <c r="B235" s="1743" t="s">
        <v>1048</v>
      </c>
      <c r="C235" s="200">
        <f t="shared" si="88"/>
        <v>0</v>
      </c>
      <c r="D235" s="1739"/>
      <c r="E235" s="1739"/>
      <c r="F235" s="1739"/>
      <c r="G235" s="1739"/>
      <c r="H235" s="1739"/>
      <c r="I235" s="200">
        <f t="shared" si="87"/>
        <v>0</v>
      </c>
      <c r="J235" s="1739"/>
      <c r="K235" s="1739"/>
      <c r="L235" s="1739"/>
      <c r="M235" s="1739"/>
      <c r="N235" s="1740"/>
    </row>
    <row r="236" spans="1:14">
      <c r="A236" s="1742">
        <v>17392</v>
      </c>
      <c r="B236" s="1743" t="s">
        <v>1049</v>
      </c>
      <c r="C236" s="200">
        <f t="shared" si="88"/>
        <v>0</v>
      </c>
      <c r="D236" s="1739"/>
      <c r="E236" s="1739"/>
      <c r="F236" s="1739"/>
      <c r="G236" s="1739"/>
      <c r="H236" s="1739"/>
      <c r="I236" s="200">
        <f t="shared" si="87"/>
        <v>0</v>
      </c>
      <c r="J236" s="1739"/>
      <c r="K236" s="1739"/>
      <c r="L236" s="1739"/>
      <c r="M236" s="1739"/>
      <c r="N236" s="1740"/>
    </row>
    <row r="237" spans="1:14">
      <c r="A237" s="1774">
        <v>18</v>
      </c>
      <c r="B237" s="1734" t="s">
        <v>1050</v>
      </c>
      <c r="C237" s="200">
        <f t="shared" si="88"/>
        <v>0</v>
      </c>
      <c r="D237" s="201">
        <f>D238+D241+D244</f>
        <v>0</v>
      </c>
      <c r="E237" s="201">
        <f t="shared" ref="E237:N237" si="110">E238+E241+E244</f>
        <v>0</v>
      </c>
      <c r="F237" s="201">
        <f t="shared" si="110"/>
        <v>0</v>
      </c>
      <c r="G237" s="201">
        <f t="shared" si="110"/>
        <v>0</v>
      </c>
      <c r="H237" s="201">
        <f t="shared" si="110"/>
        <v>0</v>
      </c>
      <c r="I237" s="200">
        <f t="shared" si="87"/>
        <v>0</v>
      </c>
      <c r="J237" s="201">
        <f t="shared" si="110"/>
        <v>0</v>
      </c>
      <c r="K237" s="201">
        <f t="shared" si="110"/>
        <v>0</v>
      </c>
      <c r="L237" s="201">
        <f t="shared" si="110"/>
        <v>0</v>
      </c>
      <c r="M237" s="201">
        <f t="shared" si="110"/>
        <v>0</v>
      </c>
      <c r="N237" s="201">
        <f t="shared" si="110"/>
        <v>0</v>
      </c>
    </row>
    <row r="238" spans="1:14">
      <c r="A238" s="1775">
        <v>182</v>
      </c>
      <c r="B238" s="1741" t="s">
        <v>1051</v>
      </c>
      <c r="C238" s="200">
        <f t="shared" si="88"/>
        <v>0</v>
      </c>
      <c r="D238" s="201">
        <f>D239+D240</f>
        <v>0</v>
      </c>
      <c r="E238" s="201">
        <f t="shared" ref="E238:N238" si="111">E239+E240</f>
        <v>0</v>
      </c>
      <c r="F238" s="201">
        <f t="shared" si="111"/>
        <v>0</v>
      </c>
      <c r="G238" s="201">
        <f t="shared" si="111"/>
        <v>0</v>
      </c>
      <c r="H238" s="201">
        <f t="shared" si="111"/>
        <v>0</v>
      </c>
      <c r="I238" s="200">
        <f t="shared" si="87"/>
        <v>0</v>
      </c>
      <c r="J238" s="201">
        <f t="shared" si="111"/>
        <v>0</v>
      </c>
      <c r="K238" s="201">
        <f t="shared" si="111"/>
        <v>0</v>
      </c>
      <c r="L238" s="201">
        <f t="shared" si="111"/>
        <v>0</v>
      </c>
      <c r="M238" s="201">
        <f t="shared" si="111"/>
        <v>0</v>
      </c>
      <c r="N238" s="201">
        <f t="shared" si="111"/>
        <v>0</v>
      </c>
    </row>
    <row r="239" spans="1:14">
      <c r="A239" s="1776">
        <v>1823</v>
      </c>
      <c r="B239" s="1743" t="s">
        <v>1052</v>
      </c>
      <c r="C239" s="200">
        <f t="shared" si="88"/>
        <v>0</v>
      </c>
      <c r="D239" s="1739"/>
      <c r="E239" s="1739"/>
      <c r="F239" s="1739"/>
      <c r="G239" s="1739"/>
      <c r="H239" s="1739"/>
      <c r="I239" s="200">
        <f t="shared" si="87"/>
        <v>0</v>
      </c>
      <c r="J239" s="1739"/>
      <c r="K239" s="1739"/>
      <c r="L239" s="1739"/>
      <c r="M239" s="1739"/>
      <c r="N239" s="1740"/>
    </row>
    <row r="240" spans="1:14">
      <c r="A240" s="1776">
        <v>1829</v>
      </c>
      <c r="B240" s="1743" t="s">
        <v>884</v>
      </c>
      <c r="C240" s="200">
        <f t="shared" si="88"/>
        <v>0</v>
      </c>
      <c r="D240" s="1739"/>
      <c r="E240" s="1739"/>
      <c r="F240" s="1739"/>
      <c r="G240" s="1739"/>
      <c r="H240" s="1739"/>
      <c r="I240" s="200">
        <f t="shared" si="87"/>
        <v>0</v>
      </c>
      <c r="J240" s="1739"/>
      <c r="K240" s="1739"/>
      <c r="L240" s="1739"/>
      <c r="M240" s="1739"/>
      <c r="N240" s="1740"/>
    </row>
    <row r="241" spans="1:14">
      <c r="A241" s="1775">
        <v>183</v>
      </c>
      <c r="B241" s="1741" t="s">
        <v>1053</v>
      </c>
      <c r="C241" s="200">
        <f t="shared" si="88"/>
        <v>0</v>
      </c>
      <c r="D241" s="201">
        <f>D242+D243</f>
        <v>0</v>
      </c>
      <c r="E241" s="201">
        <f t="shared" ref="E241:N241" si="112">E242+E243</f>
        <v>0</v>
      </c>
      <c r="F241" s="201">
        <f t="shared" si="112"/>
        <v>0</v>
      </c>
      <c r="G241" s="201">
        <f t="shared" si="112"/>
        <v>0</v>
      </c>
      <c r="H241" s="201">
        <f t="shared" si="112"/>
        <v>0</v>
      </c>
      <c r="I241" s="200">
        <f t="shared" si="87"/>
        <v>0</v>
      </c>
      <c r="J241" s="201">
        <f t="shared" si="112"/>
        <v>0</v>
      </c>
      <c r="K241" s="201">
        <f t="shared" si="112"/>
        <v>0</v>
      </c>
      <c r="L241" s="201">
        <f t="shared" si="112"/>
        <v>0</v>
      </c>
      <c r="M241" s="201">
        <f t="shared" si="112"/>
        <v>0</v>
      </c>
      <c r="N241" s="201">
        <f t="shared" si="112"/>
        <v>0</v>
      </c>
    </row>
    <row r="242" spans="1:14">
      <c r="A242" s="1776">
        <v>1833</v>
      </c>
      <c r="B242" s="1743" t="s">
        <v>1054</v>
      </c>
      <c r="C242" s="200">
        <f t="shared" si="88"/>
        <v>0</v>
      </c>
      <c r="D242" s="1739"/>
      <c r="E242" s="1739"/>
      <c r="F242" s="1739"/>
      <c r="G242" s="1739"/>
      <c r="H242" s="1739"/>
      <c r="I242" s="200">
        <f t="shared" si="87"/>
        <v>0</v>
      </c>
      <c r="J242" s="1739"/>
      <c r="K242" s="1739"/>
      <c r="L242" s="1739"/>
      <c r="M242" s="1739"/>
      <c r="N242" s="1740"/>
    </row>
    <row r="243" spans="1:14">
      <c r="A243" s="1776">
        <v>1839</v>
      </c>
      <c r="B243" s="1743" t="s">
        <v>809</v>
      </c>
      <c r="C243" s="200">
        <f t="shared" si="88"/>
        <v>0</v>
      </c>
      <c r="D243" s="1739"/>
      <c r="E243" s="1739"/>
      <c r="F243" s="1739"/>
      <c r="G243" s="1739"/>
      <c r="H243" s="1739"/>
      <c r="I243" s="200">
        <f t="shared" ref="I243:I306" si="113">J243+K243+L243+M243+N243</f>
        <v>0</v>
      </c>
      <c r="J243" s="1739"/>
      <c r="K243" s="1739"/>
      <c r="L243" s="1739"/>
      <c r="M243" s="1739"/>
      <c r="N243" s="1740"/>
    </row>
    <row r="244" spans="1:14">
      <c r="A244" s="1775">
        <v>186</v>
      </c>
      <c r="B244" s="1741" t="s">
        <v>1055</v>
      </c>
      <c r="C244" s="200">
        <f t="shared" ref="C244:C307" si="114">D244+E244+F244+G244+H244</f>
        <v>0</v>
      </c>
      <c r="D244" s="201">
        <f>D245+D246</f>
        <v>0</v>
      </c>
      <c r="E244" s="201">
        <f t="shared" ref="E244:N244" si="115">E245+E246</f>
        <v>0</v>
      </c>
      <c r="F244" s="201">
        <f t="shared" si="115"/>
        <v>0</v>
      </c>
      <c r="G244" s="201">
        <f t="shared" si="115"/>
        <v>0</v>
      </c>
      <c r="H244" s="201">
        <f t="shared" si="115"/>
        <v>0</v>
      </c>
      <c r="I244" s="200">
        <f t="shared" si="113"/>
        <v>0</v>
      </c>
      <c r="J244" s="201">
        <f t="shared" si="115"/>
        <v>0</v>
      </c>
      <c r="K244" s="201">
        <f t="shared" si="115"/>
        <v>0</v>
      </c>
      <c r="L244" s="201">
        <f t="shared" si="115"/>
        <v>0</v>
      </c>
      <c r="M244" s="201">
        <f t="shared" si="115"/>
        <v>0</v>
      </c>
      <c r="N244" s="201">
        <f t="shared" si="115"/>
        <v>0</v>
      </c>
    </row>
    <row r="245" spans="1:14">
      <c r="A245" s="1776">
        <v>1861</v>
      </c>
      <c r="B245" s="1743" t="s">
        <v>1056</v>
      </c>
      <c r="C245" s="200">
        <f t="shared" si="114"/>
        <v>0</v>
      </c>
      <c r="D245" s="1739"/>
      <c r="E245" s="1739"/>
      <c r="F245" s="1739"/>
      <c r="G245" s="1739"/>
      <c r="H245" s="1739"/>
      <c r="I245" s="200">
        <f t="shared" si="113"/>
        <v>0</v>
      </c>
      <c r="J245" s="1739"/>
      <c r="K245" s="1739"/>
      <c r="L245" s="1739"/>
      <c r="M245" s="1739"/>
      <c r="N245" s="1740"/>
    </row>
    <row r="246" spans="1:14">
      <c r="A246" s="1776">
        <v>1862</v>
      </c>
      <c r="B246" s="1743" t="s">
        <v>1057</v>
      </c>
      <c r="C246" s="200">
        <f t="shared" si="114"/>
        <v>0</v>
      </c>
      <c r="D246" s="1739"/>
      <c r="E246" s="1739"/>
      <c r="F246" s="1739"/>
      <c r="G246" s="1739"/>
      <c r="H246" s="1739"/>
      <c r="I246" s="200">
        <f t="shared" si="113"/>
        <v>0</v>
      </c>
      <c r="J246" s="1739"/>
      <c r="K246" s="1739"/>
      <c r="L246" s="1739"/>
      <c r="M246" s="1739"/>
      <c r="N246" s="1740"/>
    </row>
    <row r="247" spans="1:14">
      <c r="A247" s="1774">
        <v>2</v>
      </c>
      <c r="B247" s="1764" t="s">
        <v>1058</v>
      </c>
      <c r="C247" s="200">
        <f t="shared" si="114"/>
        <v>0</v>
      </c>
      <c r="D247" s="201">
        <f>D248+D267+D272</f>
        <v>0</v>
      </c>
      <c r="E247" s="201">
        <f t="shared" ref="E247:N247" si="116">E248+E267+E272</f>
        <v>0</v>
      </c>
      <c r="F247" s="201">
        <f t="shared" si="116"/>
        <v>0</v>
      </c>
      <c r="G247" s="201">
        <f t="shared" si="116"/>
        <v>0</v>
      </c>
      <c r="H247" s="201">
        <f t="shared" si="116"/>
        <v>0</v>
      </c>
      <c r="I247" s="200">
        <f t="shared" si="113"/>
        <v>0</v>
      </c>
      <c r="J247" s="201">
        <f t="shared" si="116"/>
        <v>0</v>
      </c>
      <c r="K247" s="201">
        <f t="shared" si="116"/>
        <v>0</v>
      </c>
      <c r="L247" s="201">
        <f t="shared" si="116"/>
        <v>0</v>
      </c>
      <c r="M247" s="201">
        <f t="shared" si="116"/>
        <v>0</v>
      </c>
      <c r="N247" s="201">
        <f t="shared" si="116"/>
        <v>0</v>
      </c>
    </row>
    <row r="248" spans="1:14">
      <c r="A248" s="1774">
        <v>26</v>
      </c>
      <c r="B248" s="1734" t="s">
        <v>1059</v>
      </c>
      <c r="C248" s="200">
        <f t="shared" si="114"/>
        <v>0</v>
      </c>
      <c r="D248" s="201">
        <f>D249+D250+D251+D252+D262</f>
        <v>0</v>
      </c>
      <c r="E248" s="201">
        <f t="shared" ref="E248:N248" si="117">E249+E250+E251+E252+E262</f>
        <v>0</v>
      </c>
      <c r="F248" s="201">
        <f t="shared" si="117"/>
        <v>0</v>
      </c>
      <c r="G248" s="201">
        <f t="shared" si="117"/>
        <v>0</v>
      </c>
      <c r="H248" s="201">
        <f t="shared" si="117"/>
        <v>0</v>
      </c>
      <c r="I248" s="200">
        <f t="shared" si="113"/>
        <v>0</v>
      </c>
      <c r="J248" s="201">
        <f t="shared" si="117"/>
        <v>0</v>
      </c>
      <c r="K248" s="201">
        <f t="shared" si="117"/>
        <v>0</v>
      </c>
      <c r="L248" s="201">
        <f t="shared" si="117"/>
        <v>0</v>
      </c>
      <c r="M248" s="201">
        <f t="shared" si="117"/>
        <v>0</v>
      </c>
      <c r="N248" s="201">
        <f t="shared" si="117"/>
        <v>0</v>
      </c>
    </row>
    <row r="249" spans="1:14">
      <c r="A249" s="1775">
        <v>261</v>
      </c>
      <c r="B249" s="1741" t="s">
        <v>1060</v>
      </c>
      <c r="C249" s="200">
        <f t="shared" si="114"/>
        <v>0</v>
      </c>
      <c r="D249" s="1739"/>
      <c r="E249" s="1739"/>
      <c r="F249" s="1739"/>
      <c r="G249" s="1739"/>
      <c r="H249" s="1739"/>
      <c r="I249" s="200">
        <f t="shared" si="113"/>
        <v>0</v>
      </c>
      <c r="J249" s="1739"/>
      <c r="K249" s="1739"/>
      <c r="L249" s="1739"/>
      <c r="M249" s="1739"/>
      <c r="N249" s="1740"/>
    </row>
    <row r="250" spans="1:14">
      <c r="A250" s="1775">
        <v>263</v>
      </c>
      <c r="B250" s="1741" t="s">
        <v>1065</v>
      </c>
      <c r="C250" s="200">
        <f t="shared" si="114"/>
        <v>0</v>
      </c>
      <c r="D250" s="1739"/>
      <c r="E250" s="1739"/>
      <c r="F250" s="1739"/>
      <c r="G250" s="1739"/>
      <c r="H250" s="1739"/>
      <c r="I250" s="200">
        <f t="shared" si="113"/>
        <v>0</v>
      </c>
      <c r="J250" s="1739"/>
      <c r="K250" s="1739"/>
      <c r="L250" s="1739"/>
      <c r="M250" s="1739"/>
      <c r="N250" s="1740"/>
    </row>
    <row r="251" spans="1:14">
      <c r="A251" s="1775">
        <v>264</v>
      </c>
      <c r="B251" s="1741" t="s">
        <v>1066</v>
      </c>
      <c r="C251" s="200">
        <f t="shared" si="114"/>
        <v>0</v>
      </c>
      <c r="D251" s="1739"/>
      <c r="E251" s="1739"/>
      <c r="F251" s="1739"/>
      <c r="G251" s="1739"/>
      <c r="H251" s="1739"/>
      <c r="I251" s="200">
        <f t="shared" si="113"/>
        <v>0</v>
      </c>
      <c r="J251" s="1739"/>
      <c r="K251" s="1739"/>
      <c r="L251" s="1739"/>
      <c r="M251" s="1739"/>
      <c r="N251" s="1740"/>
    </row>
    <row r="252" spans="1:14">
      <c r="A252" s="1775">
        <v>265</v>
      </c>
      <c r="B252" s="1741" t="s">
        <v>1067</v>
      </c>
      <c r="C252" s="200">
        <f t="shared" si="114"/>
        <v>0</v>
      </c>
      <c r="D252" s="201">
        <f>D253+D254+D255+D256+D257</f>
        <v>0</v>
      </c>
      <c r="E252" s="201">
        <f t="shared" ref="E252:N252" si="118">E253+E254+E255+E256+E257</f>
        <v>0</v>
      </c>
      <c r="F252" s="201">
        <f t="shared" si="118"/>
        <v>0</v>
      </c>
      <c r="G252" s="201">
        <f t="shared" si="118"/>
        <v>0</v>
      </c>
      <c r="H252" s="201">
        <f t="shared" si="118"/>
        <v>0</v>
      </c>
      <c r="I252" s="200">
        <f t="shared" si="113"/>
        <v>0</v>
      </c>
      <c r="J252" s="201">
        <f t="shared" si="118"/>
        <v>0</v>
      </c>
      <c r="K252" s="201">
        <f t="shared" si="118"/>
        <v>0</v>
      </c>
      <c r="L252" s="201">
        <f t="shared" si="118"/>
        <v>0</v>
      </c>
      <c r="M252" s="201">
        <f t="shared" si="118"/>
        <v>0</v>
      </c>
      <c r="N252" s="201">
        <f t="shared" si="118"/>
        <v>0</v>
      </c>
    </row>
    <row r="253" spans="1:14">
      <c r="A253" s="1776">
        <v>2651</v>
      </c>
      <c r="B253" s="1743" t="s">
        <v>918</v>
      </c>
      <c r="C253" s="200">
        <f t="shared" si="114"/>
        <v>0</v>
      </c>
      <c r="D253" s="1739"/>
      <c r="E253" s="1739"/>
      <c r="F253" s="1739"/>
      <c r="G253" s="1739"/>
      <c r="H253" s="1739"/>
      <c r="I253" s="200">
        <f t="shared" si="113"/>
        <v>0</v>
      </c>
      <c r="J253" s="1739"/>
      <c r="K253" s="1739"/>
      <c r="L253" s="1739"/>
      <c r="M253" s="1739"/>
      <c r="N253" s="1740"/>
    </row>
    <row r="254" spans="1:14">
      <c r="A254" s="1776">
        <v>2652</v>
      </c>
      <c r="B254" s="1743" t="s">
        <v>919</v>
      </c>
      <c r="C254" s="200">
        <f t="shared" si="114"/>
        <v>0</v>
      </c>
      <c r="D254" s="1739"/>
      <c r="E254" s="1739"/>
      <c r="F254" s="1739"/>
      <c r="G254" s="1739"/>
      <c r="H254" s="1739"/>
      <c r="I254" s="200">
        <f t="shared" si="113"/>
        <v>0</v>
      </c>
      <c r="J254" s="1739"/>
      <c r="K254" s="1739"/>
      <c r="L254" s="1739"/>
      <c r="M254" s="1739"/>
      <c r="N254" s="1740"/>
    </row>
    <row r="255" spans="1:14">
      <c r="A255" s="1776">
        <v>2653</v>
      </c>
      <c r="B255" s="1743" t="s">
        <v>920</v>
      </c>
      <c r="C255" s="200">
        <f t="shared" si="114"/>
        <v>0</v>
      </c>
      <c r="D255" s="1739"/>
      <c r="E255" s="1739"/>
      <c r="F255" s="1739"/>
      <c r="G255" s="1739"/>
      <c r="H255" s="1739"/>
      <c r="I255" s="200">
        <f t="shared" si="113"/>
        <v>0</v>
      </c>
      <c r="J255" s="1739"/>
      <c r="K255" s="1739"/>
      <c r="L255" s="1739"/>
      <c r="M255" s="1739"/>
      <c r="N255" s="1740"/>
    </row>
    <row r="256" spans="1:14">
      <c r="A256" s="1776">
        <v>2657</v>
      </c>
      <c r="B256" s="1743" t="s">
        <v>921</v>
      </c>
      <c r="C256" s="200">
        <f t="shared" si="114"/>
        <v>0</v>
      </c>
      <c r="D256" s="1739"/>
      <c r="E256" s="1739"/>
      <c r="F256" s="1739"/>
      <c r="G256" s="1739"/>
      <c r="H256" s="1739"/>
      <c r="I256" s="200">
        <f t="shared" si="113"/>
        <v>0</v>
      </c>
      <c r="J256" s="1739"/>
      <c r="K256" s="1739"/>
      <c r="L256" s="1739"/>
      <c r="M256" s="1739"/>
      <c r="N256" s="1740"/>
    </row>
    <row r="257" spans="1:14">
      <c r="A257" s="1776">
        <v>2659</v>
      </c>
      <c r="B257" s="1743" t="s">
        <v>809</v>
      </c>
      <c r="C257" s="200">
        <f t="shared" si="114"/>
        <v>0</v>
      </c>
      <c r="D257" s="201">
        <f>D258+D259+D260+D261</f>
        <v>0</v>
      </c>
      <c r="E257" s="201">
        <f t="shared" ref="E257:N257" si="119">E258+E259+E260+E261</f>
        <v>0</v>
      </c>
      <c r="F257" s="201">
        <f t="shared" si="119"/>
        <v>0</v>
      </c>
      <c r="G257" s="201">
        <f t="shared" si="119"/>
        <v>0</v>
      </c>
      <c r="H257" s="201">
        <f t="shared" si="119"/>
        <v>0</v>
      </c>
      <c r="I257" s="200">
        <f t="shared" si="113"/>
        <v>0</v>
      </c>
      <c r="J257" s="201">
        <f t="shared" si="119"/>
        <v>0</v>
      </c>
      <c r="K257" s="201">
        <f t="shared" si="119"/>
        <v>0</v>
      </c>
      <c r="L257" s="201">
        <f t="shared" si="119"/>
        <v>0</v>
      </c>
      <c r="M257" s="201">
        <f t="shared" si="119"/>
        <v>0</v>
      </c>
      <c r="N257" s="201">
        <f t="shared" si="119"/>
        <v>0</v>
      </c>
    </row>
    <row r="258" spans="1:14">
      <c r="A258" s="1776">
        <v>26591</v>
      </c>
      <c r="B258" s="1743" t="s">
        <v>1061</v>
      </c>
      <c r="C258" s="200">
        <f t="shared" si="114"/>
        <v>0</v>
      </c>
      <c r="D258" s="1739"/>
      <c r="E258" s="1739"/>
      <c r="F258" s="1739"/>
      <c r="G258" s="1739"/>
      <c r="H258" s="1739"/>
      <c r="I258" s="200">
        <f t="shared" si="113"/>
        <v>0</v>
      </c>
      <c r="J258" s="1739"/>
      <c r="K258" s="1739"/>
      <c r="L258" s="1739"/>
      <c r="M258" s="1739"/>
      <c r="N258" s="1740"/>
    </row>
    <row r="259" spans="1:14">
      <c r="A259" s="1776">
        <v>26592</v>
      </c>
      <c r="B259" s="1743" t="s">
        <v>1062</v>
      </c>
      <c r="C259" s="200">
        <f t="shared" si="114"/>
        <v>0</v>
      </c>
      <c r="D259" s="1739"/>
      <c r="E259" s="1739"/>
      <c r="F259" s="1739"/>
      <c r="G259" s="1739"/>
      <c r="H259" s="1739"/>
      <c r="I259" s="200">
        <f t="shared" si="113"/>
        <v>0</v>
      </c>
      <c r="J259" s="1739"/>
      <c r="K259" s="1739"/>
      <c r="L259" s="1739"/>
      <c r="M259" s="1739"/>
      <c r="N259" s="1740"/>
    </row>
    <row r="260" spans="1:14">
      <c r="A260" s="1776">
        <v>26593</v>
      </c>
      <c r="B260" s="1743" t="s">
        <v>1063</v>
      </c>
      <c r="C260" s="200">
        <f t="shared" si="114"/>
        <v>0</v>
      </c>
      <c r="D260" s="1739"/>
      <c r="E260" s="1739"/>
      <c r="F260" s="1739"/>
      <c r="G260" s="1739"/>
      <c r="H260" s="1739"/>
      <c r="I260" s="200">
        <f t="shared" si="113"/>
        <v>0</v>
      </c>
      <c r="J260" s="1739"/>
      <c r="K260" s="1739"/>
      <c r="L260" s="1739"/>
      <c r="M260" s="1739"/>
      <c r="N260" s="1740"/>
    </row>
    <row r="261" spans="1:14">
      <c r="A261" s="1776">
        <v>26594</v>
      </c>
      <c r="B261" s="1743" t="s">
        <v>1064</v>
      </c>
      <c r="C261" s="200">
        <f t="shared" si="114"/>
        <v>0</v>
      </c>
      <c r="D261" s="1739"/>
      <c r="E261" s="1739"/>
      <c r="F261" s="1739"/>
      <c r="G261" s="1739"/>
      <c r="H261" s="1739"/>
      <c r="I261" s="200">
        <f t="shared" si="113"/>
        <v>0</v>
      </c>
      <c r="J261" s="1739"/>
      <c r="K261" s="1739"/>
      <c r="L261" s="1739"/>
      <c r="M261" s="1739"/>
      <c r="N261" s="1740"/>
    </row>
    <row r="262" spans="1:14">
      <c r="A262" s="1775">
        <v>269</v>
      </c>
      <c r="B262" s="1741" t="s">
        <v>917</v>
      </c>
      <c r="C262" s="200">
        <f t="shared" si="114"/>
        <v>0</v>
      </c>
      <c r="D262" s="201">
        <f>D263+D264+D265+D266</f>
        <v>0</v>
      </c>
      <c r="E262" s="201">
        <f t="shared" ref="E262:N262" si="120">E263+E264+E265+E266</f>
        <v>0</v>
      </c>
      <c r="F262" s="201">
        <f t="shared" si="120"/>
        <v>0</v>
      </c>
      <c r="G262" s="201">
        <f t="shared" si="120"/>
        <v>0</v>
      </c>
      <c r="H262" s="201">
        <f t="shared" si="120"/>
        <v>0</v>
      </c>
      <c r="I262" s="200">
        <f t="shared" si="113"/>
        <v>0</v>
      </c>
      <c r="J262" s="201">
        <f t="shared" si="120"/>
        <v>0</v>
      </c>
      <c r="K262" s="201">
        <f t="shared" si="120"/>
        <v>0</v>
      </c>
      <c r="L262" s="201">
        <f t="shared" si="120"/>
        <v>0</v>
      </c>
      <c r="M262" s="201">
        <f t="shared" si="120"/>
        <v>0</v>
      </c>
      <c r="N262" s="201">
        <f t="shared" si="120"/>
        <v>0</v>
      </c>
    </row>
    <row r="263" spans="1:14">
      <c r="A263" s="1776">
        <v>2691</v>
      </c>
      <c r="B263" s="1743" t="s">
        <v>918</v>
      </c>
      <c r="C263" s="200">
        <f t="shared" si="114"/>
        <v>0</v>
      </c>
      <c r="D263" s="1739"/>
      <c r="E263" s="1739"/>
      <c r="F263" s="1739"/>
      <c r="G263" s="1739"/>
      <c r="H263" s="1739"/>
      <c r="I263" s="200">
        <f t="shared" si="113"/>
        <v>0</v>
      </c>
      <c r="J263" s="1739"/>
      <c r="K263" s="1739"/>
      <c r="L263" s="1739"/>
      <c r="M263" s="1739"/>
      <c r="N263" s="1740"/>
    </row>
    <row r="264" spans="1:14">
      <c r="A264" s="1776">
        <v>2692</v>
      </c>
      <c r="B264" s="1743" t="s">
        <v>919</v>
      </c>
      <c r="C264" s="200">
        <f t="shared" si="114"/>
        <v>0</v>
      </c>
      <c r="D264" s="1739"/>
      <c r="E264" s="1739"/>
      <c r="F264" s="1739"/>
      <c r="G264" s="1739"/>
      <c r="H264" s="1739"/>
      <c r="I264" s="200">
        <f t="shared" si="113"/>
        <v>0</v>
      </c>
      <c r="J264" s="1739"/>
      <c r="K264" s="1739"/>
      <c r="L264" s="1739"/>
      <c r="M264" s="1739"/>
      <c r="N264" s="1740"/>
    </row>
    <row r="265" spans="1:14">
      <c r="A265" s="1776">
        <v>2693</v>
      </c>
      <c r="B265" s="1743" t="s">
        <v>920</v>
      </c>
      <c r="C265" s="200">
        <f t="shared" si="114"/>
        <v>0</v>
      </c>
      <c r="D265" s="1739"/>
      <c r="E265" s="1739"/>
      <c r="F265" s="1739"/>
      <c r="G265" s="1739"/>
      <c r="H265" s="1739"/>
      <c r="I265" s="200">
        <f t="shared" si="113"/>
        <v>0</v>
      </c>
      <c r="J265" s="1739"/>
      <c r="K265" s="1739"/>
      <c r="L265" s="1739"/>
      <c r="M265" s="1739"/>
      <c r="N265" s="1740"/>
    </row>
    <row r="266" spans="1:14">
      <c r="A266" s="1776">
        <v>2697</v>
      </c>
      <c r="B266" s="1743" t="s">
        <v>921</v>
      </c>
      <c r="C266" s="200">
        <f t="shared" si="114"/>
        <v>0</v>
      </c>
      <c r="D266" s="1739"/>
      <c r="E266" s="1739"/>
      <c r="F266" s="1739"/>
      <c r="G266" s="1739"/>
      <c r="H266" s="1739"/>
      <c r="I266" s="200">
        <f t="shared" si="113"/>
        <v>0</v>
      </c>
      <c r="J266" s="1739"/>
      <c r="K266" s="1739"/>
      <c r="L266" s="1739"/>
      <c r="M266" s="1739"/>
      <c r="N266" s="1740"/>
    </row>
    <row r="267" spans="1:14">
      <c r="A267" s="1774">
        <v>27</v>
      </c>
      <c r="B267" s="1734" t="s">
        <v>1068</v>
      </c>
      <c r="C267" s="200">
        <f t="shared" si="114"/>
        <v>0</v>
      </c>
      <c r="D267" s="201">
        <f>D268+D269+D270+D271</f>
        <v>0</v>
      </c>
      <c r="E267" s="201">
        <f t="shared" ref="E267:N267" si="121">E268+E269+E270+E271</f>
        <v>0</v>
      </c>
      <c r="F267" s="201">
        <f t="shared" si="121"/>
        <v>0</v>
      </c>
      <c r="G267" s="201">
        <f t="shared" si="121"/>
        <v>0</v>
      </c>
      <c r="H267" s="201">
        <f t="shared" si="121"/>
        <v>0</v>
      </c>
      <c r="I267" s="200">
        <f t="shared" si="113"/>
        <v>0</v>
      </c>
      <c r="J267" s="201">
        <f t="shared" si="121"/>
        <v>0</v>
      </c>
      <c r="K267" s="201">
        <f t="shared" si="121"/>
        <v>0</v>
      </c>
      <c r="L267" s="201">
        <f t="shared" si="121"/>
        <v>0</v>
      </c>
      <c r="M267" s="201">
        <f t="shared" si="121"/>
        <v>0</v>
      </c>
      <c r="N267" s="201">
        <f t="shared" si="121"/>
        <v>0</v>
      </c>
    </row>
    <row r="268" spans="1:14">
      <c r="A268" s="1782">
        <v>271</v>
      </c>
      <c r="B268" s="1768" t="s">
        <v>1069</v>
      </c>
      <c r="C268" s="200">
        <f t="shared" si="114"/>
        <v>0</v>
      </c>
      <c r="D268" s="203"/>
      <c r="E268" s="203"/>
      <c r="F268" s="203"/>
      <c r="G268" s="203"/>
      <c r="H268" s="203"/>
      <c r="I268" s="200">
        <f t="shared" si="113"/>
        <v>0</v>
      </c>
      <c r="J268" s="203"/>
      <c r="K268" s="203"/>
      <c r="L268" s="203"/>
      <c r="M268" s="203"/>
      <c r="N268" s="204"/>
    </row>
    <row r="269" spans="1:14">
      <c r="A269" s="1782">
        <v>272</v>
      </c>
      <c r="B269" s="1768" t="s">
        <v>1079</v>
      </c>
      <c r="C269" s="200">
        <f t="shared" si="114"/>
        <v>0</v>
      </c>
      <c r="D269" s="203"/>
      <c r="E269" s="203"/>
      <c r="F269" s="203"/>
      <c r="G269" s="203"/>
      <c r="H269" s="203"/>
      <c r="I269" s="200">
        <f t="shared" si="113"/>
        <v>0</v>
      </c>
      <c r="J269" s="203"/>
      <c r="K269" s="203"/>
      <c r="L269" s="203"/>
      <c r="M269" s="203"/>
      <c r="N269" s="204"/>
    </row>
    <row r="270" spans="1:14">
      <c r="A270" s="1782">
        <v>273</v>
      </c>
      <c r="B270" s="1768" t="s">
        <v>1080</v>
      </c>
      <c r="C270" s="200">
        <f t="shared" si="114"/>
        <v>0</v>
      </c>
      <c r="D270" s="203"/>
      <c r="E270" s="203"/>
      <c r="F270" s="203"/>
      <c r="G270" s="203"/>
      <c r="H270" s="203"/>
      <c r="I270" s="200">
        <f t="shared" si="113"/>
        <v>0</v>
      </c>
      <c r="J270" s="203"/>
      <c r="K270" s="203"/>
      <c r="L270" s="203"/>
      <c r="M270" s="203"/>
      <c r="N270" s="204"/>
    </row>
    <row r="271" spans="1:14">
      <c r="A271" s="1783">
        <v>274</v>
      </c>
      <c r="B271" s="1784" t="s">
        <v>1081</v>
      </c>
      <c r="C271" s="200">
        <f t="shared" si="114"/>
        <v>0</v>
      </c>
      <c r="D271" s="203"/>
      <c r="E271" s="203"/>
      <c r="F271" s="203"/>
      <c r="G271" s="203"/>
      <c r="H271" s="203"/>
      <c r="I271" s="200">
        <f t="shared" si="113"/>
        <v>0</v>
      </c>
      <c r="J271" s="203"/>
      <c r="K271" s="203"/>
      <c r="L271" s="203"/>
      <c r="M271" s="203"/>
      <c r="N271" s="204"/>
    </row>
    <row r="272" spans="1:14">
      <c r="A272" s="1774">
        <v>28</v>
      </c>
      <c r="B272" s="1734" t="s">
        <v>1097</v>
      </c>
      <c r="C272" s="200">
        <f t="shared" si="114"/>
        <v>0</v>
      </c>
      <c r="D272" s="201">
        <f>D273+D279+D285+D291+D292+D293</f>
        <v>0</v>
      </c>
      <c r="E272" s="201">
        <f t="shared" ref="E272:N272" si="122">E273+E279+E285+E291+E292+E293</f>
        <v>0</v>
      </c>
      <c r="F272" s="201">
        <f t="shared" si="122"/>
        <v>0</v>
      </c>
      <c r="G272" s="201">
        <f t="shared" si="122"/>
        <v>0</v>
      </c>
      <c r="H272" s="201">
        <f t="shared" si="122"/>
        <v>0</v>
      </c>
      <c r="I272" s="200">
        <f t="shared" si="113"/>
        <v>0</v>
      </c>
      <c r="J272" s="201">
        <f t="shared" si="122"/>
        <v>0</v>
      </c>
      <c r="K272" s="201">
        <f t="shared" si="122"/>
        <v>0</v>
      </c>
      <c r="L272" s="201">
        <f t="shared" si="122"/>
        <v>0</v>
      </c>
      <c r="M272" s="201">
        <f t="shared" si="122"/>
        <v>0</v>
      </c>
      <c r="N272" s="201">
        <f t="shared" si="122"/>
        <v>0</v>
      </c>
    </row>
    <row r="273" spans="1:14">
      <c r="A273" s="1775">
        <v>281</v>
      </c>
      <c r="B273" s="1741" t="s">
        <v>1098</v>
      </c>
      <c r="C273" s="200">
        <f t="shared" si="114"/>
        <v>0</v>
      </c>
      <c r="D273" s="201">
        <f>D274+D275+D276+D277+D278</f>
        <v>0</v>
      </c>
      <c r="E273" s="201">
        <f t="shared" ref="E273:N273" si="123">E274+E275+E276+E277+E278</f>
        <v>0</v>
      </c>
      <c r="F273" s="201">
        <f t="shared" si="123"/>
        <v>0</v>
      </c>
      <c r="G273" s="201">
        <f t="shared" si="123"/>
        <v>0</v>
      </c>
      <c r="H273" s="201">
        <f t="shared" si="123"/>
        <v>0</v>
      </c>
      <c r="I273" s="200">
        <f t="shared" si="113"/>
        <v>0</v>
      </c>
      <c r="J273" s="201">
        <f t="shared" si="123"/>
        <v>0</v>
      </c>
      <c r="K273" s="201">
        <f t="shared" si="123"/>
        <v>0</v>
      </c>
      <c r="L273" s="201">
        <f t="shared" si="123"/>
        <v>0</v>
      </c>
      <c r="M273" s="201">
        <f t="shared" si="123"/>
        <v>0</v>
      </c>
      <c r="N273" s="201">
        <f t="shared" si="123"/>
        <v>0</v>
      </c>
    </row>
    <row r="274" spans="1:14">
      <c r="A274" s="1776">
        <v>2811</v>
      </c>
      <c r="B274" s="1743" t="s">
        <v>924</v>
      </c>
      <c r="C274" s="200">
        <f t="shared" si="114"/>
        <v>0</v>
      </c>
      <c r="D274" s="1739"/>
      <c r="E274" s="1739"/>
      <c r="F274" s="1739"/>
      <c r="G274" s="1739"/>
      <c r="H274" s="1739"/>
      <c r="I274" s="200">
        <f t="shared" si="113"/>
        <v>0</v>
      </c>
      <c r="J274" s="1739"/>
      <c r="K274" s="1739"/>
      <c r="L274" s="1739"/>
      <c r="M274" s="1739"/>
      <c r="N274" s="1740"/>
    </row>
    <row r="275" spans="1:14">
      <c r="A275" s="1776">
        <v>2812</v>
      </c>
      <c r="B275" s="1743" t="s">
        <v>925</v>
      </c>
      <c r="C275" s="200">
        <f t="shared" si="114"/>
        <v>0</v>
      </c>
      <c r="D275" s="1739"/>
      <c r="E275" s="1739"/>
      <c r="F275" s="1739"/>
      <c r="G275" s="1739"/>
      <c r="H275" s="1739"/>
      <c r="I275" s="200">
        <f t="shared" si="113"/>
        <v>0</v>
      </c>
      <c r="J275" s="1739"/>
      <c r="K275" s="1739"/>
      <c r="L275" s="1739"/>
      <c r="M275" s="1739"/>
      <c r="N275" s="1740"/>
    </row>
    <row r="276" spans="1:14">
      <c r="A276" s="1776">
        <v>2813</v>
      </c>
      <c r="B276" s="1743" t="s">
        <v>1099</v>
      </c>
      <c r="C276" s="200">
        <f t="shared" si="114"/>
        <v>0</v>
      </c>
      <c r="D276" s="1739"/>
      <c r="E276" s="1739"/>
      <c r="F276" s="1739"/>
      <c r="G276" s="1739"/>
      <c r="H276" s="1739"/>
      <c r="I276" s="200">
        <f t="shared" si="113"/>
        <v>0</v>
      </c>
      <c r="J276" s="1739"/>
      <c r="K276" s="1739"/>
      <c r="L276" s="1739"/>
      <c r="M276" s="1739"/>
      <c r="N276" s="1740"/>
    </row>
    <row r="277" spans="1:14">
      <c r="A277" s="1776">
        <v>2814</v>
      </c>
      <c r="B277" s="1743" t="s">
        <v>1072</v>
      </c>
      <c r="C277" s="200">
        <f t="shared" si="114"/>
        <v>0</v>
      </c>
      <c r="D277" s="1739"/>
      <c r="E277" s="1739"/>
      <c r="F277" s="1739"/>
      <c r="G277" s="1739"/>
      <c r="H277" s="1739"/>
      <c r="I277" s="200">
        <f t="shared" si="113"/>
        <v>0</v>
      </c>
      <c r="J277" s="1739"/>
      <c r="K277" s="1739"/>
      <c r="L277" s="1739"/>
      <c r="M277" s="1739"/>
      <c r="N277" s="1740"/>
    </row>
    <row r="278" spans="1:14">
      <c r="A278" s="1776">
        <v>2815</v>
      </c>
      <c r="B278" s="1743" t="s">
        <v>928</v>
      </c>
      <c r="C278" s="200">
        <f t="shared" si="114"/>
        <v>0</v>
      </c>
      <c r="D278" s="1739"/>
      <c r="E278" s="1739"/>
      <c r="F278" s="1739"/>
      <c r="G278" s="1739"/>
      <c r="H278" s="1739"/>
      <c r="I278" s="200">
        <f t="shared" si="113"/>
        <v>0</v>
      </c>
      <c r="J278" s="1739"/>
      <c r="K278" s="1739"/>
      <c r="L278" s="1739"/>
      <c r="M278" s="1739"/>
      <c r="N278" s="1740"/>
    </row>
    <row r="279" spans="1:14">
      <c r="A279" s="1775">
        <v>282</v>
      </c>
      <c r="B279" s="1741" t="s">
        <v>1100</v>
      </c>
      <c r="C279" s="200">
        <f t="shared" si="114"/>
        <v>0</v>
      </c>
      <c r="D279" s="201">
        <f>D280+D281+D282+D283+D284</f>
        <v>0</v>
      </c>
      <c r="E279" s="201">
        <f t="shared" ref="E279:N279" si="124">E280+E281+E282+E283+E284</f>
        <v>0</v>
      </c>
      <c r="F279" s="201">
        <f t="shared" si="124"/>
        <v>0</v>
      </c>
      <c r="G279" s="201">
        <f t="shared" si="124"/>
        <v>0</v>
      </c>
      <c r="H279" s="201">
        <f t="shared" si="124"/>
        <v>0</v>
      </c>
      <c r="I279" s="200">
        <f t="shared" si="113"/>
        <v>0</v>
      </c>
      <c r="J279" s="201">
        <f t="shared" si="124"/>
        <v>0</v>
      </c>
      <c r="K279" s="201">
        <f t="shared" si="124"/>
        <v>0</v>
      </c>
      <c r="L279" s="201">
        <f t="shared" si="124"/>
        <v>0</v>
      </c>
      <c r="M279" s="201">
        <f t="shared" si="124"/>
        <v>0</v>
      </c>
      <c r="N279" s="201">
        <f t="shared" si="124"/>
        <v>0</v>
      </c>
    </row>
    <row r="280" spans="1:14">
      <c r="A280" s="1776">
        <v>2821</v>
      </c>
      <c r="B280" s="1743" t="s">
        <v>924</v>
      </c>
      <c r="C280" s="200">
        <f t="shared" si="114"/>
        <v>0</v>
      </c>
      <c r="D280" s="1739"/>
      <c r="E280" s="1739"/>
      <c r="F280" s="1739"/>
      <c r="G280" s="1739"/>
      <c r="H280" s="1739"/>
      <c r="I280" s="200">
        <f t="shared" si="113"/>
        <v>0</v>
      </c>
      <c r="J280" s="1739"/>
      <c r="K280" s="1739"/>
      <c r="L280" s="1739"/>
      <c r="M280" s="1739"/>
      <c r="N280" s="1740"/>
    </row>
    <row r="281" spans="1:14">
      <c r="A281" s="1776">
        <v>2822</v>
      </c>
      <c r="B281" s="1743" t="s">
        <v>925</v>
      </c>
      <c r="C281" s="200">
        <f t="shared" si="114"/>
        <v>0</v>
      </c>
      <c r="D281" s="1739"/>
      <c r="E281" s="1739"/>
      <c r="F281" s="1739"/>
      <c r="G281" s="1739"/>
      <c r="H281" s="1739"/>
      <c r="I281" s="200">
        <f t="shared" si="113"/>
        <v>0</v>
      </c>
      <c r="J281" s="1739"/>
      <c r="K281" s="1739"/>
      <c r="L281" s="1739"/>
      <c r="M281" s="1739"/>
      <c r="N281" s="1740"/>
    </row>
    <row r="282" spans="1:14">
      <c r="A282" s="1776">
        <v>2823</v>
      </c>
      <c r="B282" s="1743" t="s">
        <v>1099</v>
      </c>
      <c r="C282" s="200">
        <f t="shared" si="114"/>
        <v>0</v>
      </c>
      <c r="D282" s="1739"/>
      <c r="E282" s="1739"/>
      <c r="F282" s="1739"/>
      <c r="G282" s="1739"/>
      <c r="H282" s="1739"/>
      <c r="I282" s="200">
        <f t="shared" si="113"/>
        <v>0</v>
      </c>
      <c r="J282" s="1739"/>
      <c r="K282" s="1739"/>
      <c r="L282" s="1739"/>
      <c r="M282" s="1739"/>
      <c r="N282" s="1740"/>
    </row>
    <row r="283" spans="1:14">
      <c r="A283" s="1776">
        <v>2824</v>
      </c>
      <c r="B283" s="1743" t="s">
        <v>1072</v>
      </c>
      <c r="C283" s="200">
        <f t="shared" si="114"/>
        <v>0</v>
      </c>
      <c r="D283" s="1739"/>
      <c r="E283" s="1739"/>
      <c r="F283" s="1739"/>
      <c r="G283" s="1739"/>
      <c r="H283" s="1739"/>
      <c r="I283" s="200">
        <f t="shared" si="113"/>
        <v>0</v>
      </c>
      <c r="J283" s="1739"/>
      <c r="K283" s="1739"/>
      <c r="L283" s="1739"/>
      <c r="M283" s="1739"/>
      <c r="N283" s="1740"/>
    </row>
    <row r="284" spans="1:14">
      <c r="A284" s="1776">
        <v>2825</v>
      </c>
      <c r="B284" s="1743" t="s">
        <v>928</v>
      </c>
      <c r="C284" s="200">
        <f t="shared" si="114"/>
        <v>0</v>
      </c>
      <c r="D284" s="1739"/>
      <c r="E284" s="1739"/>
      <c r="F284" s="1739"/>
      <c r="G284" s="1739"/>
      <c r="H284" s="1739"/>
      <c r="I284" s="200">
        <f t="shared" si="113"/>
        <v>0</v>
      </c>
      <c r="J284" s="1739"/>
      <c r="K284" s="1739"/>
      <c r="L284" s="1739"/>
      <c r="M284" s="1739"/>
      <c r="N284" s="1740"/>
    </row>
    <row r="285" spans="1:14">
      <c r="A285" s="1775">
        <v>283</v>
      </c>
      <c r="B285" s="1741" t="s">
        <v>1101</v>
      </c>
      <c r="C285" s="200">
        <f t="shared" si="114"/>
        <v>0</v>
      </c>
      <c r="D285" s="201">
        <f>D286+D287+D288+D289+D290</f>
        <v>0</v>
      </c>
      <c r="E285" s="201">
        <f t="shared" ref="E285:N285" si="125">E286+E287+E288+E289+E290</f>
        <v>0</v>
      </c>
      <c r="F285" s="201">
        <f t="shared" si="125"/>
        <v>0</v>
      </c>
      <c r="G285" s="201">
        <f t="shared" si="125"/>
        <v>0</v>
      </c>
      <c r="H285" s="201">
        <f t="shared" si="125"/>
        <v>0</v>
      </c>
      <c r="I285" s="200">
        <f t="shared" si="113"/>
        <v>0</v>
      </c>
      <c r="J285" s="201">
        <f t="shared" si="125"/>
        <v>0</v>
      </c>
      <c r="K285" s="201">
        <f t="shared" si="125"/>
        <v>0</v>
      </c>
      <c r="L285" s="201">
        <f t="shared" si="125"/>
        <v>0</v>
      </c>
      <c r="M285" s="201">
        <f t="shared" si="125"/>
        <v>0</v>
      </c>
      <c r="N285" s="201">
        <f t="shared" si="125"/>
        <v>0</v>
      </c>
    </row>
    <row r="286" spans="1:14">
      <c r="A286" s="1776">
        <v>2831</v>
      </c>
      <c r="B286" s="1743" t="s">
        <v>924</v>
      </c>
      <c r="C286" s="200">
        <f t="shared" si="114"/>
        <v>0</v>
      </c>
      <c r="D286" s="1739"/>
      <c r="E286" s="1739"/>
      <c r="F286" s="1739"/>
      <c r="G286" s="1739"/>
      <c r="H286" s="1739"/>
      <c r="I286" s="200">
        <f t="shared" si="113"/>
        <v>0</v>
      </c>
      <c r="J286" s="1739"/>
      <c r="K286" s="1739"/>
      <c r="L286" s="1739"/>
      <c r="M286" s="1739"/>
      <c r="N286" s="1740"/>
    </row>
    <row r="287" spans="1:14">
      <c r="A287" s="1776">
        <v>2832</v>
      </c>
      <c r="B287" s="1743" t="s">
        <v>925</v>
      </c>
      <c r="C287" s="200">
        <f t="shared" si="114"/>
        <v>0</v>
      </c>
      <c r="D287" s="1739"/>
      <c r="E287" s="1739"/>
      <c r="F287" s="1739"/>
      <c r="G287" s="1739"/>
      <c r="H287" s="1739"/>
      <c r="I287" s="200">
        <f t="shared" si="113"/>
        <v>0</v>
      </c>
      <c r="J287" s="1739"/>
      <c r="K287" s="1739"/>
      <c r="L287" s="1739"/>
      <c r="M287" s="1739"/>
      <c r="N287" s="1740"/>
    </row>
    <row r="288" spans="1:14">
      <c r="A288" s="1776">
        <v>2833</v>
      </c>
      <c r="B288" s="1743" t="s">
        <v>1099</v>
      </c>
      <c r="C288" s="200">
        <f t="shared" si="114"/>
        <v>0</v>
      </c>
      <c r="D288" s="1739"/>
      <c r="E288" s="1739"/>
      <c r="F288" s="1739"/>
      <c r="G288" s="1739"/>
      <c r="H288" s="1739"/>
      <c r="I288" s="200">
        <f t="shared" si="113"/>
        <v>0</v>
      </c>
      <c r="J288" s="1739"/>
      <c r="K288" s="1739"/>
      <c r="L288" s="1739"/>
      <c r="M288" s="1739"/>
      <c r="N288" s="1740"/>
    </row>
    <row r="289" spans="1:14">
      <c r="A289" s="1776">
        <v>2834</v>
      </c>
      <c r="B289" s="1743" t="s">
        <v>1072</v>
      </c>
      <c r="C289" s="200">
        <f t="shared" si="114"/>
        <v>0</v>
      </c>
      <c r="D289" s="1739"/>
      <c r="E289" s="1739"/>
      <c r="F289" s="1739"/>
      <c r="G289" s="1739"/>
      <c r="H289" s="1739"/>
      <c r="I289" s="200">
        <f t="shared" si="113"/>
        <v>0</v>
      </c>
      <c r="J289" s="1739"/>
      <c r="K289" s="1739"/>
      <c r="L289" s="1739"/>
      <c r="M289" s="1739"/>
      <c r="N289" s="1740"/>
    </row>
    <row r="290" spans="1:14">
      <c r="A290" s="1776">
        <v>2835</v>
      </c>
      <c r="B290" s="1743" t="s">
        <v>928</v>
      </c>
      <c r="C290" s="200">
        <f t="shared" si="114"/>
        <v>0</v>
      </c>
      <c r="D290" s="1739"/>
      <c r="E290" s="1739"/>
      <c r="F290" s="1739"/>
      <c r="G290" s="1739"/>
      <c r="H290" s="1739"/>
      <c r="I290" s="200">
        <f t="shared" si="113"/>
        <v>0</v>
      </c>
      <c r="J290" s="1739"/>
      <c r="K290" s="1739"/>
      <c r="L290" s="1739"/>
      <c r="M290" s="1739"/>
      <c r="N290" s="1740"/>
    </row>
    <row r="291" spans="1:14">
      <c r="A291" s="1775">
        <v>284</v>
      </c>
      <c r="B291" s="1741" t="s">
        <v>1102</v>
      </c>
      <c r="C291" s="200">
        <f t="shared" si="114"/>
        <v>0</v>
      </c>
      <c r="D291" s="1739"/>
      <c r="E291" s="1739"/>
      <c r="F291" s="1739"/>
      <c r="G291" s="1739"/>
      <c r="H291" s="1739"/>
      <c r="I291" s="200">
        <f t="shared" si="113"/>
        <v>0</v>
      </c>
      <c r="J291" s="1739"/>
      <c r="K291" s="1739"/>
      <c r="L291" s="1739"/>
      <c r="M291" s="1739"/>
      <c r="N291" s="1740"/>
    </row>
    <row r="292" spans="1:14">
      <c r="A292" s="1775">
        <v>285</v>
      </c>
      <c r="B292" s="1741" t="s">
        <v>1103</v>
      </c>
      <c r="C292" s="200">
        <f t="shared" si="114"/>
        <v>0</v>
      </c>
      <c r="D292" s="1739"/>
      <c r="E292" s="1739"/>
      <c r="F292" s="1739"/>
      <c r="G292" s="1739"/>
      <c r="H292" s="1739"/>
      <c r="I292" s="200">
        <f t="shared" si="113"/>
        <v>0</v>
      </c>
      <c r="J292" s="1739"/>
      <c r="K292" s="1739"/>
      <c r="L292" s="1739"/>
      <c r="M292" s="1739"/>
      <c r="N292" s="1740"/>
    </row>
    <row r="293" spans="1:14">
      <c r="A293" s="1775">
        <v>286</v>
      </c>
      <c r="B293" s="1741" t="s">
        <v>1104</v>
      </c>
      <c r="C293" s="200">
        <f t="shared" si="114"/>
        <v>0</v>
      </c>
      <c r="D293" s="1739"/>
      <c r="E293" s="1739"/>
      <c r="F293" s="1739"/>
      <c r="G293" s="1739"/>
      <c r="H293" s="1739"/>
      <c r="I293" s="200">
        <f t="shared" si="113"/>
        <v>0</v>
      </c>
      <c r="J293" s="1739"/>
      <c r="K293" s="1739"/>
      <c r="L293" s="1739"/>
      <c r="M293" s="1739"/>
      <c r="N293" s="1740"/>
    </row>
    <row r="294" spans="1:14">
      <c r="A294" s="1774">
        <v>3</v>
      </c>
      <c r="B294" s="1764" t="s">
        <v>944</v>
      </c>
      <c r="C294" s="200">
        <f t="shared" si="114"/>
        <v>0</v>
      </c>
      <c r="D294" s="201">
        <f>D295+D308+D312+D313+D315</f>
        <v>0</v>
      </c>
      <c r="E294" s="201">
        <f t="shared" ref="E294:N294" si="126">E295+E308+E312+E313+E315</f>
        <v>0</v>
      </c>
      <c r="F294" s="201">
        <f t="shared" si="126"/>
        <v>0</v>
      </c>
      <c r="G294" s="201">
        <f t="shared" si="126"/>
        <v>0</v>
      </c>
      <c r="H294" s="201">
        <f t="shared" si="126"/>
        <v>0</v>
      </c>
      <c r="I294" s="200">
        <f t="shared" si="113"/>
        <v>0</v>
      </c>
      <c r="J294" s="201">
        <f t="shared" si="126"/>
        <v>0</v>
      </c>
      <c r="K294" s="201">
        <f t="shared" si="126"/>
        <v>0</v>
      </c>
      <c r="L294" s="201">
        <f t="shared" si="126"/>
        <v>0</v>
      </c>
      <c r="M294" s="201">
        <f t="shared" si="126"/>
        <v>0</v>
      </c>
      <c r="N294" s="201">
        <f t="shared" si="126"/>
        <v>0</v>
      </c>
    </row>
    <row r="295" spans="1:14">
      <c r="A295" s="1774">
        <v>33</v>
      </c>
      <c r="B295" s="1734" t="s">
        <v>1105</v>
      </c>
      <c r="C295" s="200">
        <f t="shared" si="114"/>
        <v>0</v>
      </c>
      <c r="D295" s="201">
        <f>D296+D302</f>
        <v>0</v>
      </c>
      <c r="E295" s="201">
        <f t="shared" ref="E295:N295" si="127">E296+E302</f>
        <v>0</v>
      </c>
      <c r="F295" s="201">
        <f t="shared" si="127"/>
        <v>0</v>
      </c>
      <c r="G295" s="201">
        <f t="shared" si="127"/>
        <v>0</v>
      </c>
      <c r="H295" s="201">
        <f t="shared" si="127"/>
        <v>0</v>
      </c>
      <c r="I295" s="200">
        <f t="shared" si="113"/>
        <v>0</v>
      </c>
      <c r="J295" s="201">
        <f t="shared" si="127"/>
        <v>0</v>
      </c>
      <c r="K295" s="201">
        <f t="shared" si="127"/>
        <v>0</v>
      </c>
      <c r="L295" s="201">
        <f t="shared" si="127"/>
        <v>0</v>
      </c>
      <c r="M295" s="201">
        <f t="shared" si="127"/>
        <v>0</v>
      </c>
      <c r="N295" s="201">
        <f t="shared" si="127"/>
        <v>0</v>
      </c>
    </row>
    <row r="296" spans="1:14">
      <c r="A296" s="1782">
        <v>331</v>
      </c>
      <c r="B296" s="1768" t="s">
        <v>1105</v>
      </c>
      <c r="C296" s="200">
        <f t="shared" si="114"/>
        <v>0</v>
      </c>
      <c r="D296" s="201">
        <f>D297+D298+D299+D300+D301</f>
        <v>0</v>
      </c>
      <c r="E296" s="201">
        <f t="shared" ref="E296:N296" si="128">E297+E298+E299+E300+E301</f>
        <v>0</v>
      </c>
      <c r="F296" s="201">
        <f t="shared" si="128"/>
        <v>0</v>
      </c>
      <c r="G296" s="201">
        <f t="shared" si="128"/>
        <v>0</v>
      </c>
      <c r="H296" s="201">
        <f t="shared" si="128"/>
        <v>0</v>
      </c>
      <c r="I296" s="200">
        <f t="shared" si="113"/>
        <v>0</v>
      </c>
      <c r="J296" s="201">
        <f t="shared" si="128"/>
        <v>0</v>
      </c>
      <c r="K296" s="201">
        <f t="shared" si="128"/>
        <v>0</v>
      </c>
      <c r="L296" s="201">
        <f t="shared" si="128"/>
        <v>0</v>
      </c>
      <c r="M296" s="201">
        <f t="shared" si="128"/>
        <v>0</v>
      </c>
      <c r="N296" s="201">
        <f t="shared" si="128"/>
        <v>0</v>
      </c>
    </row>
    <row r="297" spans="1:14">
      <c r="A297" s="1785">
        <v>3311</v>
      </c>
      <c r="B297" s="1748" t="s">
        <v>1106</v>
      </c>
      <c r="C297" s="200">
        <f t="shared" si="114"/>
        <v>0</v>
      </c>
      <c r="D297" s="1739"/>
      <c r="E297" s="1739"/>
      <c r="F297" s="1739"/>
      <c r="G297" s="1739"/>
      <c r="H297" s="1739"/>
      <c r="I297" s="200">
        <f t="shared" si="113"/>
        <v>0</v>
      </c>
      <c r="J297" s="1739"/>
      <c r="K297" s="1739"/>
      <c r="L297" s="1739"/>
      <c r="M297" s="1739"/>
      <c r="N297" s="1740"/>
    </row>
    <row r="298" spans="1:14">
      <c r="A298" s="1785">
        <v>3312</v>
      </c>
      <c r="B298" s="1748" t="s">
        <v>1107</v>
      </c>
      <c r="C298" s="200">
        <f t="shared" si="114"/>
        <v>0</v>
      </c>
      <c r="D298" s="1739"/>
      <c r="E298" s="1739"/>
      <c r="F298" s="1739"/>
      <c r="G298" s="1739"/>
      <c r="H298" s="1739"/>
      <c r="I298" s="200">
        <f t="shared" si="113"/>
        <v>0</v>
      </c>
      <c r="J298" s="1739"/>
      <c r="K298" s="1739"/>
      <c r="L298" s="1739"/>
      <c r="M298" s="1739"/>
      <c r="N298" s="1740"/>
    </row>
    <row r="299" spans="1:14">
      <c r="A299" s="1785">
        <v>3313</v>
      </c>
      <c r="B299" s="1748" t="s">
        <v>1108</v>
      </c>
      <c r="C299" s="200">
        <f t="shared" si="114"/>
        <v>0</v>
      </c>
      <c r="D299" s="1739"/>
      <c r="E299" s="1739"/>
      <c r="F299" s="1739"/>
      <c r="G299" s="1739"/>
      <c r="H299" s="1739"/>
      <c r="I299" s="200">
        <f t="shared" si="113"/>
        <v>0</v>
      </c>
      <c r="J299" s="1739"/>
      <c r="K299" s="1739"/>
      <c r="L299" s="1739"/>
      <c r="M299" s="1739"/>
      <c r="N299" s="1740"/>
    </row>
    <row r="300" spans="1:14">
      <c r="A300" s="1785">
        <v>3314</v>
      </c>
      <c r="B300" s="1748" t="s">
        <v>1109</v>
      </c>
      <c r="C300" s="200">
        <f t="shared" si="114"/>
        <v>0</v>
      </c>
      <c r="D300" s="1739"/>
      <c r="E300" s="1739"/>
      <c r="F300" s="1739"/>
      <c r="G300" s="1739"/>
      <c r="H300" s="1739"/>
      <c r="I300" s="200">
        <f t="shared" si="113"/>
        <v>0</v>
      </c>
      <c r="J300" s="1739"/>
      <c r="K300" s="1739"/>
      <c r="L300" s="1739"/>
      <c r="M300" s="1739"/>
      <c r="N300" s="1740"/>
    </row>
    <row r="301" spans="1:14">
      <c r="A301" s="1785">
        <v>3315</v>
      </c>
      <c r="B301" s="1748" t="s">
        <v>1110</v>
      </c>
      <c r="C301" s="200">
        <f t="shared" si="114"/>
        <v>0</v>
      </c>
      <c r="D301" s="1739"/>
      <c r="E301" s="1739"/>
      <c r="F301" s="1739"/>
      <c r="G301" s="1739"/>
      <c r="H301" s="1739"/>
      <c r="I301" s="200">
        <f t="shared" si="113"/>
        <v>0</v>
      </c>
      <c r="J301" s="1739"/>
      <c r="K301" s="1739"/>
      <c r="L301" s="1739"/>
      <c r="M301" s="1739"/>
      <c r="N301" s="1740"/>
    </row>
    <row r="302" spans="1:14">
      <c r="A302" s="1782">
        <v>339</v>
      </c>
      <c r="B302" s="1768" t="s">
        <v>77</v>
      </c>
      <c r="C302" s="200">
        <f t="shared" si="114"/>
        <v>0</v>
      </c>
      <c r="D302" s="201">
        <f>D303+D304+D305+D306+D307</f>
        <v>0</v>
      </c>
      <c r="E302" s="201">
        <f t="shared" ref="E302:N302" si="129">E303+E304+E305+E306+E307</f>
        <v>0</v>
      </c>
      <c r="F302" s="201">
        <f t="shared" si="129"/>
        <v>0</v>
      </c>
      <c r="G302" s="201">
        <f t="shared" si="129"/>
        <v>0</v>
      </c>
      <c r="H302" s="201">
        <f t="shared" si="129"/>
        <v>0</v>
      </c>
      <c r="I302" s="200">
        <f t="shared" si="113"/>
        <v>0</v>
      </c>
      <c r="J302" s="201">
        <f t="shared" si="129"/>
        <v>0</v>
      </c>
      <c r="K302" s="201">
        <f t="shared" si="129"/>
        <v>0</v>
      </c>
      <c r="L302" s="201">
        <f t="shared" si="129"/>
        <v>0</v>
      </c>
      <c r="M302" s="201">
        <f t="shared" si="129"/>
        <v>0</v>
      </c>
      <c r="N302" s="201">
        <f t="shared" si="129"/>
        <v>0</v>
      </c>
    </row>
    <row r="303" spans="1:14">
      <c r="A303" s="1785">
        <v>3391</v>
      </c>
      <c r="B303" s="1748" t="s">
        <v>1111</v>
      </c>
      <c r="C303" s="200">
        <f t="shared" si="114"/>
        <v>0</v>
      </c>
      <c r="D303" s="1739"/>
      <c r="E303" s="1739"/>
      <c r="F303" s="1739"/>
      <c r="G303" s="1739"/>
      <c r="H303" s="1739"/>
      <c r="I303" s="200">
        <f t="shared" si="113"/>
        <v>0</v>
      </c>
      <c r="J303" s="1739"/>
      <c r="K303" s="1739"/>
      <c r="L303" s="1739"/>
      <c r="M303" s="1739"/>
      <c r="N303" s="1740"/>
    </row>
    <row r="304" spans="1:14">
      <c r="A304" s="1785">
        <v>3392</v>
      </c>
      <c r="B304" s="1748" t="s">
        <v>1112</v>
      </c>
      <c r="C304" s="200">
        <f t="shared" si="114"/>
        <v>0</v>
      </c>
      <c r="D304" s="1739"/>
      <c r="E304" s="1739"/>
      <c r="F304" s="1739"/>
      <c r="G304" s="1739"/>
      <c r="H304" s="1739"/>
      <c r="I304" s="200">
        <f t="shared" si="113"/>
        <v>0</v>
      </c>
      <c r="J304" s="1739"/>
      <c r="K304" s="1739"/>
      <c r="L304" s="1739"/>
      <c r="M304" s="1739"/>
      <c r="N304" s="1740"/>
    </row>
    <row r="305" spans="1:14">
      <c r="A305" s="1785">
        <v>3393</v>
      </c>
      <c r="B305" s="1748" t="s">
        <v>1113</v>
      </c>
      <c r="C305" s="200">
        <f t="shared" si="114"/>
        <v>0</v>
      </c>
      <c r="D305" s="1739"/>
      <c r="E305" s="1739"/>
      <c r="F305" s="1739"/>
      <c r="G305" s="1739"/>
      <c r="H305" s="1739"/>
      <c r="I305" s="200">
        <f t="shared" si="113"/>
        <v>0</v>
      </c>
      <c r="J305" s="1739"/>
      <c r="K305" s="1739"/>
      <c r="L305" s="1739"/>
      <c r="M305" s="1739"/>
      <c r="N305" s="1740"/>
    </row>
    <row r="306" spans="1:14">
      <c r="A306" s="1785">
        <v>3394</v>
      </c>
      <c r="B306" s="1748" t="s">
        <v>1114</v>
      </c>
      <c r="C306" s="200">
        <f t="shared" si="114"/>
        <v>0</v>
      </c>
      <c r="D306" s="1739"/>
      <c r="E306" s="1739"/>
      <c r="F306" s="1739"/>
      <c r="G306" s="1739"/>
      <c r="H306" s="1739"/>
      <c r="I306" s="200">
        <f t="shared" si="113"/>
        <v>0</v>
      </c>
      <c r="J306" s="1739"/>
      <c r="K306" s="1739"/>
      <c r="L306" s="1739"/>
      <c r="M306" s="1739"/>
      <c r="N306" s="1740"/>
    </row>
    <row r="307" spans="1:14">
      <c r="A307" s="1785">
        <v>3395</v>
      </c>
      <c r="B307" s="1748" t="s">
        <v>1115</v>
      </c>
      <c r="C307" s="200">
        <f t="shared" si="114"/>
        <v>0</v>
      </c>
      <c r="D307" s="1739"/>
      <c r="E307" s="1739"/>
      <c r="F307" s="1739"/>
      <c r="G307" s="1739"/>
      <c r="H307" s="1739"/>
      <c r="I307" s="200">
        <f t="shared" ref="I307:I370" si="130">J307+K307+L307+M307+N307</f>
        <v>0</v>
      </c>
      <c r="J307" s="1739"/>
      <c r="K307" s="1739"/>
      <c r="L307" s="1739"/>
      <c r="M307" s="1739"/>
      <c r="N307" s="1740"/>
    </row>
    <row r="308" spans="1:14">
      <c r="A308" s="1774">
        <v>34</v>
      </c>
      <c r="B308" s="1734" t="s">
        <v>1116</v>
      </c>
      <c r="C308" s="200">
        <f t="shared" ref="C308:C371" si="131">D308+E308+F308+G308+H308</f>
        <v>0</v>
      </c>
      <c r="D308" s="201">
        <f>D309</f>
        <v>0</v>
      </c>
      <c r="E308" s="201">
        <f t="shared" ref="E308:N308" si="132">E309</f>
        <v>0</v>
      </c>
      <c r="F308" s="201">
        <f t="shared" si="132"/>
        <v>0</v>
      </c>
      <c r="G308" s="201">
        <f t="shared" si="132"/>
        <v>0</v>
      </c>
      <c r="H308" s="201">
        <f t="shared" si="132"/>
        <v>0</v>
      </c>
      <c r="I308" s="200">
        <f t="shared" si="130"/>
        <v>0</v>
      </c>
      <c r="J308" s="201">
        <f t="shared" si="132"/>
        <v>0</v>
      </c>
      <c r="K308" s="201">
        <f t="shared" si="132"/>
        <v>0</v>
      </c>
      <c r="L308" s="201">
        <f t="shared" si="132"/>
        <v>0</v>
      </c>
      <c r="M308" s="201">
        <f t="shared" si="132"/>
        <v>0</v>
      </c>
      <c r="N308" s="201">
        <f t="shared" si="132"/>
        <v>0</v>
      </c>
    </row>
    <row r="309" spans="1:14">
      <c r="A309" s="1782">
        <v>342</v>
      </c>
      <c r="B309" s="1768" t="s">
        <v>1117</v>
      </c>
      <c r="C309" s="200">
        <f t="shared" si="131"/>
        <v>0</v>
      </c>
      <c r="D309" s="201">
        <f>D310+D311</f>
        <v>0</v>
      </c>
      <c r="E309" s="201">
        <f t="shared" ref="E309:N309" si="133">E310+E311</f>
        <v>0</v>
      </c>
      <c r="F309" s="201">
        <f t="shared" si="133"/>
        <v>0</v>
      </c>
      <c r="G309" s="201">
        <f t="shared" si="133"/>
        <v>0</v>
      </c>
      <c r="H309" s="201">
        <f t="shared" si="133"/>
        <v>0</v>
      </c>
      <c r="I309" s="200">
        <f t="shared" si="130"/>
        <v>0</v>
      </c>
      <c r="J309" s="201">
        <f t="shared" si="133"/>
        <v>0</v>
      </c>
      <c r="K309" s="201">
        <f t="shared" si="133"/>
        <v>0</v>
      </c>
      <c r="L309" s="201">
        <f t="shared" si="133"/>
        <v>0</v>
      </c>
      <c r="M309" s="201">
        <f t="shared" si="133"/>
        <v>0</v>
      </c>
      <c r="N309" s="201">
        <f t="shared" si="133"/>
        <v>0</v>
      </c>
    </row>
    <row r="310" spans="1:14">
      <c r="A310" s="1785">
        <v>3421</v>
      </c>
      <c r="B310" s="1748" t="s">
        <v>1117</v>
      </c>
      <c r="C310" s="200">
        <f t="shared" si="131"/>
        <v>0</v>
      </c>
      <c r="D310" s="1739"/>
      <c r="E310" s="1739"/>
      <c r="F310" s="1739"/>
      <c r="G310" s="1739"/>
      <c r="H310" s="1739"/>
      <c r="I310" s="200">
        <f t="shared" si="130"/>
        <v>0</v>
      </c>
      <c r="J310" s="1739"/>
      <c r="K310" s="1739"/>
      <c r="L310" s="1739"/>
      <c r="M310" s="1739"/>
      <c r="N310" s="1740"/>
    </row>
    <row r="311" spans="1:14">
      <c r="A311" s="1785">
        <v>3429</v>
      </c>
      <c r="B311" s="1748" t="s">
        <v>809</v>
      </c>
      <c r="C311" s="200">
        <f t="shared" si="131"/>
        <v>0</v>
      </c>
      <c r="D311" s="1739"/>
      <c r="E311" s="1739"/>
      <c r="F311" s="1739"/>
      <c r="G311" s="1739"/>
      <c r="H311" s="1739"/>
      <c r="I311" s="200">
        <f t="shared" si="130"/>
        <v>0</v>
      </c>
      <c r="J311" s="1739"/>
      <c r="K311" s="1739"/>
      <c r="L311" s="1739"/>
      <c r="M311" s="1739"/>
      <c r="N311" s="1740"/>
    </row>
    <row r="312" spans="1:14">
      <c r="A312" s="1774">
        <v>35</v>
      </c>
      <c r="B312" s="1734" t="s">
        <v>962</v>
      </c>
      <c r="C312" s="200">
        <f t="shared" si="131"/>
        <v>0</v>
      </c>
      <c r="D312" s="1739"/>
      <c r="E312" s="1739"/>
      <c r="F312" s="1739"/>
      <c r="G312" s="1739"/>
      <c r="H312" s="1739"/>
      <c r="I312" s="200">
        <f t="shared" si="130"/>
        <v>0</v>
      </c>
      <c r="J312" s="1739"/>
      <c r="K312" s="1739"/>
      <c r="L312" s="1739"/>
      <c r="M312" s="1739"/>
      <c r="N312" s="1740"/>
    </row>
    <row r="313" spans="1:14">
      <c r="A313" s="1774">
        <v>36</v>
      </c>
      <c r="B313" s="1734" t="s">
        <v>964</v>
      </c>
      <c r="C313" s="200">
        <f t="shared" si="131"/>
        <v>0</v>
      </c>
      <c r="D313" s="201">
        <f>D314</f>
        <v>0</v>
      </c>
      <c r="E313" s="201">
        <f t="shared" ref="E313:N313" si="134">E314</f>
        <v>0</v>
      </c>
      <c r="F313" s="201">
        <f t="shared" si="134"/>
        <v>0</v>
      </c>
      <c r="G313" s="201">
        <f t="shared" si="134"/>
        <v>0</v>
      </c>
      <c r="H313" s="201">
        <f t="shared" si="134"/>
        <v>0</v>
      </c>
      <c r="I313" s="200">
        <f t="shared" si="130"/>
        <v>0</v>
      </c>
      <c r="J313" s="201">
        <f t="shared" si="134"/>
        <v>0</v>
      </c>
      <c r="K313" s="201">
        <f t="shared" si="134"/>
        <v>0</v>
      </c>
      <c r="L313" s="201">
        <f t="shared" si="134"/>
        <v>0</v>
      </c>
      <c r="M313" s="201">
        <f t="shared" si="134"/>
        <v>0</v>
      </c>
      <c r="N313" s="201">
        <f t="shared" si="134"/>
        <v>0</v>
      </c>
    </row>
    <row r="314" spans="1:14">
      <c r="A314" s="1786">
        <v>362</v>
      </c>
      <c r="B314" s="1787" t="s">
        <v>1125</v>
      </c>
      <c r="C314" s="200">
        <f t="shared" si="131"/>
        <v>0</v>
      </c>
      <c r="D314" s="1739"/>
      <c r="E314" s="1739"/>
      <c r="F314" s="1739"/>
      <c r="G314" s="1739"/>
      <c r="H314" s="1739"/>
      <c r="I314" s="200">
        <f t="shared" si="130"/>
        <v>0</v>
      </c>
      <c r="J314" s="1739"/>
      <c r="K314" s="1739"/>
      <c r="L314" s="1739"/>
      <c r="M314" s="1739"/>
      <c r="N314" s="1740"/>
    </row>
    <row r="315" spans="1:14">
      <c r="A315" s="1788">
        <v>364</v>
      </c>
      <c r="B315" s="1738" t="s">
        <v>966</v>
      </c>
      <c r="C315" s="200">
        <f t="shared" si="131"/>
        <v>0</v>
      </c>
      <c r="D315" s="1739"/>
      <c r="E315" s="1739"/>
      <c r="F315" s="1739"/>
      <c r="G315" s="1739"/>
      <c r="H315" s="1739"/>
      <c r="I315" s="200">
        <f t="shared" si="130"/>
        <v>0</v>
      </c>
      <c r="J315" s="1739"/>
      <c r="K315" s="1739"/>
      <c r="L315" s="1739"/>
      <c r="M315" s="1739"/>
      <c r="N315" s="1740"/>
    </row>
    <row r="316" spans="1:14">
      <c r="A316" s="1774">
        <v>4</v>
      </c>
      <c r="B316" s="1764" t="s">
        <v>968</v>
      </c>
      <c r="C316" s="200">
        <f t="shared" si="131"/>
        <v>0</v>
      </c>
      <c r="D316" s="201">
        <f>D317+D325+D331+D332+D335</f>
        <v>0</v>
      </c>
      <c r="E316" s="201">
        <f t="shared" ref="E316:N316" si="135">E317+E325+E331+E332+E335</f>
        <v>0</v>
      </c>
      <c r="F316" s="201">
        <f t="shared" si="135"/>
        <v>0</v>
      </c>
      <c r="G316" s="201">
        <f t="shared" si="135"/>
        <v>0</v>
      </c>
      <c r="H316" s="201">
        <f t="shared" si="135"/>
        <v>0</v>
      </c>
      <c r="I316" s="200">
        <f t="shared" si="130"/>
        <v>0</v>
      </c>
      <c r="J316" s="201">
        <f t="shared" si="135"/>
        <v>0</v>
      </c>
      <c r="K316" s="201">
        <f t="shared" si="135"/>
        <v>0</v>
      </c>
      <c r="L316" s="201">
        <f t="shared" si="135"/>
        <v>0</v>
      </c>
      <c r="M316" s="201">
        <f t="shared" si="135"/>
        <v>0</v>
      </c>
      <c r="N316" s="201">
        <f t="shared" si="135"/>
        <v>0</v>
      </c>
    </row>
    <row r="317" spans="1:14">
      <c r="A317" s="1774">
        <v>42</v>
      </c>
      <c r="B317" s="1734" t="s">
        <v>1126</v>
      </c>
      <c r="C317" s="200">
        <f t="shared" si="131"/>
        <v>0</v>
      </c>
      <c r="D317" s="201">
        <f>D318+D324</f>
        <v>0</v>
      </c>
      <c r="E317" s="201">
        <f t="shared" ref="E317:N317" si="136">E318+E324</f>
        <v>0</v>
      </c>
      <c r="F317" s="201">
        <f t="shared" si="136"/>
        <v>0</v>
      </c>
      <c r="G317" s="201">
        <f t="shared" si="136"/>
        <v>0</v>
      </c>
      <c r="H317" s="201">
        <f t="shared" si="136"/>
        <v>0</v>
      </c>
      <c r="I317" s="200">
        <f t="shared" si="130"/>
        <v>0</v>
      </c>
      <c r="J317" s="201">
        <f t="shared" si="136"/>
        <v>0</v>
      </c>
      <c r="K317" s="201">
        <f t="shared" si="136"/>
        <v>0</v>
      </c>
      <c r="L317" s="201">
        <f t="shared" si="136"/>
        <v>0</v>
      </c>
      <c r="M317" s="201">
        <f t="shared" si="136"/>
        <v>0</v>
      </c>
      <c r="N317" s="201">
        <f t="shared" si="136"/>
        <v>0</v>
      </c>
    </row>
    <row r="318" spans="1:14">
      <c r="A318" s="1775">
        <v>421</v>
      </c>
      <c r="B318" s="1741" t="s">
        <v>1127</v>
      </c>
      <c r="C318" s="200">
        <f t="shared" si="131"/>
        <v>0</v>
      </c>
      <c r="D318" s="201">
        <f>D319+D320+D321+D322+D323</f>
        <v>0</v>
      </c>
      <c r="E318" s="201">
        <f t="shared" ref="E318:N318" si="137">E319+E320+E321+E322+E323</f>
        <v>0</v>
      </c>
      <c r="F318" s="201">
        <f t="shared" si="137"/>
        <v>0</v>
      </c>
      <c r="G318" s="201">
        <f t="shared" si="137"/>
        <v>0</v>
      </c>
      <c r="H318" s="201">
        <f t="shared" si="137"/>
        <v>0</v>
      </c>
      <c r="I318" s="200">
        <f t="shared" si="130"/>
        <v>0</v>
      </c>
      <c r="J318" s="201">
        <f t="shared" si="137"/>
        <v>0</v>
      </c>
      <c r="K318" s="201">
        <f t="shared" si="137"/>
        <v>0</v>
      </c>
      <c r="L318" s="201">
        <f t="shared" si="137"/>
        <v>0</v>
      </c>
      <c r="M318" s="201">
        <f t="shared" si="137"/>
        <v>0</v>
      </c>
      <c r="N318" s="201">
        <f t="shared" si="137"/>
        <v>0</v>
      </c>
    </row>
    <row r="319" spans="1:14">
      <c r="A319" s="1776">
        <v>4211</v>
      </c>
      <c r="B319" s="1743" t="s">
        <v>1128</v>
      </c>
      <c r="C319" s="200">
        <f t="shared" si="131"/>
        <v>0</v>
      </c>
      <c r="D319" s="1739"/>
      <c r="E319" s="1739"/>
      <c r="F319" s="1739"/>
      <c r="G319" s="1739"/>
      <c r="H319" s="1739"/>
      <c r="I319" s="200">
        <f t="shared" si="130"/>
        <v>0</v>
      </c>
      <c r="J319" s="1739"/>
      <c r="K319" s="1739"/>
      <c r="L319" s="1739"/>
      <c r="M319" s="1739"/>
      <c r="N319" s="1740"/>
    </row>
    <row r="320" spans="1:14">
      <c r="A320" s="1776">
        <v>4212</v>
      </c>
      <c r="B320" s="1743" t="s">
        <v>1129</v>
      </c>
      <c r="C320" s="200">
        <f t="shared" si="131"/>
        <v>0</v>
      </c>
      <c r="D320" s="1739"/>
      <c r="E320" s="1739"/>
      <c r="F320" s="1739"/>
      <c r="G320" s="1739"/>
      <c r="H320" s="1739"/>
      <c r="I320" s="200">
        <f t="shared" si="130"/>
        <v>0</v>
      </c>
      <c r="J320" s="1739"/>
      <c r="K320" s="1739"/>
      <c r="L320" s="1739"/>
      <c r="M320" s="1739"/>
      <c r="N320" s="1740"/>
    </row>
    <row r="321" spans="1:14">
      <c r="A321" s="1776">
        <v>4213</v>
      </c>
      <c r="B321" s="1743" t="s">
        <v>1130</v>
      </c>
      <c r="C321" s="200">
        <f t="shared" si="131"/>
        <v>0</v>
      </c>
      <c r="D321" s="1739"/>
      <c r="E321" s="1739"/>
      <c r="F321" s="1739"/>
      <c r="G321" s="1739"/>
      <c r="H321" s="1739"/>
      <c r="I321" s="200">
        <f t="shared" si="130"/>
        <v>0</v>
      </c>
      <c r="J321" s="1739"/>
      <c r="K321" s="1739"/>
      <c r="L321" s="1739"/>
      <c r="M321" s="1739"/>
      <c r="N321" s="1740"/>
    </row>
    <row r="322" spans="1:14">
      <c r="A322" s="1776">
        <v>4214</v>
      </c>
      <c r="B322" s="1743" t="s">
        <v>1131</v>
      </c>
      <c r="C322" s="200">
        <f t="shared" si="131"/>
        <v>0</v>
      </c>
      <c r="D322" s="1739"/>
      <c r="E322" s="1739"/>
      <c r="F322" s="1739"/>
      <c r="G322" s="1739"/>
      <c r="H322" s="1739"/>
      <c r="I322" s="200">
        <f t="shared" si="130"/>
        <v>0</v>
      </c>
      <c r="J322" s="1739"/>
      <c r="K322" s="1739"/>
      <c r="L322" s="1739"/>
      <c r="M322" s="1739"/>
      <c r="N322" s="1740"/>
    </row>
    <row r="323" spans="1:14">
      <c r="A323" s="1776">
        <v>4217</v>
      </c>
      <c r="B323" s="1743" t="s">
        <v>921</v>
      </c>
      <c r="C323" s="200">
        <f t="shared" si="131"/>
        <v>0</v>
      </c>
      <c r="D323" s="1739"/>
      <c r="E323" s="1739"/>
      <c r="F323" s="1739"/>
      <c r="G323" s="1739"/>
      <c r="H323" s="1739"/>
      <c r="I323" s="200">
        <f t="shared" si="130"/>
        <v>0</v>
      </c>
      <c r="J323" s="1739"/>
      <c r="K323" s="1739"/>
      <c r="L323" s="1739"/>
      <c r="M323" s="1739"/>
      <c r="N323" s="1740"/>
    </row>
    <row r="324" spans="1:14">
      <c r="A324" s="1775">
        <v>429</v>
      </c>
      <c r="B324" s="1741" t="s">
        <v>1132</v>
      </c>
      <c r="C324" s="200">
        <f t="shared" si="131"/>
        <v>0</v>
      </c>
      <c r="D324" s="1739"/>
      <c r="E324" s="1739"/>
      <c r="F324" s="1739"/>
      <c r="G324" s="1739"/>
      <c r="H324" s="1739"/>
      <c r="I324" s="200">
        <f t="shared" si="130"/>
        <v>0</v>
      </c>
      <c r="J324" s="1739"/>
      <c r="K324" s="1739"/>
      <c r="L324" s="1739"/>
      <c r="M324" s="1739"/>
      <c r="N324" s="1740"/>
    </row>
    <row r="325" spans="1:14">
      <c r="A325" s="1774">
        <v>43</v>
      </c>
      <c r="B325" s="1734" t="s">
        <v>1133</v>
      </c>
      <c r="C325" s="200">
        <f t="shared" si="131"/>
        <v>0</v>
      </c>
      <c r="D325" s="201">
        <f>D326+D327+D328+D329+D330</f>
        <v>0</v>
      </c>
      <c r="E325" s="201">
        <f t="shared" ref="E325:M325" si="138">E326+E327+E328+E329+E330</f>
        <v>0</v>
      </c>
      <c r="F325" s="201">
        <f t="shared" si="138"/>
        <v>0</v>
      </c>
      <c r="G325" s="201">
        <f t="shared" si="138"/>
        <v>0</v>
      </c>
      <c r="H325" s="201">
        <f t="shared" si="138"/>
        <v>0</v>
      </c>
      <c r="I325" s="200">
        <f t="shared" si="130"/>
        <v>0</v>
      </c>
      <c r="J325" s="201">
        <f t="shared" si="138"/>
        <v>0</v>
      </c>
      <c r="K325" s="201">
        <f t="shared" si="138"/>
        <v>0</v>
      </c>
      <c r="L325" s="201">
        <f t="shared" si="138"/>
        <v>0</v>
      </c>
      <c r="M325" s="201">
        <f t="shared" si="138"/>
        <v>0</v>
      </c>
      <c r="N325" s="201">
        <f>N326+N327+N328+N329+N330</f>
        <v>0</v>
      </c>
    </row>
    <row r="326" spans="1:14">
      <c r="A326" s="1788">
        <v>431</v>
      </c>
      <c r="B326" s="1769" t="s">
        <v>1134</v>
      </c>
      <c r="C326" s="200">
        <f t="shared" si="131"/>
        <v>0</v>
      </c>
      <c r="D326" s="1739"/>
      <c r="E326" s="1739"/>
      <c r="F326" s="1739"/>
      <c r="G326" s="1739"/>
      <c r="H326" s="1739"/>
      <c r="I326" s="200">
        <f t="shared" si="130"/>
        <v>0</v>
      </c>
      <c r="J326" s="1739"/>
      <c r="K326" s="1739"/>
      <c r="L326" s="1739"/>
      <c r="M326" s="1739"/>
      <c r="N326" s="1740"/>
    </row>
    <row r="327" spans="1:14">
      <c r="A327" s="1788">
        <v>432</v>
      </c>
      <c r="B327" s="1769" t="s">
        <v>1135</v>
      </c>
      <c r="C327" s="200">
        <f t="shared" si="131"/>
        <v>0</v>
      </c>
      <c r="D327" s="1739"/>
      <c r="E327" s="1739"/>
      <c r="F327" s="1739"/>
      <c r="G327" s="1739"/>
      <c r="H327" s="1739"/>
      <c r="I327" s="200">
        <f t="shared" si="130"/>
        <v>0</v>
      </c>
      <c r="J327" s="1739"/>
      <c r="K327" s="1739"/>
      <c r="L327" s="1739"/>
      <c r="M327" s="1739"/>
      <c r="N327" s="1740"/>
    </row>
    <row r="328" spans="1:14">
      <c r="A328" s="1788">
        <v>433</v>
      </c>
      <c r="B328" s="1769" t="s">
        <v>981</v>
      </c>
      <c r="C328" s="200">
        <f t="shared" si="131"/>
        <v>0</v>
      </c>
      <c r="D328" s="1739"/>
      <c r="E328" s="1739"/>
      <c r="F328" s="1739"/>
      <c r="G328" s="1739"/>
      <c r="H328" s="1739"/>
      <c r="I328" s="200">
        <f t="shared" si="130"/>
        <v>0</v>
      </c>
      <c r="J328" s="1739"/>
      <c r="K328" s="1739"/>
      <c r="L328" s="1739"/>
      <c r="M328" s="1739"/>
      <c r="N328" s="1740"/>
    </row>
    <row r="329" spans="1:14">
      <c r="A329" s="1788">
        <v>434</v>
      </c>
      <c r="B329" s="1769" t="s">
        <v>1136</v>
      </c>
      <c r="C329" s="200">
        <f t="shared" si="131"/>
        <v>0</v>
      </c>
      <c r="D329" s="1739"/>
      <c r="E329" s="1739"/>
      <c r="F329" s="1739"/>
      <c r="G329" s="1739"/>
      <c r="H329" s="1739"/>
      <c r="I329" s="200">
        <f t="shared" si="130"/>
        <v>0</v>
      </c>
      <c r="J329" s="1739"/>
      <c r="K329" s="1739"/>
      <c r="L329" s="1739"/>
      <c r="M329" s="1739"/>
      <c r="N329" s="1740"/>
    </row>
    <row r="330" spans="1:14">
      <c r="A330" s="1788">
        <v>437</v>
      </c>
      <c r="B330" s="1769" t="s">
        <v>1137</v>
      </c>
      <c r="C330" s="200">
        <f t="shared" si="131"/>
        <v>0</v>
      </c>
      <c r="D330" s="1739"/>
      <c r="E330" s="1739"/>
      <c r="F330" s="1739"/>
      <c r="G330" s="1739"/>
      <c r="H330" s="1739"/>
      <c r="I330" s="200">
        <f t="shared" si="130"/>
        <v>0</v>
      </c>
      <c r="J330" s="1739"/>
      <c r="K330" s="1739"/>
      <c r="L330" s="1739"/>
      <c r="M330" s="1739"/>
      <c r="N330" s="1740"/>
    </row>
    <row r="331" spans="1:14">
      <c r="A331" s="1774">
        <v>44</v>
      </c>
      <c r="B331" s="1734" t="s">
        <v>1138</v>
      </c>
      <c r="C331" s="200">
        <f t="shared" si="131"/>
        <v>0</v>
      </c>
      <c r="D331" s="1739"/>
      <c r="E331" s="1739"/>
      <c r="F331" s="1739"/>
      <c r="G331" s="1739"/>
      <c r="H331" s="1739"/>
      <c r="I331" s="200">
        <f t="shared" si="130"/>
        <v>0</v>
      </c>
      <c r="J331" s="1739"/>
      <c r="K331" s="1739"/>
      <c r="L331" s="1739"/>
      <c r="M331" s="1739"/>
      <c r="N331" s="1740"/>
    </row>
    <row r="332" spans="1:14">
      <c r="A332" s="1774">
        <v>45</v>
      </c>
      <c r="B332" s="1734" t="s">
        <v>1139</v>
      </c>
      <c r="C332" s="200">
        <f t="shared" si="131"/>
        <v>0</v>
      </c>
      <c r="D332" s="201">
        <f>D333+D334</f>
        <v>0</v>
      </c>
      <c r="E332" s="201">
        <f t="shared" ref="E332:N332" si="139">E333+E334</f>
        <v>0</v>
      </c>
      <c r="F332" s="201">
        <f t="shared" si="139"/>
        <v>0</v>
      </c>
      <c r="G332" s="201">
        <f t="shared" si="139"/>
        <v>0</v>
      </c>
      <c r="H332" s="201">
        <f t="shared" si="139"/>
        <v>0</v>
      </c>
      <c r="I332" s="200">
        <f t="shared" si="130"/>
        <v>0</v>
      </c>
      <c r="J332" s="201">
        <f t="shared" si="139"/>
        <v>0</v>
      </c>
      <c r="K332" s="201">
        <f t="shared" si="139"/>
        <v>0</v>
      </c>
      <c r="L332" s="201">
        <f t="shared" si="139"/>
        <v>0</v>
      </c>
      <c r="M332" s="201">
        <f t="shared" si="139"/>
        <v>0</v>
      </c>
      <c r="N332" s="201">
        <f t="shared" si="139"/>
        <v>0</v>
      </c>
    </row>
    <row r="333" spans="1:14">
      <c r="A333" s="1788">
        <v>451</v>
      </c>
      <c r="B333" s="1769" t="s">
        <v>1140</v>
      </c>
      <c r="C333" s="200">
        <f t="shared" si="131"/>
        <v>0</v>
      </c>
      <c r="D333" s="1739"/>
      <c r="E333" s="1739"/>
      <c r="F333" s="1739"/>
      <c r="G333" s="1739"/>
      <c r="H333" s="1739"/>
      <c r="I333" s="200">
        <f t="shared" si="130"/>
        <v>0</v>
      </c>
      <c r="J333" s="1739"/>
      <c r="K333" s="1739"/>
      <c r="L333" s="1739"/>
      <c r="M333" s="1739"/>
      <c r="N333" s="1740"/>
    </row>
    <row r="334" spans="1:14">
      <c r="A334" s="1788">
        <v>452</v>
      </c>
      <c r="B334" s="1769" t="s">
        <v>987</v>
      </c>
      <c r="C334" s="200">
        <f t="shared" si="131"/>
        <v>0</v>
      </c>
      <c r="D334" s="1739"/>
      <c r="E334" s="1739"/>
      <c r="F334" s="1739"/>
      <c r="G334" s="1739"/>
      <c r="H334" s="1739"/>
      <c r="I334" s="200">
        <f t="shared" si="130"/>
        <v>0</v>
      </c>
      <c r="J334" s="1739"/>
      <c r="K334" s="1739"/>
      <c r="L334" s="1739"/>
      <c r="M334" s="1739"/>
      <c r="N334" s="1740"/>
    </row>
    <row r="335" spans="1:14">
      <c r="A335" s="1774">
        <v>46</v>
      </c>
      <c r="B335" s="1734" t="s">
        <v>1141</v>
      </c>
      <c r="C335" s="200">
        <f t="shared" si="131"/>
        <v>0</v>
      </c>
      <c r="D335" s="1739"/>
      <c r="E335" s="1739"/>
      <c r="F335" s="1739"/>
      <c r="G335" s="1739"/>
      <c r="H335" s="1739"/>
      <c r="I335" s="200">
        <f t="shared" si="130"/>
        <v>0</v>
      </c>
      <c r="J335" s="1739"/>
      <c r="K335" s="1739"/>
      <c r="L335" s="1739"/>
      <c r="M335" s="1739"/>
      <c r="N335" s="1740"/>
    </row>
    <row r="336" spans="1:14">
      <c r="A336" s="1774">
        <v>5</v>
      </c>
      <c r="B336" s="1764" t="s">
        <v>1142</v>
      </c>
      <c r="C336" s="200">
        <f t="shared" si="131"/>
        <v>0</v>
      </c>
      <c r="D336" s="201">
        <f>D337+D338+D341+D364</f>
        <v>0</v>
      </c>
      <c r="E336" s="201">
        <f t="shared" ref="E336:N336" si="140">E337+E338+E341+E364</f>
        <v>0</v>
      </c>
      <c r="F336" s="201">
        <f t="shared" si="140"/>
        <v>0</v>
      </c>
      <c r="G336" s="201">
        <f t="shared" si="140"/>
        <v>0</v>
      </c>
      <c r="H336" s="201">
        <f t="shared" si="140"/>
        <v>0</v>
      </c>
      <c r="I336" s="200">
        <f t="shared" si="130"/>
        <v>0</v>
      </c>
      <c r="J336" s="201">
        <f t="shared" si="140"/>
        <v>0</v>
      </c>
      <c r="K336" s="201">
        <f t="shared" si="140"/>
        <v>0</v>
      </c>
      <c r="L336" s="201">
        <f t="shared" si="140"/>
        <v>0</v>
      </c>
      <c r="M336" s="201">
        <f t="shared" si="140"/>
        <v>0</v>
      </c>
      <c r="N336" s="201">
        <f t="shared" si="140"/>
        <v>0</v>
      </c>
    </row>
    <row r="337" spans="1:14">
      <c r="A337" s="1774">
        <v>54</v>
      </c>
      <c r="B337" s="1734" t="s">
        <v>1143</v>
      </c>
      <c r="C337" s="200">
        <f t="shared" si="131"/>
        <v>0</v>
      </c>
      <c r="D337" s="1739"/>
      <c r="E337" s="1739"/>
      <c r="F337" s="1739"/>
      <c r="G337" s="1739"/>
      <c r="H337" s="1739"/>
      <c r="I337" s="200">
        <f t="shared" si="130"/>
        <v>0</v>
      </c>
      <c r="J337" s="1739"/>
      <c r="K337" s="1739"/>
      <c r="L337" s="1739"/>
      <c r="M337" s="1739"/>
      <c r="N337" s="1740"/>
    </row>
    <row r="338" spans="1:14">
      <c r="A338" s="1774">
        <v>55</v>
      </c>
      <c r="B338" s="1734" t="s">
        <v>1144</v>
      </c>
      <c r="C338" s="200">
        <f t="shared" si="131"/>
        <v>0</v>
      </c>
      <c r="D338" s="201">
        <f>D339+D340</f>
        <v>0</v>
      </c>
      <c r="E338" s="201">
        <f t="shared" ref="E338:N338" si="141">E339+E340</f>
        <v>0</v>
      </c>
      <c r="F338" s="201">
        <f t="shared" si="141"/>
        <v>0</v>
      </c>
      <c r="G338" s="201">
        <f t="shared" si="141"/>
        <v>0</v>
      </c>
      <c r="H338" s="201">
        <f t="shared" si="141"/>
        <v>0</v>
      </c>
      <c r="I338" s="200">
        <f t="shared" si="130"/>
        <v>0</v>
      </c>
      <c r="J338" s="201">
        <f t="shared" si="141"/>
        <v>0</v>
      </c>
      <c r="K338" s="201">
        <f t="shared" si="141"/>
        <v>0</v>
      </c>
      <c r="L338" s="201">
        <f t="shared" si="141"/>
        <v>0</v>
      </c>
      <c r="M338" s="201">
        <f t="shared" si="141"/>
        <v>0</v>
      </c>
      <c r="N338" s="201">
        <f t="shared" si="141"/>
        <v>0</v>
      </c>
    </row>
    <row r="339" spans="1:14">
      <c r="A339" s="1775">
        <v>551</v>
      </c>
      <c r="B339" s="1741" t="s">
        <v>1145</v>
      </c>
      <c r="C339" s="200">
        <f t="shared" si="131"/>
        <v>0</v>
      </c>
      <c r="D339" s="1739"/>
      <c r="E339" s="1739"/>
      <c r="F339" s="1739"/>
      <c r="G339" s="1739"/>
      <c r="H339" s="1739"/>
      <c r="I339" s="200">
        <f t="shared" si="130"/>
        <v>0</v>
      </c>
      <c r="J339" s="1739"/>
      <c r="K339" s="1739"/>
      <c r="L339" s="1739"/>
      <c r="M339" s="1739"/>
      <c r="N339" s="1740"/>
    </row>
    <row r="340" spans="1:14">
      <c r="A340" s="1775">
        <v>558</v>
      </c>
      <c r="B340" s="1741" t="s">
        <v>1150</v>
      </c>
      <c r="C340" s="200">
        <f t="shared" si="131"/>
        <v>0</v>
      </c>
      <c r="D340" s="1739"/>
      <c r="E340" s="1739"/>
      <c r="F340" s="1739"/>
      <c r="G340" s="1739"/>
      <c r="H340" s="1739"/>
      <c r="I340" s="200">
        <f t="shared" si="130"/>
        <v>0</v>
      </c>
      <c r="J340" s="1739"/>
      <c r="K340" s="1739"/>
      <c r="L340" s="1739"/>
      <c r="M340" s="1739"/>
      <c r="N340" s="1740"/>
    </row>
    <row r="341" spans="1:14">
      <c r="A341" s="1774">
        <v>56</v>
      </c>
      <c r="B341" s="1734" t="s">
        <v>1151</v>
      </c>
      <c r="C341" s="200">
        <f t="shared" si="131"/>
        <v>0</v>
      </c>
      <c r="D341" s="201">
        <f>D342+D353</f>
        <v>0</v>
      </c>
      <c r="E341" s="201">
        <f t="shared" ref="E341:N341" si="142">E342+E353</f>
        <v>0</v>
      </c>
      <c r="F341" s="201">
        <f t="shared" si="142"/>
        <v>0</v>
      </c>
      <c r="G341" s="201">
        <f t="shared" si="142"/>
        <v>0</v>
      </c>
      <c r="H341" s="201">
        <f t="shared" si="142"/>
        <v>0</v>
      </c>
      <c r="I341" s="200">
        <f t="shared" si="130"/>
        <v>0</v>
      </c>
      <c r="J341" s="201">
        <f t="shared" si="142"/>
        <v>0</v>
      </c>
      <c r="K341" s="201">
        <f t="shared" si="142"/>
        <v>0</v>
      </c>
      <c r="L341" s="201">
        <f t="shared" si="142"/>
        <v>0</v>
      </c>
      <c r="M341" s="201">
        <f t="shared" si="142"/>
        <v>0</v>
      </c>
      <c r="N341" s="201">
        <f t="shared" si="142"/>
        <v>0</v>
      </c>
    </row>
    <row r="342" spans="1:14">
      <c r="A342" s="1775">
        <v>561</v>
      </c>
      <c r="B342" s="1741" t="s">
        <v>1152</v>
      </c>
      <c r="C342" s="200">
        <f t="shared" si="131"/>
        <v>0</v>
      </c>
      <c r="D342" s="201">
        <f>D343+D348</f>
        <v>0</v>
      </c>
      <c r="E342" s="201">
        <f t="shared" ref="E342:M342" si="143">E343+E348</f>
        <v>0</v>
      </c>
      <c r="F342" s="201">
        <f t="shared" si="143"/>
        <v>0</v>
      </c>
      <c r="G342" s="201">
        <f t="shared" si="143"/>
        <v>0</v>
      </c>
      <c r="H342" s="201">
        <f t="shared" si="143"/>
        <v>0</v>
      </c>
      <c r="I342" s="200">
        <f t="shared" si="130"/>
        <v>0</v>
      </c>
      <c r="J342" s="201">
        <f t="shared" si="143"/>
        <v>0</v>
      </c>
      <c r="K342" s="201">
        <f t="shared" si="143"/>
        <v>0</v>
      </c>
      <c r="L342" s="201">
        <f t="shared" si="143"/>
        <v>0</v>
      </c>
      <c r="M342" s="201">
        <f t="shared" si="143"/>
        <v>0</v>
      </c>
      <c r="N342" s="201">
        <f>N343+N348</f>
        <v>0</v>
      </c>
    </row>
    <row r="343" spans="1:14">
      <c r="A343" s="1776">
        <v>5611</v>
      </c>
      <c r="B343" s="1743" t="s">
        <v>1153</v>
      </c>
      <c r="C343" s="200">
        <f t="shared" si="131"/>
        <v>0</v>
      </c>
      <c r="D343" s="201">
        <f>D344+D345+D346+D347</f>
        <v>0</v>
      </c>
      <c r="E343" s="201">
        <f t="shared" ref="E343:M343" si="144">E344+E345+E346+E347</f>
        <v>0</v>
      </c>
      <c r="F343" s="201">
        <f t="shared" si="144"/>
        <v>0</v>
      </c>
      <c r="G343" s="201">
        <f t="shared" si="144"/>
        <v>0</v>
      </c>
      <c r="H343" s="201">
        <f t="shared" si="144"/>
        <v>0</v>
      </c>
      <c r="I343" s="200">
        <f t="shared" si="130"/>
        <v>0</v>
      </c>
      <c r="J343" s="201">
        <f t="shared" si="144"/>
        <v>0</v>
      </c>
      <c r="K343" s="201">
        <f t="shared" si="144"/>
        <v>0</v>
      </c>
      <c r="L343" s="201">
        <f t="shared" si="144"/>
        <v>0</v>
      </c>
      <c r="M343" s="201">
        <f t="shared" si="144"/>
        <v>0</v>
      </c>
      <c r="N343" s="201">
        <f>N344+N345+N346+N347</f>
        <v>0</v>
      </c>
    </row>
    <row r="344" spans="1:14">
      <c r="A344" s="1776">
        <v>56111</v>
      </c>
      <c r="B344" s="1743" t="s">
        <v>1154</v>
      </c>
      <c r="C344" s="200">
        <f t="shared" si="131"/>
        <v>0</v>
      </c>
      <c r="D344" s="1739"/>
      <c r="E344" s="1739"/>
      <c r="F344" s="1739"/>
      <c r="G344" s="1739"/>
      <c r="H344" s="1739"/>
      <c r="I344" s="200">
        <f t="shared" si="130"/>
        <v>0</v>
      </c>
      <c r="J344" s="1739"/>
      <c r="K344" s="1739"/>
      <c r="L344" s="1739"/>
      <c r="M344" s="1739"/>
      <c r="N344" s="1740"/>
    </row>
    <row r="345" spans="1:14">
      <c r="A345" s="1776">
        <v>56112</v>
      </c>
      <c r="B345" s="1743" t="s">
        <v>1155</v>
      </c>
      <c r="C345" s="200">
        <f t="shared" si="131"/>
        <v>0</v>
      </c>
      <c r="D345" s="1739"/>
      <c r="E345" s="1739"/>
      <c r="F345" s="1739"/>
      <c r="G345" s="1739"/>
      <c r="H345" s="1739"/>
      <c r="I345" s="200">
        <f t="shared" si="130"/>
        <v>0</v>
      </c>
      <c r="J345" s="1739"/>
      <c r="K345" s="1739"/>
      <c r="L345" s="1739"/>
      <c r="M345" s="1739"/>
      <c r="N345" s="1740"/>
    </row>
    <row r="346" spans="1:14">
      <c r="A346" s="1776">
        <v>56113</v>
      </c>
      <c r="B346" s="1743" t="s">
        <v>1156</v>
      </c>
      <c r="C346" s="200">
        <f t="shared" si="131"/>
        <v>0</v>
      </c>
      <c r="D346" s="1739"/>
      <c r="E346" s="1739"/>
      <c r="F346" s="1739"/>
      <c r="G346" s="1739"/>
      <c r="H346" s="1739"/>
      <c r="I346" s="200">
        <f t="shared" si="130"/>
        <v>0</v>
      </c>
      <c r="J346" s="1739"/>
      <c r="K346" s="1739"/>
      <c r="L346" s="1739"/>
      <c r="M346" s="1739"/>
      <c r="N346" s="1740"/>
    </row>
    <row r="347" spans="1:14">
      <c r="A347" s="1776">
        <v>56114</v>
      </c>
      <c r="B347" s="1789" t="s">
        <v>1157</v>
      </c>
      <c r="C347" s="200">
        <f t="shared" si="131"/>
        <v>0</v>
      </c>
      <c r="D347" s="1739"/>
      <c r="E347" s="1739"/>
      <c r="F347" s="1739"/>
      <c r="G347" s="1739"/>
      <c r="H347" s="1739"/>
      <c r="I347" s="200">
        <f t="shared" si="130"/>
        <v>0</v>
      </c>
      <c r="J347" s="1739"/>
      <c r="K347" s="1739"/>
      <c r="L347" s="1739"/>
      <c r="M347" s="1739"/>
      <c r="N347" s="1740"/>
    </row>
    <row r="348" spans="1:14">
      <c r="A348" s="1776">
        <v>5612</v>
      </c>
      <c r="B348" s="1743" t="s">
        <v>1158</v>
      </c>
      <c r="C348" s="200">
        <f t="shared" si="131"/>
        <v>0</v>
      </c>
      <c r="D348" s="201">
        <f>D349+D350+D351+D352</f>
        <v>0</v>
      </c>
      <c r="E348" s="201">
        <f t="shared" ref="E348:N348" si="145">E349+E350+E351+E352</f>
        <v>0</v>
      </c>
      <c r="F348" s="201">
        <f t="shared" si="145"/>
        <v>0</v>
      </c>
      <c r="G348" s="201">
        <f t="shared" si="145"/>
        <v>0</v>
      </c>
      <c r="H348" s="201">
        <f t="shared" si="145"/>
        <v>0</v>
      </c>
      <c r="I348" s="200">
        <f t="shared" si="130"/>
        <v>0</v>
      </c>
      <c r="J348" s="201">
        <f>J349+J350+J351+J352</f>
        <v>0</v>
      </c>
      <c r="K348" s="201">
        <f t="shared" si="145"/>
        <v>0</v>
      </c>
      <c r="L348" s="201">
        <f t="shared" si="145"/>
        <v>0</v>
      </c>
      <c r="M348" s="201">
        <f t="shared" si="145"/>
        <v>0</v>
      </c>
      <c r="N348" s="201">
        <f t="shared" si="145"/>
        <v>0</v>
      </c>
    </row>
    <row r="349" spans="1:14">
      <c r="A349" s="1776">
        <v>56121</v>
      </c>
      <c r="B349" s="1743" t="s">
        <v>1159</v>
      </c>
      <c r="C349" s="200">
        <f t="shared" si="131"/>
        <v>0</v>
      </c>
      <c r="D349" s="1739"/>
      <c r="E349" s="1739"/>
      <c r="F349" s="1739"/>
      <c r="G349" s="1739"/>
      <c r="H349" s="1739"/>
      <c r="I349" s="200">
        <f t="shared" si="130"/>
        <v>0</v>
      </c>
      <c r="J349" s="1739"/>
      <c r="K349" s="1739"/>
      <c r="L349" s="1739"/>
      <c r="M349" s="1739"/>
      <c r="N349" s="1740"/>
    </row>
    <row r="350" spans="1:14">
      <c r="A350" s="1776">
        <v>56122</v>
      </c>
      <c r="B350" s="1743" t="s">
        <v>1160</v>
      </c>
      <c r="C350" s="200">
        <f t="shared" si="131"/>
        <v>0</v>
      </c>
      <c r="D350" s="203"/>
      <c r="E350" s="203"/>
      <c r="F350" s="203"/>
      <c r="G350" s="203"/>
      <c r="H350" s="203"/>
      <c r="I350" s="200">
        <f t="shared" si="130"/>
        <v>0</v>
      </c>
      <c r="J350" s="203"/>
      <c r="K350" s="203"/>
      <c r="L350" s="203"/>
      <c r="M350" s="203"/>
      <c r="N350" s="204"/>
    </row>
    <row r="351" spans="1:14">
      <c r="A351" s="1776">
        <v>56123</v>
      </c>
      <c r="B351" s="1743" t="s">
        <v>1161</v>
      </c>
      <c r="C351" s="200">
        <f t="shared" si="131"/>
        <v>0</v>
      </c>
      <c r="D351" s="1739"/>
      <c r="E351" s="1739"/>
      <c r="F351" s="1739"/>
      <c r="G351" s="1739"/>
      <c r="H351" s="1739"/>
      <c r="I351" s="200">
        <f t="shared" si="130"/>
        <v>0</v>
      </c>
      <c r="J351" s="1739"/>
      <c r="K351" s="1739"/>
      <c r="L351" s="1739"/>
      <c r="M351" s="1739"/>
      <c r="N351" s="1740"/>
    </row>
    <row r="352" spans="1:14">
      <c r="A352" s="1776">
        <v>56124</v>
      </c>
      <c r="B352" s="1789" t="s">
        <v>1162</v>
      </c>
      <c r="C352" s="200">
        <f t="shared" si="131"/>
        <v>0</v>
      </c>
      <c r="D352" s="1739"/>
      <c r="E352" s="1739"/>
      <c r="F352" s="1739"/>
      <c r="G352" s="1739"/>
      <c r="H352" s="1739"/>
      <c r="I352" s="200">
        <f t="shared" si="130"/>
        <v>0</v>
      </c>
      <c r="J352" s="1739"/>
      <c r="K352" s="1739"/>
      <c r="L352" s="1739"/>
      <c r="M352" s="1739"/>
      <c r="N352" s="1740"/>
    </row>
    <row r="353" spans="1:14">
      <c r="A353" s="1775">
        <v>569</v>
      </c>
      <c r="B353" s="1741" t="s">
        <v>77</v>
      </c>
      <c r="C353" s="200">
        <f t="shared" si="131"/>
        <v>0</v>
      </c>
      <c r="D353" s="201">
        <f>D354+D359</f>
        <v>0</v>
      </c>
      <c r="E353" s="201">
        <f t="shared" ref="E353:N353" si="146">E354+E359</f>
        <v>0</v>
      </c>
      <c r="F353" s="201">
        <f t="shared" si="146"/>
        <v>0</v>
      </c>
      <c r="G353" s="201">
        <f t="shared" si="146"/>
        <v>0</v>
      </c>
      <c r="H353" s="201">
        <f t="shared" si="146"/>
        <v>0</v>
      </c>
      <c r="I353" s="200">
        <f t="shared" si="130"/>
        <v>0</v>
      </c>
      <c r="J353" s="201">
        <f t="shared" si="146"/>
        <v>0</v>
      </c>
      <c r="K353" s="201">
        <f t="shared" si="146"/>
        <v>0</v>
      </c>
      <c r="L353" s="201">
        <f t="shared" si="146"/>
        <v>0</v>
      </c>
      <c r="M353" s="201">
        <f t="shared" si="146"/>
        <v>0</v>
      </c>
      <c r="N353" s="201">
        <f t="shared" si="146"/>
        <v>0</v>
      </c>
    </row>
    <row r="354" spans="1:14">
      <c r="A354" s="1776">
        <v>5691</v>
      </c>
      <c r="B354" s="1743" t="s">
        <v>1163</v>
      </c>
      <c r="C354" s="200">
        <f t="shared" si="131"/>
        <v>0</v>
      </c>
      <c r="D354" s="201">
        <f>D355+D356+D357+D358</f>
        <v>0</v>
      </c>
      <c r="E354" s="201">
        <f t="shared" ref="E354:N354" si="147">E355+E356+E357+E358</f>
        <v>0</v>
      </c>
      <c r="F354" s="201">
        <f t="shared" si="147"/>
        <v>0</v>
      </c>
      <c r="G354" s="201">
        <f t="shared" si="147"/>
        <v>0</v>
      </c>
      <c r="H354" s="201">
        <f t="shared" si="147"/>
        <v>0</v>
      </c>
      <c r="I354" s="200">
        <f t="shared" si="130"/>
        <v>0</v>
      </c>
      <c r="J354" s="201">
        <f t="shared" si="147"/>
        <v>0</v>
      </c>
      <c r="K354" s="201">
        <f t="shared" si="147"/>
        <v>0</v>
      </c>
      <c r="L354" s="201">
        <f t="shared" si="147"/>
        <v>0</v>
      </c>
      <c r="M354" s="201">
        <f t="shared" si="147"/>
        <v>0</v>
      </c>
      <c r="N354" s="201">
        <f t="shared" si="147"/>
        <v>0</v>
      </c>
    </row>
    <row r="355" spans="1:14">
      <c r="A355" s="1776">
        <v>56911</v>
      </c>
      <c r="B355" s="1743" t="s">
        <v>1164</v>
      </c>
      <c r="C355" s="200">
        <f t="shared" si="131"/>
        <v>0</v>
      </c>
      <c r="D355" s="203"/>
      <c r="E355" s="203"/>
      <c r="F355" s="203"/>
      <c r="G355" s="203"/>
      <c r="H355" s="203"/>
      <c r="I355" s="200">
        <f t="shared" si="130"/>
        <v>0</v>
      </c>
      <c r="J355" s="203"/>
      <c r="K355" s="203"/>
      <c r="L355" s="203"/>
      <c r="M355" s="203"/>
      <c r="N355" s="204"/>
    </row>
    <row r="356" spans="1:14">
      <c r="A356" s="1776">
        <v>56912</v>
      </c>
      <c r="B356" s="1743" t="s">
        <v>1165</v>
      </c>
      <c r="C356" s="200">
        <f t="shared" si="131"/>
        <v>0</v>
      </c>
      <c r="D356" s="1739"/>
      <c r="E356" s="1739"/>
      <c r="F356" s="1739"/>
      <c r="G356" s="1739"/>
      <c r="H356" s="1739"/>
      <c r="I356" s="200">
        <f t="shared" si="130"/>
        <v>0</v>
      </c>
      <c r="J356" s="1739"/>
      <c r="K356" s="1739"/>
      <c r="L356" s="1739"/>
      <c r="M356" s="1739"/>
      <c r="N356" s="1740"/>
    </row>
    <row r="357" spans="1:14">
      <c r="A357" s="1776">
        <v>56913</v>
      </c>
      <c r="B357" s="1743" t="s">
        <v>1166</v>
      </c>
      <c r="C357" s="200">
        <f t="shared" si="131"/>
        <v>0</v>
      </c>
      <c r="D357" s="1739"/>
      <c r="E357" s="1739"/>
      <c r="F357" s="1739"/>
      <c r="G357" s="1739"/>
      <c r="H357" s="1739"/>
      <c r="I357" s="200">
        <f t="shared" si="130"/>
        <v>0</v>
      </c>
      <c r="J357" s="1739"/>
      <c r="K357" s="1739"/>
      <c r="L357" s="1739"/>
      <c r="M357" s="1739"/>
      <c r="N357" s="1740"/>
    </row>
    <row r="358" spans="1:14">
      <c r="A358" s="1776">
        <v>56914</v>
      </c>
      <c r="B358" s="1789" t="s">
        <v>1167</v>
      </c>
      <c r="C358" s="200">
        <f t="shared" si="131"/>
        <v>0</v>
      </c>
      <c r="D358" s="1739"/>
      <c r="E358" s="1739"/>
      <c r="F358" s="1739"/>
      <c r="G358" s="1739"/>
      <c r="H358" s="1739"/>
      <c r="I358" s="200">
        <f t="shared" si="130"/>
        <v>0</v>
      </c>
      <c r="J358" s="1739"/>
      <c r="K358" s="1739"/>
      <c r="L358" s="1739"/>
      <c r="M358" s="1739"/>
      <c r="N358" s="1740"/>
    </row>
    <row r="359" spans="1:14">
      <c r="A359" s="1776">
        <v>5692</v>
      </c>
      <c r="B359" s="1743" t="s">
        <v>1168</v>
      </c>
      <c r="C359" s="200">
        <f t="shared" si="131"/>
        <v>0</v>
      </c>
      <c r="D359" s="201">
        <f>D360+D361+D362+D363</f>
        <v>0</v>
      </c>
      <c r="E359" s="201">
        <f t="shared" ref="E359:N359" si="148">E360+E361+E362+E363</f>
        <v>0</v>
      </c>
      <c r="F359" s="201">
        <f t="shared" si="148"/>
        <v>0</v>
      </c>
      <c r="G359" s="201">
        <f t="shared" si="148"/>
        <v>0</v>
      </c>
      <c r="H359" s="201">
        <f t="shared" si="148"/>
        <v>0</v>
      </c>
      <c r="I359" s="200">
        <f t="shared" si="130"/>
        <v>0</v>
      </c>
      <c r="J359" s="201">
        <f t="shared" si="148"/>
        <v>0</v>
      </c>
      <c r="K359" s="201">
        <f t="shared" si="148"/>
        <v>0</v>
      </c>
      <c r="L359" s="201">
        <f t="shared" si="148"/>
        <v>0</v>
      </c>
      <c r="M359" s="201">
        <f t="shared" si="148"/>
        <v>0</v>
      </c>
      <c r="N359" s="201">
        <f t="shared" si="148"/>
        <v>0</v>
      </c>
    </row>
    <row r="360" spans="1:14">
      <c r="A360" s="1776">
        <v>56921</v>
      </c>
      <c r="B360" s="1743" t="s">
        <v>1169</v>
      </c>
      <c r="C360" s="200">
        <f t="shared" si="131"/>
        <v>0</v>
      </c>
      <c r="D360" s="1739"/>
      <c r="E360" s="1739"/>
      <c r="F360" s="1739"/>
      <c r="G360" s="1739"/>
      <c r="H360" s="1739"/>
      <c r="I360" s="200">
        <f t="shared" si="130"/>
        <v>0</v>
      </c>
      <c r="J360" s="1739"/>
      <c r="K360" s="1739"/>
      <c r="L360" s="1739"/>
      <c r="M360" s="1739"/>
      <c r="N360" s="1740"/>
    </row>
    <row r="361" spans="1:14">
      <c r="A361" s="1776">
        <v>56922</v>
      </c>
      <c r="B361" s="1743" t="s">
        <v>1170</v>
      </c>
      <c r="C361" s="200">
        <f t="shared" si="131"/>
        <v>0</v>
      </c>
      <c r="D361" s="203"/>
      <c r="E361" s="203"/>
      <c r="F361" s="203"/>
      <c r="G361" s="203"/>
      <c r="H361" s="203"/>
      <c r="I361" s="200">
        <f t="shared" si="130"/>
        <v>0</v>
      </c>
      <c r="J361" s="203"/>
      <c r="K361" s="203"/>
      <c r="L361" s="203"/>
      <c r="M361" s="203"/>
      <c r="N361" s="204"/>
    </row>
    <row r="362" spans="1:14">
      <c r="A362" s="1776">
        <v>56923</v>
      </c>
      <c r="B362" s="1743" t="s">
        <v>1171</v>
      </c>
      <c r="C362" s="200">
        <f t="shared" si="131"/>
        <v>0</v>
      </c>
      <c r="D362" s="1739"/>
      <c r="E362" s="1739"/>
      <c r="F362" s="1739"/>
      <c r="G362" s="1739"/>
      <c r="H362" s="1739"/>
      <c r="I362" s="200">
        <f t="shared" si="130"/>
        <v>0</v>
      </c>
      <c r="J362" s="1739"/>
      <c r="K362" s="1739"/>
      <c r="L362" s="1739"/>
      <c r="M362" s="1739"/>
      <c r="N362" s="1740"/>
    </row>
    <row r="363" spans="1:14">
      <c r="A363" s="1776">
        <v>56924</v>
      </c>
      <c r="B363" s="1789" t="s">
        <v>1172</v>
      </c>
      <c r="C363" s="200">
        <f t="shared" si="131"/>
        <v>0</v>
      </c>
      <c r="D363" s="1739"/>
      <c r="E363" s="1739"/>
      <c r="F363" s="1739"/>
      <c r="G363" s="1739"/>
      <c r="H363" s="1739"/>
      <c r="I363" s="200">
        <f t="shared" si="130"/>
        <v>0</v>
      </c>
      <c r="J363" s="1739"/>
      <c r="K363" s="1739"/>
      <c r="L363" s="1739"/>
      <c r="M363" s="1739"/>
      <c r="N363" s="1740"/>
    </row>
    <row r="364" spans="1:14">
      <c r="A364" s="1774">
        <v>57</v>
      </c>
      <c r="B364" s="1734" t="s">
        <v>1173</v>
      </c>
      <c r="C364" s="200">
        <f t="shared" si="131"/>
        <v>0</v>
      </c>
      <c r="D364" s="201">
        <f>D365+D366+D367+D368+D369+D370</f>
        <v>0</v>
      </c>
      <c r="E364" s="201">
        <f t="shared" ref="E364:M364" si="149">E365+E366+E367+E368+E369+E370</f>
        <v>0</v>
      </c>
      <c r="F364" s="201">
        <f t="shared" si="149"/>
        <v>0</v>
      </c>
      <c r="G364" s="201">
        <f t="shared" si="149"/>
        <v>0</v>
      </c>
      <c r="H364" s="201">
        <f t="shared" si="149"/>
        <v>0</v>
      </c>
      <c r="I364" s="200">
        <f t="shared" si="130"/>
        <v>0</v>
      </c>
      <c r="J364" s="201">
        <f t="shared" si="149"/>
        <v>0</v>
      </c>
      <c r="K364" s="201">
        <f t="shared" si="149"/>
        <v>0</v>
      </c>
      <c r="L364" s="201">
        <f t="shared" si="149"/>
        <v>0</v>
      </c>
      <c r="M364" s="201">
        <f t="shared" si="149"/>
        <v>0</v>
      </c>
      <c r="N364" s="201">
        <f>N365+N366+N367+N368+N369+N370</f>
        <v>0</v>
      </c>
    </row>
    <row r="365" spans="1:14">
      <c r="A365" s="1788">
        <v>571</v>
      </c>
      <c r="B365" s="1769" t="s">
        <v>1174</v>
      </c>
      <c r="C365" s="200">
        <f t="shared" si="131"/>
        <v>0</v>
      </c>
      <c r="D365" s="1739"/>
      <c r="E365" s="1739"/>
      <c r="F365" s="1739"/>
      <c r="G365" s="1739"/>
      <c r="H365" s="1739"/>
      <c r="I365" s="200">
        <f t="shared" si="130"/>
        <v>0</v>
      </c>
      <c r="J365" s="1739"/>
      <c r="K365" s="1739"/>
      <c r="L365" s="1739"/>
      <c r="M365" s="1739"/>
      <c r="N365" s="1740"/>
    </row>
    <row r="366" spans="1:14">
      <c r="A366" s="1788">
        <v>572</v>
      </c>
      <c r="B366" s="1769" t="s">
        <v>1175</v>
      </c>
      <c r="C366" s="200">
        <f t="shared" si="131"/>
        <v>0</v>
      </c>
      <c r="D366" s="1739"/>
      <c r="E366" s="1739"/>
      <c r="F366" s="1739"/>
      <c r="G366" s="1739"/>
      <c r="H366" s="1739"/>
      <c r="I366" s="200">
        <f t="shared" si="130"/>
        <v>0</v>
      </c>
      <c r="J366" s="1739"/>
      <c r="K366" s="1739"/>
      <c r="L366" s="1739"/>
      <c r="M366" s="1739"/>
      <c r="N366" s="1740"/>
    </row>
    <row r="367" spans="1:14">
      <c r="A367" s="1788">
        <v>573</v>
      </c>
      <c r="B367" s="1769" t="s">
        <v>1176</v>
      </c>
      <c r="C367" s="200">
        <f t="shared" si="131"/>
        <v>0</v>
      </c>
      <c r="D367" s="1739"/>
      <c r="E367" s="1739"/>
      <c r="F367" s="1739"/>
      <c r="G367" s="1739"/>
      <c r="H367" s="1739"/>
      <c r="I367" s="200">
        <f t="shared" si="130"/>
        <v>0</v>
      </c>
      <c r="J367" s="1739">
        <v>0</v>
      </c>
      <c r="K367" s="1739">
        <v>0</v>
      </c>
      <c r="L367" s="1739">
        <v>0</v>
      </c>
      <c r="M367" s="1739">
        <v>0</v>
      </c>
      <c r="N367" s="1740">
        <v>0</v>
      </c>
    </row>
    <row r="368" spans="1:14">
      <c r="A368" s="1788">
        <v>574</v>
      </c>
      <c r="B368" s="1769" t="s">
        <v>1227</v>
      </c>
      <c r="C368" s="200">
        <f t="shared" si="131"/>
        <v>0</v>
      </c>
      <c r="D368" s="1739"/>
      <c r="E368" s="1739"/>
      <c r="F368" s="1739"/>
      <c r="G368" s="1739"/>
      <c r="H368" s="1739"/>
      <c r="I368" s="200">
        <f t="shared" si="130"/>
        <v>0</v>
      </c>
      <c r="J368" s="1739"/>
      <c r="K368" s="1739"/>
      <c r="L368" s="1739"/>
      <c r="M368" s="1739"/>
      <c r="N368" s="1740"/>
    </row>
    <row r="369" spans="1:14">
      <c r="A369" s="1788">
        <v>577</v>
      </c>
      <c r="B369" s="1769" t="s">
        <v>1177</v>
      </c>
      <c r="C369" s="200">
        <f t="shared" si="131"/>
        <v>0</v>
      </c>
      <c r="D369" s="1739"/>
      <c r="E369" s="1739"/>
      <c r="F369" s="1739"/>
      <c r="G369" s="1739"/>
      <c r="H369" s="1739"/>
      <c r="I369" s="200">
        <f t="shared" si="130"/>
        <v>0</v>
      </c>
      <c r="J369" s="1739"/>
      <c r="K369" s="1739"/>
      <c r="L369" s="1739"/>
      <c r="M369" s="1739"/>
      <c r="N369" s="1740"/>
    </row>
    <row r="370" spans="1:14">
      <c r="A370" s="1788">
        <v>578</v>
      </c>
      <c r="B370" s="1769" t="s">
        <v>1178</v>
      </c>
      <c r="C370" s="200">
        <f t="shared" si="131"/>
        <v>0</v>
      </c>
      <c r="D370" s="1739"/>
      <c r="E370" s="1739"/>
      <c r="F370" s="1739"/>
      <c r="G370" s="1739"/>
      <c r="H370" s="1739"/>
      <c r="I370" s="200">
        <f t="shared" si="130"/>
        <v>0</v>
      </c>
      <c r="J370" s="1739"/>
      <c r="K370" s="1739"/>
      <c r="L370" s="1739"/>
      <c r="M370" s="1739"/>
      <c r="N370" s="1740"/>
    </row>
    <row r="371" spans="1:14">
      <c r="A371" s="1776"/>
      <c r="B371" s="1732" t="s">
        <v>995</v>
      </c>
      <c r="C371" s="200">
        <f t="shared" si="131"/>
        <v>0</v>
      </c>
      <c r="D371" s="213">
        <f>D178+D247+D294+D316+D336</f>
        <v>0</v>
      </c>
      <c r="E371" s="213">
        <f t="shared" ref="E371:N371" si="150">E178+E247+E294+E316+E336</f>
        <v>0</v>
      </c>
      <c r="F371" s="213">
        <f t="shared" si="150"/>
        <v>0</v>
      </c>
      <c r="G371" s="213">
        <f t="shared" si="150"/>
        <v>0</v>
      </c>
      <c r="H371" s="213">
        <f t="shared" si="150"/>
        <v>0</v>
      </c>
      <c r="I371" s="200">
        <f t="shared" ref="I371" si="151">J371+K371+L371+M371+N371</f>
        <v>0</v>
      </c>
      <c r="J371" s="213">
        <f t="shared" si="150"/>
        <v>0</v>
      </c>
      <c r="K371" s="213">
        <f t="shared" si="150"/>
        <v>0</v>
      </c>
      <c r="L371" s="213">
        <f t="shared" si="150"/>
        <v>0</v>
      </c>
      <c r="M371" s="213">
        <f t="shared" si="150"/>
        <v>0</v>
      </c>
      <c r="N371" s="214">
        <f t="shared" si="150"/>
        <v>0</v>
      </c>
    </row>
    <row r="372" spans="1:14">
      <c r="A372" s="202"/>
      <c r="B372" s="218" t="s">
        <v>1179</v>
      </c>
    </row>
    <row r="375" spans="1:14">
      <c r="C375" s="208"/>
      <c r="D375" s="206"/>
      <c r="E375" s="206"/>
      <c r="F375" s="206"/>
    </row>
  </sheetData>
  <mergeCells count="10">
    <mergeCell ref="C176:C177"/>
    <mergeCell ref="D176:H176"/>
    <mergeCell ref="I176:I177"/>
    <mergeCell ref="J176:N176"/>
    <mergeCell ref="C7:N7"/>
    <mergeCell ref="C8:C9"/>
    <mergeCell ref="D8:H8"/>
    <mergeCell ref="I8:I9"/>
    <mergeCell ref="J8:N8"/>
    <mergeCell ref="C175:N17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workbookViewId="0">
      <selection activeCell="B793" sqref="B793"/>
    </sheetView>
  </sheetViews>
  <sheetFormatPr defaultColWidth="11.42578125" defaultRowHeight="14.25"/>
  <cols>
    <col min="1" max="1" width="31.5703125" style="347" bestFit="1" customWidth="1"/>
    <col min="2" max="2" width="27.42578125" style="347" customWidth="1"/>
    <col min="3" max="3" width="71.28515625" style="346" customWidth="1"/>
    <col min="4" max="4" width="24.5703125" style="347" customWidth="1"/>
    <col min="5" max="5" width="56.140625" style="346" customWidth="1"/>
    <col min="6" max="16384" width="11.42578125" style="346"/>
  </cols>
  <sheetData>
    <row r="1" spans="1:5" ht="15">
      <c r="A1" s="96" t="s">
        <v>57</v>
      </c>
      <c r="B1" s="1640" t="s">
        <v>1814</v>
      </c>
      <c r="C1" s="1640"/>
    </row>
    <row r="2" spans="1:5" ht="15">
      <c r="A2" s="96" t="s">
        <v>58</v>
      </c>
      <c r="B2" s="3052" t="s">
        <v>1813</v>
      </c>
      <c r="C2" s="3052"/>
    </row>
    <row r="3" spans="1:5" ht="15">
      <c r="A3" s="96" t="s">
        <v>56</v>
      </c>
      <c r="B3" s="1640" t="s">
        <v>61</v>
      </c>
      <c r="C3" s="1640"/>
    </row>
    <row r="4" spans="1:5" ht="15">
      <c r="A4" s="96" t="s">
        <v>59</v>
      </c>
      <c r="B4" s="1640" t="s">
        <v>62</v>
      </c>
      <c r="C4" s="1640"/>
    </row>
    <row r="5" spans="1:5" ht="15">
      <c r="A5" s="96" t="s">
        <v>1349</v>
      </c>
      <c r="B5" s="1640" t="s">
        <v>1812</v>
      </c>
      <c r="C5" s="1640"/>
    </row>
    <row r="6" spans="1:5" ht="15" thickBot="1"/>
    <row r="7" spans="1:5" ht="15" thickBot="1">
      <c r="A7" s="3053" t="s">
        <v>1811</v>
      </c>
      <c r="B7" s="3054"/>
      <c r="C7" s="3054"/>
      <c r="D7" s="3055"/>
    </row>
    <row r="8" spans="1:5" ht="15" thickBot="1">
      <c r="A8" s="367"/>
      <c r="B8" s="366"/>
      <c r="C8" s="365"/>
      <c r="D8" s="364"/>
    </row>
    <row r="9" spans="1:5" s="347" customFormat="1">
      <c r="A9" s="363" t="s">
        <v>1810</v>
      </c>
      <c r="B9" s="362" t="s">
        <v>1809</v>
      </c>
      <c r="C9" s="361" t="s">
        <v>1808</v>
      </c>
      <c r="D9" s="360" t="s">
        <v>1807</v>
      </c>
      <c r="E9" s="359"/>
    </row>
    <row r="10" spans="1:5" s="348" customFormat="1">
      <c r="A10" s="2061" t="s">
        <v>1806</v>
      </c>
      <c r="B10" s="2062">
        <v>1</v>
      </c>
      <c r="C10" s="2063" t="s">
        <v>1805</v>
      </c>
      <c r="D10" s="2064">
        <f>D11+IF(D72&lt;=0.5*D11,D72,0.5*D11)</f>
        <v>0</v>
      </c>
    </row>
    <row r="11" spans="1:5" s="348" customFormat="1">
      <c r="A11" s="2061" t="s">
        <v>1804</v>
      </c>
      <c r="B11" s="2065" t="s">
        <v>1803</v>
      </c>
      <c r="C11" s="2066" t="s">
        <v>1802</v>
      </c>
      <c r="D11" s="2067">
        <f>D12+D55</f>
        <v>0</v>
      </c>
    </row>
    <row r="12" spans="1:5" s="348" customFormat="1">
      <c r="A12" s="2061" t="s">
        <v>1801</v>
      </c>
      <c r="B12" s="2062" t="s">
        <v>1800</v>
      </c>
      <c r="C12" s="2066" t="s">
        <v>1799</v>
      </c>
      <c r="D12" s="2067">
        <f>D13+D22+D26+D27+D28+D34+D38-D41+D42-D46+D47-D48-D49-D50-D51-D52-D53-D54</f>
        <v>0</v>
      </c>
    </row>
    <row r="13" spans="1:5" s="348" customFormat="1">
      <c r="A13" s="2061" t="s">
        <v>1798</v>
      </c>
      <c r="B13" s="2062" t="s">
        <v>1797</v>
      </c>
      <c r="C13" s="2068" t="s">
        <v>1796</v>
      </c>
      <c r="D13" s="2067">
        <f>D14+D16+D17-D21</f>
        <v>0</v>
      </c>
    </row>
    <row r="14" spans="1:5" s="348" customFormat="1">
      <c r="A14" s="2061" t="s">
        <v>1795</v>
      </c>
      <c r="B14" s="2069" t="s">
        <v>1794</v>
      </c>
      <c r="C14" s="2070" t="s">
        <v>1793</v>
      </c>
      <c r="D14" s="2071"/>
      <c r="E14" s="356"/>
    </row>
    <row r="15" spans="1:5" s="348" customFormat="1">
      <c r="A15" s="2061" t="s">
        <v>1792</v>
      </c>
      <c r="B15" s="2069" t="s">
        <v>1791</v>
      </c>
      <c r="C15" s="2070" t="s">
        <v>1790</v>
      </c>
      <c r="D15" s="2071"/>
      <c r="E15" s="356"/>
    </row>
    <row r="16" spans="1:5" s="348" customFormat="1">
      <c r="A16" s="2061" t="s">
        <v>1789</v>
      </c>
      <c r="B16" s="2069" t="s">
        <v>1788</v>
      </c>
      <c r="C16" s="2070" t="s">
        <v>1175</v>
      </c>
      <c r="D16" s="2071"/>
    </row>
    <row r="17" spans="1:9" s="348" customFormat="1" ht="35.1" customHeight="1">
      <c r="A17" s="2061" t="s">
        <v>1787</v>
      </c>
      <c r="B17" s="2069" t="s">
        <v>1786</v>
      </c>
      <c r="C17" s="2070" t="s">
        <v>1785</v>
      </c>
      <c r="D17" s="2067">
        <f>-D18-D19-D20</f>
        <v>0</v>
      </c>
      <c r="E17" s="356"/>
    </row>
    <row r="18" spans="1:9" s="348" customFormat="1" ht="35.1" customHeight="1">
      <c r="A18" s="2061" t="s">
        <v>1784</v>
      </c>
      <c r="B18" s="2069" t="s">
        <v>1783</v>
      </c>
      <c r="C18" s="2072" t="s">
        <v>1782</v>
      </c>
      <c r="D18" s="2071"/>
    </row>
    <row r="19" spans="1:9" s="348" customFormat="1" ht="35.1" customHeight="1">
      <c r="A19" s="2061" t="s">
        <v>1781</v>
      </c>
      <c r="B19" s="2069" t="s">
        <v>1780</v>
      </c>
      <c r="C19" s="2072" t="s">
        <v>1779</v>
      </c>
      <c r="D19" s="2071"/>
    </row>
    <row r="20" spans="1:9" s="348" customFormat="1" ht="35.1" customHeight="1">
      <c r="A20" s="2073" t="s">
        <v>1778</v>
      </c>
      <c r="B20" s="2069" t="s">
        <v>1777</v>
      </c>
      <c r="C20" s="2072" t="s">
        <v>1776</v>
      </c>
      <c r="D20" s="2071"/>
      <c r="E20" s="356"/>
    </row>
    <row r="21" spans="1:9" s="348" customFormat="1" ht="35.1" customHeight="1">
      <c r="A21" s="2073" t="s">
        <v>1775</v>
      </c>
      <c r="B21" s="2069" t="s">
        <v>1774</v>
      </c>
      <c r="C21" s="2070" t="s">
        <v>1773</v>
      </c>
      <c r="D21" s="2071"/>
      <c r="I21" s="358"/>
    </row>
    <row r="22" spans="1:9" s="348" customFormat="1" ht="35.1" customHeight="1">
      <c r="A22" s="2061" t="s">
        <v>1772</v>
      </c>
      <c r="B22" s="2062" t="s">
        <v>1771</v>
      </c>
      <c r="C22" s="2068" t="s">
        <v>1770</v>
      </c>
      <c r="D22" s="2067">
        <f>D23+D24+D25</f>
        <v>0</v>
      </c>
    </row>
    <row r="23" spans="1:9" s="348" customFormat="1" ht="35.1" customHeight="1">
      <c r="A23" s="2061" t="s">
        <v>1769</v>
      </c>
      <c r="B23" s="2069" t="s">
        <v>1768</v>
      </c>
      <c r="C23" s="2072" t="s">
        <v>1767</v>
      </c>
      <c r="D23" s="2071"/>
    </row>
    <row r="24" spans="1:9" s="348" customFormat="1" ht="35.1" customHeight="1">
      <c r="A24" s="2061" t="s">
        <v>1766</v>
      </c>
      <c r="B24" s="2069" t="s">
        <v>1765</v>
      </c>
      <c r="C24" s="2072" t="s">
        <v>1764</v>
      </c>
      <c r="D24" s="2071"/>
      <c r="E24" s="356"/>
    </row>
    <row r="25" spans="1:9" s="348" customFormat="1" ht="35.1" customHeight="1">
      <c r="A25" s="2061" t="s">
        <v>1763</v>
      </c>
      <c r="B25" s="2069" t="s">
        <v>1762</v>
      </c>
      <c r="C25" s="2074" t="s">
        <v>1761</v>
      </c>
      <c r="D25" s="2071"/>
    </row>
    <row r="26" spans="1:9" s="348" customFormat="1" ht="35.1" customHeight="1">
      <c r="A26" s="2061" t="s">
        <v>1760</v>
      </c>
      <c r="B26" s="2062" t="s">
        <v>1759</v>
      </c>
      <c r="C26" s="2068" t="s">
        <v>1758</v>
      </c>
      <c r="D26" s="2071"/>
    </row>
    <row r="27" spans="1:9" s="348" customFormat="1" ht="35.1" customHeight="1">
      <c r="A27" s="2061"/>
      <c r="B27" s="2062" t="s">
        <v>1757</v>
      </c>
      <c r="C27" s="2075" t="s">
        <v>1756</v>
      </c>
      <c r="D27" s="2071"/>
    </row>
    <row r="28" spans="1:9" s="348" customFormat="1" ht="35.1" customHeight="1">
      <c r="A28" s="2061" t="s">
        <v>1755</v>
      </c>
      <c r="B28" s="2062" t="s">
        <v>1754</v>
      </c>
      <c r="C28" s="2075" t="s">
        <v>1753</v>
      </c>
      <c r="D28" s="2076">
        <f>-D29+D30+D31+D32-D33</f>
        <v>0</v>
      </c>
    </row>
    <row r="29" spans="1:9" s="348" customFormat="1" ht="35.1" customHeight="1">
      <c r="A29" s="2061" t="s">
        <v>1752</v>
      </c>
      <c r="B29" s="2069" t="s">
        <v>1751</v>
      </c>
      <c r="C29" s="2072" t="s">
        <v>1750</v>
      </c>
      <c r="D29" s="2071"/>
    </row>
    <row r="30" spans="1:9" s="348" customFormat="1" ht="35.1" customHeight="1">
      <c r="A30" s="2061" t="s">
        <v>1749</v>
      </c>
      <c r="B30" s="2069" t="s">
        <v>1748</v>
      </c>
      <c r="C30" s="2072" t="s">
        <v>1747</v>
      </c>
      <c r="D30" s="2071"/>
    </row>
    <row r="31" spans="1:9" s="348" customFormat="1" ht="35.1" customHeight="1">
      <c r="A31" s="2061" t="s">
        <v>1746</v>
      </c>
      <c r="B31" s="2069" t="s">
        <v>1745</v>
      </c>
      <c r="C31" s="2072" t="s">
        <v>1744</v>
      </c>
      <c r="D31" s="2071"/>
    </row>
    <row r="32" spans="1:9" s="348" customFormat="1" ht="35.1" customHeight="1">
      <c r="A32" s="2061" t="s">
        <v>1743</v>
      </c>
      <c r="B32" s="2069" t="s">
        <v>1742</v>
      </c>
      <c r="C32" s="2072" t="s">
        <v>1741</v>
      </c>
      <c r="D32" s="2071"/>
    </row>
    <row r="33" spans="1:9" s="348" customFormat="1" ht="35.1" customHeight="1">
      <c r="A33" s="2061" t="s">
        <v>1740</v>
      </c>
      <c r="B33" s="2069" t="s">
        <v>1739</v>
      </c>
      <c r="C33" s="2072" t="s">
        <v>1738</v>
      </c>
      <c r="D33" s="2071"/>
    </row>
    <row r="34" spans="1:9" s="348" customFormat="1" ht="35.1" customHeight="1">
      <c r="A34" s="2061" t="s">
        <v>1737</v>
      </c>
      <c r="B34" s="2062" t="s">
        <v>1736</v>
      </c>
      <c r="C34" s="2068" t="s">
        <v>1735</v>
      </c>
      <c r="D34" s="2067">
        <f>-D35-D36+D37</f>
        <v>0</v>
      </c>
    </row>
    <row r="35" spans="1:9" s="348" customFormat="1" ht="35.1" customHeight="1">
      <c r="A35" s="2061" t="s">
        <v>1734</v>
      </c>
      <c r="B35" s="2069" t="s">
        <v>1733</v>
      </c>
      <c r="C35" s="2072" t="s">
        <v>1732</v>
      </c>
      <c r="D35" s="2071"/>
    </row>
    <row r="36" spans="1:9" s="348" customFormat="1" ht="35.1" customHeight="1">
      <c r="A36" s="2061" t="s">
        <v>1731</v>
      </c>
      <c r="B36" s="2069" t="s">
        <v>1730</v>
      </c>
      <c r="C36" s="2077" t="s">
        <v>1729</v>
      </c>
      <c r="D36" s="2071"/>
    </row>
    <row r="37" spans="1:9" s="348" customFormat="1" ht="35.1" customHeight="1">
      <c r="A37" s="2061" t="s">
        <v>1728</v>
      </c>
      <c r="B37" s="2069" t="s">
        <v>1727</v>
      </c>
      <c r="C37" s="2072" t="s">
        <v>1726</v>
      </c>
      <c r="D37" s="2071"/>
    </row>
    <row r="38" spans="1:9" s="348" customFormat="1" ht="35.1" customHeight="1">
      <c r="A38" s="2061" t="s">
        <v>1725</v>
      </c>
      <c r="B38" s="2062" t="s">
        <v>1724</v>
      </c>
      <c r="C38" s="2068" t="s">
        <v>1723</v>
      </c>
      <c r="D38" s="2067">
        <f>-D39+D40</f>
        <v>0</v>
      </c>
    </row>
    <row r="39" spans="1:9" s="348" customFormat="1" ht="35.1" customHeight="1">
      <c r="A39" s="2061" t="s">
        <v>1722</v>
      </c>
      <c r="B39" s="2069" t="s">
        <v>1721</v>
      </c>
      <c r="C39" s="2072" t="s">
        <v>1720</v>
      </c>
      <c r="D39" s="2071"/>
    </row>
    <row r="40" spans="1:9" s="348" customFormat="1" ht="35.1" customHeight="1">
      <c r="A40" s="2061" t="s">
        <v>1719</v>
      </c>
      <c r="B40" s="2069" t="s">
        <v>1718</v>
      </c>
      <c r="C40" s="2072" t="s">
        <v>1717</v>
      </c>
      <c r="D40" s="2071"/>
    </row>
    <row r="41" spans="1:9" s="348" customFormat="1" ht="35.1" customHeight="1">
      <c r="A41" s="2061" t="s">
        <v>1716</v>
      </c>
      <c r="B41" s="2062" t="s">
        <v>1715</v>
      </c>
      <c r="C41" s="2068" t="s">
        <v>1714</v>
      </c>
      <c r="D41" s="2071"/>
    </row>
    <row r="42" spans="1:9" s="348" customFormat="1" ht="35.1" customHeight="1">
      <c r="A42" s="2061" t="s">
        <v>1713</v>
      </c>
      <c r="B42" s="2062" t="s">
        <v>1712</v>
      </c>
      <c r="C42" s="2068" t="s">
        <v>1711</v>
      </c>
      <c r="D42" s="2067">
        <f>-D43+D44+D45</f>
        <v>0</v>
      </c>
    </row>
    <row r="43" spans="1:9" s="348" customFormat="1" ht="35.1" customHeight="1">
      <c r="A43" s="2061" t="s">
        <v>1710</v>
      </c>
      <c r="B43" s="2069" t="s">
        <v>1709</v>
      </c>
      <c r="C43" s="2072" t="s">
        <v>1708</v>
      </c>
      <c r="D43" s="2071"/>
    </row>
    <row r="44" spans="1:9" s="348" customFormat="1" ht="35.1" customHeight="1">
      <c r="A44" s="2061" t="s">
        <v>1707</v>
      </c>
      <c r="B44" s="2069" t="s">
        <v>1706</v>
      </c>
      <c r="C44" s="2072" t="s">
        <v>1705</v>
      </c>
      <c r="D44" s="2071"/>
    </row>
    <row r="45" spans="1:9" s="348" customFormat="1" ht="35.1" customHeight="1">
      <c r="A45" s="2061" t="s">
        <v>1704</v>
      </c>
      <c r="B45" s="2069" t="s">
        <v>1703</v>
      </c>
      <c r="C45" s="2072" t="s">
        <v>1702</v>
      </c>
      <c r="D45" s="2071"/>
    </row>
    <row r="46" spans="1:9" s="348" customFormat="1" ht="35.1" customHeight="1">
      <c r="A46" s="2061" t="s">
        <v>1701</v>
      </c>
      <c r="B46" s="2062" t="s">
        <v>1700</v>
      </c>
      <c r="C46" s="2068" t="s">
        <v>1699</v>
      </c>
      <c r="D46" s="2071"/>
    </row>
    <row r="47" spans="1:9" s="348" customFormat="1" ht="35.1" customHeight="1">
      <c r="A47" s="2061" t="s">
        <v>1698</v>
      </c>
      <c r="B47" s="2062" t="s">
        <v>1697</v>
      </c>
      <c r="C47" s="2068" t="s">
        <v>1696</v>
      </c>
      <c r="D47" s="2067">
        <f>-D69</f>
        <v>0</v>
      </c>
      <c r="E47" s="357"/>
      <c r="F47" s="357"/>
      <c r="G47" s="357"/>
      <c r="H47" s="357"/>
      <c r="I47" s="357"/>
    </row>
    <row r="48" spans="1:9" s="348" customFormat="1" ht="35.1" customHeight="1">
      <c r="A48" s="2061" t="s">
        <v>1695</v>
      </c>
      <c r="B48" s="2062" t="s">
        <v>1694</v>
      </c>
      <c r="C48" s="2068" t="s">
        <v>1693</v>
      </c>
      <c r="D48" s="2071"/>
      <c r="E48" s="356"/>
    </row>
    <row r="49" spans="1:9" s="348" customFormat="1" ht="35.1" customHeight="1">
      <c r="A49" s="2061" t="s">
        <v>1692</v>
      </c>
      <c r="B49" s="2062" t="s">
        <v>1691</v>
      </c>
      <c r="C49" s="2068" t="s">
        <v>1690</v>
      </c>
      <c r="D49" s="2071"/>
    </row>
    <row r="50" spans="1:9" s="348" customFormat="1" ht="35.1" customHeight="1">
      <c r="A50" s="2061" t="s">
        <v>1689</v>
      </c>
      <c r="B50" s="2062" t="s">
        <v>1688</v>
      </c>
      <c r="C50" s="2068" t="s">
        <v>1687</v>
      </c>
      <c r="D50" s="2071"/>
      <c r="E50" s="356"/>
    </row>
    <row r="51" spans="1:9" s="348" customFormat="1" ht="35.1" customHeight="1">
      <c r="A51" s="2061" t="s">
        <v>1686</v>
      </c>
      <c r="B51" s="2062" t="s">
        <v>1685</v>
      </c>
      <c r="C51" s="2078" t="s">
        <v>1684</v>
      </c>
      <c r="D51" s="2071"/>
    </row>
    <row r="52" spans="1:9" s="348" customFormat="1" ht="35.1" customHeight="1">
      <c r="A52" s="2061" t="s">
        <v>1683</v>
      </c>
      <c r="B52" s="2062" t="s">
        <v>1682</v>
      </c>
      <c r="C52" s="2068" t="s">
        <v>1681</v>
      </c>
      <c r="D52" s="2071"/>
    </row>
    <row r="53" spans="1:9" s="348" customFormat="1" ht="35.1" customHeight="1">
      <c r="A53" s="2061" t="s">
        <v>1680</v>
      </c>
      <c r="B53" s="2062" t="s">
        <v>1679</v>
      </c>
      <c r="C53" s="2078" t="s">
        <v>1678</v>
      </c>
      <c r="D53" s="2071"/>
    </row>
    <row r="54" spans="1:9" s="357" customFormat="1" ht="35.1" customHeight="1">
      <c r="A54" s="2061" t="s">
        <v>1677</v>
      </c>
      <c r="B54" s="2062" t="s">
        <v>1676</v>
      </c>
      <c r="C54" s="2075" t="s">
        <v>1675</v>
      </c>
      <c r="D54" s="2071"/>
      <c r="E54" s="348"/>
      <c r="F54" s="348"/>
      <c r="G54" s="348"/>
      <c r="H54" s="348"/>
      <c r="I54" s="348"/>
    </row>
    <row r="55" spans="1:9" s="348" customFormat="1" ht="35.1" customHeight="1">
      <c r="A55" s="2061" t="s">
        <v>1674</v>
      </c>
      <c r="B55" s="2062" t="s">
        <v>1673</v>
      </c>
      <c r="C55" s="2066" t="s">
        <v>1672</v>
      </c>
      <c r="D55" s="2067">
        <f>D56-D65-D66-D67+D68+D69-D70+D71</f>
        <v>0</v>
      </c>
    </row>
    <row r="56" spans="1:9" s="348" customFormat="1" ht="35.1" customHeight="1">
      <c r="A56" s="2061" t="s">
        <v>1671</v>
      </c>
      <c r="B56" s="2062" t="s">
        <v>1670</v>
      </c>
      <c r="C56" s="2068" t="s">
        <v>1669</v>
      </c>
      <c r="D56" s="2067">
        <f>D57+D59+D60-D64</f>
        <v>0</v>
      </c>
    </row>
    <row r="57" spans="1:9" s="348" customFormat="1" ht="35.1" customHeight="1">
      <c r="A57" s="2061" t="s">
        <v>1668</v>
      </c>
      <c r="B57" s="2069" t="s">
        <v>1667</v>
      </c>
      <c r="C57" s="2070" t="s">
        <v>1666</v>
      </c>
      <c r="D57" s="2071"/>
    </row>
    <row r="58" spans="1:9" s="348" customFormat="1" ht="35.1" customHeight="1">
      <c r="A58" s="2061" t="s">
        <v>1665</v>
      </c>
      <c r="B58" s="2079" t="s">
        <v>1664</v>
      </c>
      <c r="C58" s="2080" t="s">
        <v>1663</v>
      </c>
      <c r="D58" s="2071"/>
    </row>
    <row r="59" spans="1:9" s="348" customFormat="1" ht="35.1" customHeight="1">
      <c r="A59" s="2061" t="s">
        <v>1662</v>
      </c>
      <c r="B59" s="2069" t="s">
        <v>1661</v>
      </c>
      <c r="C59" s="2070" t="s">
        <v>1610</v>
      </c>
      <c r="D59" s="2071"/>
    </row>
    <row r="60" spans="1:9" s="348" customFormat="1" ht="35.1" customHeight="1">
      <c r="A60" s="2061" t="s">
        <v>1660</v>
      </c>
      <c r="B60" s="2069" t="s">
        <v>1659</v>
      </c>
      <c r="C60" s="2070" t="s">
        <v>1658</v>
      </c>
      <c r="D60" s="2081">
        <f>-D61-D62-D63</f>
        <v>0</v>
      </c>
    </row>
    <row r="61" spans="1:9" s="348" customFormat="1" ht="35.1" customHeight="1">
      <c r="A61" s="2061" t="s">
        <v>1657</v>
      </c>
      <c r="B61" s="2069" t="s">
        <v>1656</v>
      </c>
      <c r="C61" s="2072" t="s">
        <v>1655</v>
      </c>
      <c r="D61" s="2071"/>
    </row>
    <row r="62" spans="1:9" s="348" customFormat="1" ht="35.1" customHeight="1">
      <c r="A62" s="2061" t="s">
        <v>1654</v>
      </c>
      <c r="B62" s="2069" t="s">
        <v>1653</v>
      </c>
      <c r="C62" s="2072" t="s">
        <v>1652</v>
      </c>
      <c r="D62" s="2071"/>
    </row>
    <row r="63" spans="1:9" s="348" customFormat="1" ht="35.1" customHeight="1">
      <c r="A63" s="2073" t="s">
        <v>1651</v>
      </c>
      <c r="B63" s="2069" t="s">
        <v>1650</v>
      </c>
      <c r="C63" s="2072" t="s">
        <v>1649</v>
      </c>
      <c r="D63" s="2071"/>
      <c r="E63" s="356"/>
    </row>
    <row r="64" spans="1:9" s="348" customFormat="1" ht="35.1" customHeight="1">
      <c r="A64" s="2073" t="s">
        <v>1648</v>
      </c>
      <c r="B64" s="2069" t="s">
        <v>1647</v>
      </c>
      <c r="C64" s="2072" t="s">
        <v>1646</v>
      </c>
      <c r="D64" s="2071"/>
    </row>
    <row r="65" spans="1:4" s="348" customFormat="1">
      <c r="A65" s="2061" t="s">
        <v>1645</v>
      </c>
      <c r="B65" s="2062" t="s">
        <v>1644</v>
      </c>
      <c r="C65" s="2082" t="s">
        <v>1643</v>
      </c>
      <c r="D65" s="2071"/>
    </row>
    <row r="66" spans="1:4" s="348" customFormat="1" ht="25.5">
      <c r="A66" s="2061" t="s">
        <v>1642</v>
      </c>
      <c r="B66" s="2062" t="s">
        <v>1641</v>
      </c>
      <c r="C66" s="2083" t="s">
        <v>1640</v>
      </c>
      <c r="D66" s="2071"/>
    </row>
    <row r="67" spans="1:4" s="348" customFormat="1" ht="25.5">
      <c r="A67" s="2061" t="s">
        <v>1639</v>
      </c>
      <c r="B67" s="2062" t="s">
        <v>1638</v>
      </c>
      <c r="C67" s="2083" t="s">
        <v>1637</v>
      </c>
      <c r="D67" s="2071"/>
    </row>
    <row r="68" spans="1:4" s="348" customFormat="1" ht="25.5">
      <c r="A68" s="2061" t="s">
        <v>1636</v>
      </c>
      <c r="B68" s="2062" t="s">
        <v>1635</v>
      </c>
      <c r="C68" s="2082" t="s">
        <v>1634</v>
      </c>
      <c r="D68" s="2081">
        <f>-D86</f>
        <v>0</v>
      </c>
    </row>
    <row r="69" spans="1:4" s="348" customFormat="1" ht="38.25">
      <c r="A69" s="2061" t="s">
        <v>1633</v>
      </c>
      <c r="B69" s="2062" t="s">
        <v>1632</v>
      </c>
      <c r="C69" s="2082" t="s">
        <v>1631</v>
      </c>
      <c r="D69" s="2071"/>
    </row>
    <row r="70" spans="1:4" s="348" customFormat="1">
      <c r="A70" s="2061" t="s">
        <v>1630</v>
      </c>
      <c r="B70" s="2062" t="s">
        <v>1629</v>
      </c>
      <c r="C70" s="2083" t="s">
        <v>1628</v>
      </c>
      <c r="D70" s="2071"/>
    </row>
    <row r="71" spans="1:4" s="348" customFormat="1">
      <c r="A71" s="2061" t="s">
        <v>1627</v>
      </c>
      <c r="B71" s="2062" t="s">
        <v>1626</v>
      </c>
      <c r="C71" s="2082" t="s">
        <v>1625</v>
      </c>
      <c r="D71" s="2071"/>
    </row>
    <row r="72" spans="1:4" s="348" customFormat="1">
      <c r="A72" s="2061" t="s">
        <v>1624</v>
      </c>
      <c r="B72" s="2062" t="s">
        <v>1623</v>
      </c>
      <c r="C72" s="2066" t="s">
        <v>1622</v>
      </c>
      <c r="D72" s="2084">
        <f>D73-D83-D84-D85+D86-D87-D88</f>
        <v>0</v>
      </c>
    </row>
    <row r="73" spans="1:4" s="348" customFormat="1">
      <c r="A73" s="2061" t="s">
        <v>1621</v>
      </c>
      <c r="B73" s="2062" t="s">
        <v>1620</v>
      </c>
      <c r="C73" s="2068" t="s">
        <v>1619</v>
      </c>
      <c r="D73" s="2085">
        <f>D74+D76+D77-D81</f>
        <v>0</v>
      </c>
    </row>
    <row r="74" spans="1:4" s="348" customFormat="1">
      <c r="A74" s="2061" t="s">
        <v>1618</v>
      </c>
      <c r="B74" s="2069" t="s">
        <v>1617</v>
      </c>
      <c r="C74" s="2086" t="s">
        <v>1616</v>
      </c>
      <c r="D74" s="2071"/>
    </row>
    <row r="75" spans="1:4" s="348" customFormat="1">
      <c r="A75" s="2061" t="s">
        <v>1615</v>
      </c>
      <c r="B75" s="2069" t="s">
        <v>1614</v>
      </c>
      <c r="C75" s="2087" t="s">
        <v>1613</v>
      </c>
      <c r="D75" s="2071"/>
    </row>
    <row r="76" spans="1:4" s="348" customFormat="1">
      <c r="A76" s="2061" t="s">
        <v>1612</v>
      </c>
      <c r="B76" s="2069" t="s">
        <v>1611</v>
      </c>
      <c r="C76" s="2086" t="s">
        <v>1610</v>
      </c>
      <c r="D76" s="2071"/>
    </row>
    <row r="77" spans="1:4" s="348" customFormat="1">
      <c r="A77" s="2061" t="s">
        <v>1609</v>
      </c>
      <c r="B77" s="2069" t="s">
        <v>1608</v>
      </c>
      <c r="C77" s="2086" t="s">
        <v>1607</v>
      </c>
      <c r="D77" s="2088">
        <f>-D78-D79-D80</f>
        <v>0</v>
      </c>
    </row>
    <row r="78" spans="1:4" s="348" customFormat="1" ht="25.5">
      <c r="A78" s="2061" t="s">
        <v>1606</v>
      </c>
      <c r="B78" s="2069" t="s">
        <v>1605</v>
      </c>
      <c r="C78" s="2089" t="s">
        <v>1604</v>
      </c>
      <c r="D78" s="2071"/>
    </row>
    <row r="79" spans="1:4" s="348" customFormat="1">
      <c r="A79" s="2061" t="s">
        <v>1603</v>
      </c>
      <c r="B79" s="2069" t="s">
        <v>1602</v>
      </c>
      <c r="C79" s="2089" t="s">
        <v>1601</v>
      </c>
      <c r="D79" s="2071"/>
    </row>
    <row r="80" spans="1:4" s="348" customFormat="1">
      <c r="A80" s="2073" t="s">
        <v>1600</v>
      </c>
      <c r="B80" s="2069" t="s">
        <v>1599</v>
      </c>
      <c r="C80" s="2089" t="s">
        <v>1598</v>
      </c>
      <c r="D80" s="2071"/>
    </row>
    <row r="81" spans="1:9" s="348" customFormat="1" ht="35.1" customHeight="1">
      <c r="A81" s="2073" t="s">
        <v>1597</v>
      </c>
      <c r="B81" s="2069" t="s">
        <v>1596</v>
      </c>
      <c r="C81" s="2082" t="s">
        <v>1595</v>
      </c>
      <c r="D81" s="2071"/>
    </row>
    <row r="82" spans="1:9" s="348" customFormat="1" ht="35.1" customHeight="1">
      <c r="A82" s="2061" t="s">
        <v>1594</v>
      </c>
      <c r="B82" s="2062" t="s">
        <v>1593</v>
      </c>
      <c r="C82" s="2068" t="s">
        <v>1592</v>
      </c>
      <c r="D82" s="2090"/>
    </row>
    <row r="83" spans="1:9" s="348" customFormat="1" ht="35.1" customHeight="1">
      <c r="A83" s="2061" t="s">
        <v>1591</v>
      </c>
      <c r="B83" s="2062" t="s">
        <v>1590</v>
      </c>
      <c r="C83" s="2082" t="s">
        <v>1589</v>
      </c>
      <c r="D83" s="2071"/>
    </row>
    <row r="84" spans="1:9" s="348" customFormat="1" ht="35.1" customHeight="1">
      <c r="A84" s="2061" t="s">
        <v>1588</v>
      </c>
      <c r="B84" s="2062" t="s">
        <v>1587</v>
      </c>
      <c r="C84" s="2083" t="s">
        <v>1586</v>
      </c>
      <c r="D84" s="2071"/>
    </row>
    <row r="85" spans="1:9" s="348" customFormat="1" ht="35.1" customHeight="1">
      <c r="A85" s="2061" t="s">
        <v>1585</v>
      </c>
      <c r="B85" s="2062" t="s">
        <v>1584</v>
      </c>
      <c r="C85" s="2083" t="s">
        <v>1583</v>
      </c>
      <c r="D85" s="2071"/>
    </row>
    <row r="86" spans="1:9" s="348" customFormat="1" ht="35.1" customHeight="1">
      <c r="A86" s="2061" t="s">
        <v>1582</v>
      </c>
      <c r="B86" s="2062" t="s">
        <v>1581</v>
      </c>
      <c r="C86" s="2082" t="s">
        <v>1580</v>
      </c>
      <c r="D86" s="2071"/>
    </row>
    <row r="87" spans="1:9" s="348" customFormat="1" ht="35.1" customHeight="1">
      <c r="A87" s="2061" t="s">
        <v>1579</v>
      </c>
      <c r="B87" s="2062" t="s">
        <v>1578</v>
      </c>
      <c r="C87" s="2082" t="s">
        <v>1577</v>
      </c>
      <c r="D87" s="2071"/>
    </row>
    <row r="88" spans="1:9" s="348" customFormat="1" ht="35.1" customHeight="1" thickBot="1">
      <c r="A88" s="355" t="s">
        <v>1576</v>
      </c>
      <c r="B88" s="354" t="s">
        <v>1575</v>
      </c>
      <c r="C88" s="353" t="s">
        <v>1574</v>
      </c>
      <c r="D88" s="352"/>
    </row>
    <row r="89" spans="1:9" s="348" customFormat="1" ht="68.25" customHeight="1">
      <c r="A89" s="349"/>
      <c r="B89" s="349"/>
      <c r="C89" s="350"/>
      <c r="D89" s="351"/>
      <c r="E89" s="346"/>
      <c r="F89" s="346"/>
      <c r="G89" s="346"/>
      <c r="H89" s="346"/>
      <c r="I89" s="346"/>
    </row>
    <row r="90" spans="1:9" s="348" customFormat="1" ht="45.75" customHeight="1">
      <c r="A90" s="349"/>
      <c r="B90" s="349"/>
      <c r="C90" s="350"/>
      <c r="D90" s="351"/>
      <c r="E90" s="346"/>
      <c r="F90" s="346"/>
      <c r="G90" s="346"/>
      <c r="H90" s="346"/>
      <c r="I90" s="346"/>
    </row>
    <row r="91" spans="1:9" s="348" customFormat="1" ht="72.75" customHeight="1">
      <c r="A91" s="349"/>
      <c r="B91" s="349"/>
      <c r="C91" s="350"/>
      <c r="D91" s="351"/>
      <c r="E91" s="346"/>
      <c r="F91" s="346"/>
      <c r="G91" s="346"/>
      <c r="H91" s="346"/>
      <c r="I91" s="346"/>
    </row>
    <row r="92" spans="1:9" s="348" customFormat="1" ht="55.5" customHeight="1">
      <c r="A92" s="349"/>
      <c r="B92" s="349"/>
      <c r="C92" s="350"/>
      <c r="D92" s="349"/>
      <c r="E92" s="346"/>
      <c r="F92" s="346"/>
      <c r="G92" s="346"/>
      <c r="H92" s="346"/>
      <c r="I92" s="346"/>
    </row>
    <row r="93" spans="1:9" s="348" customFormat="1" ht="91.5" customHeight="1">
      <c r="A93" s="349"/>
      <c r="B93" s="349"/>
      <c r="C93" s="350"/>
      <c r="D93" s="349"/>
      <c r="E93" s="346"/>
      <c r="F93" s="346"/>
      <c r="G93" s="346"/>
      <c r="H93" s="346"/>
      <c r="I93" s="346"/>
    </row>
    <row r="94" spans="1:9" s="348" customFormat="1" ht="66" customHeight="1">
      <c r="A94" s="349"/>
      <c r="B94" s="349"/>
      <c r="C94" s="350"/>
      <c r="D94" s="349"/>
      <c r="E94" s="346"/>
      <c r="F94" s="346"/>
      <c r="G94" s="346"/>
      <c r="H94" s="346"/>
      <c r="I94" s="346"/>
    </row>
    <row r="95" spans="1:9" s="348" customFormat="1" ht="39" customHeight="1">
      <c r="A95" s="349"/>
      <c r="B95" s="349"/>
      <c r="C95" s="350"/>
      <c r="D95" s="349"/>
      <c r="E95" s="346"/>
      <c r="F95" s="346"/>
      <c r="G95" s="346"/>
      <c r="H95" s="346"/>
      <c r="I95" s="346"/>
    </row>
    <row r="96" spans="1:9" s="348" customFormat="1" ht="30.75" customHeight="1">
      <c r="A96" s="349"/>
      <c r="B96" s="349"/>
      <c r="C96" s="350"/>
      <c r="D96" s="349"/>
      <c r="E96" s="346"/>
      <c r="F96" s="346"/>
      <c r="G96" s="346"/>
      <c r="H96" s="346"/>
      <c r="I96" s="346"/>
    </row>
    <row r="97" spans="1:9" s="348" customFormat="1" ht="53.25" customHeight="1">
      <c r="A97" s="349"/>
      <c r="B97" s="349"/>
      <c r="C97" s="350"/>
      <c r="D97" s="349"/>
      <c r="E97" s="346"/>
      <c r="F97" s="346"/>
      <c r="G97" s="346"/>
      <c r="H97" s="346"/>
      <c r="I97" s="346"/>
    </row>
    <row r="98" spans="1:9" s="348" customFormat="1" ht="39.950000000000003" customHeight="1">
      <c r="A98" s="349"/>
      <c r="B98" s="349"/>
      <c r="C98" s="350"/>
      <c r="D98" s="349"/>
      <c r="E98" s="346"/>
      <c r="F98" s="346"/>
      <c r="G98" s="346"/>
      <c r="H98" s="346"/>
      <c r="I98" s="346"/>
    </row>
    <row r="99" spans="1:9" s="348" customFormat="1" ht="21.95" customHeight="1">
      <c r="A99" s="349"/>
      <c r="B99" s="349"/>
      <c r="C99" s="350"/>
      <c r="D99" s="349"/>
      <c r="E99" s="346"/>
      <c r="F99" s="346"/>
      <c r="G99" s="346"/>
      <c r="H99" s="346"/>
      <c r="I99" s="346"/>
    </row>
    <row r="100" spans="1:9" s="348" customFormat="1" ht="39.950000000000003" customHeight="1">
      <c r="A100" s="349"/>
      <c r="B100" s="349"/>
      <c r="C100" s="350"/>
      <c r="D100" s="349"/>
      <c r="E100" s="346"/>
      <c r="F100" s="346"/>
      <c r="G100" s="346"/>
      <c r="H100" s="346"/>
      <c r="I100" s="346"/>
    </row>
    <row r="101" spans="1:9" s="348" customFormat="1" ht="36" customHeight="1">
      <c r="A101" s="347"/>
      <c r="B101" s="347"/>
      <c r="C101" s="346"/>
      <c r="D101" s="347"/>
      <c r="E101" s="346"/>
      <c r="F101" s="346"/>
      <c r="G101" s="346"/>
      <c r="H101" s="346"/>
      <c r="I101" s="346"/>
    </row>
    <row r="102" spans="1:9" s="348" customFormat="1" ht="42" customHeight="1">
      <c r="A102" s="347"/>
      <c r="B102" s="347"/>
      <c r="C102" s="346"/>
      <c r="D102" s="347"/>
      <c r="E102" s="346"/>
      <c r="F102" s="346"/>
      <c r="G102" s="346"/>
      <c r="H102" s="346"/>
      <c r="I102" s="346"/>
    </row>
    <row r="103" spans="1:9" s="348" customFormat="1" ht="52.5" customHeight="1">
      <c r="A103" s="347"/>
      <c r="B103" s="347"/>
      <c r="C103" s="346"/>
      <c r="D103" s="347"/>
      <c r="E103" s="346"/>
      <c r="F103" s="346"/>
      <c r="G103" s="346"/>
      <c r="H103" s="346"/>
      <c r="I103" s="346"/>
    </row>
    <row r="104" spans="1:9" s="348" customFormat="1" ht="55.5" customHeight="1">
      <c r="A104" s="347"/>
      <c r="B104" s="347"/>
      <c r="C104" s="346"/>
      <c r="D104" s="347"/>
      <c r="E104" s="346"/>
      <c r="F104" s="346"/>
      <c r="G104" s="346"/>
      <c r="H104" s="346"/>
      <c r="I104" s="346"/>
    </row>
    <row r="105" spans="1:9" s="348" customFormat="1" ht="22.5" customHeight="1">
      <c r="A105" s="347"/>
      <c r="B105" s="347"/>
      <c r="C105" s="346"/>
      <c r="D105" s="347"/>
      <c r="E105" s="346"/>
      <c r="F105" s="346"/>
      <c r="G105" s="346"/>
      <c r="H105" s="346"/>
      <c r="I105" s="346"/>
    </row>
    <row r="106" spans="1:9" s="348" customFormat="1" ht="82.5" customHeight="1">
      <c r="A106" s="347"/>
      <c r="B106" s="347"/>
      <c r="C106" s="346"/>
      <c r="D106" s="347"/>
      <c r="E106" s="346"/>
      <c r="F106" s="346"/>
      <c r="G106" s="346"/>
      <c r="H106" s="346"/>
      <c r="I106" s="346"/>
    </row>
    <row r="107" spans="1:9" s="348" customFormat="1" ht="35.25" customHeight="1">
      <c r="A107" s="347"/>
      <c r="B107" s="347"/>
      <c r="C107" s="346"/>
      <c r="D107" s="347"/>
      <c r="E107" s="346"/>
      <c r="F107" s="346"/>
      <c r="G107" s="346"/>
      <c r="H107" s="346"/>
      <c r="I107" s="346"/>
    </row>
    <row r="108" spans="1:9" s="348" customFormat="1" ht="112.5" customHeight="1">
      <c r="A108" s="347"/>
      <c r="B108" s="347"/>
      <c r="C108" s="346"/>
      <c r="D108" s="347"/>
      <c r="E108" s="346"/>
      <c r="F108" s="346"/>
      <c r="G108" s="346"/>
      <c r="H108" s="346"/>
      <c r="I108" s="346"/>
    </row>
  </sheetData>
  <mergeCells count="2">
    <mergeCell ref="B2:C2"/>
    <mergeCell ref="A7:D7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workbookViewId="0">
      <selection activeCell="B793" sqref="B793"/>
    </sheetView>
  </sheetViews>
  <sheetFormatPr defaultColWidth="11.42578125" defaultRowHeight="14.25"/>
  <cols>
    <col min="1" max="1" width="30.5703125" style="371" customWidth="1"/>
    <col min="2" max="2" width="26" style="371" customWidth="1"/>
    <col min="3" max="3" width="86.5703125" style="368" customWidth="1"/>
    <col min="4" max="4" width="24.5703125" style="371" customWidth="1"/>
    <col min="5" max="5" width="56.140625" style="370" customWidth="1"/>
    <col min="6" max="6" width="48.42578125" style="369" customWidth="1"/>
    <col min="7" max="16384" width="11.42578125" style="368"/>
  </cols>
  <sheetData>
    <row r="1" spans="1:10" ht="15">
      <c r="A1" s="96" t="s">
        <v>57</v>
      </c>
      <c r="B1" s="1640" t="s">
        <v>1962</v>
      </c>
      <c r="C1" s="1640"/>
    </row>
    <row r="2" spans="1:10" ht="15">
      <c r="A2" s="96" t="s">
        <v>58</v>
      </c>
      <c r="B2" s="3052" t="s">
        <v>1392</v>
      </c>
      <c r="C2" s="3052"/>
    </row>
    <row r="3" spans="1:10" ht="15">
      <c r="A3" s="96" t="s">
        <v>56</v>
      </c>
      <c r="B3" s="1640" t="s">
        <v>61</v>
      </c>
      <c r="C3" s="1640"/>
    </row>
    <row r="4" spans="1:10" ht="15">
      <c r="A4" s="96" t="s">
        <v>59</v>
      </c>
      <c r="B4" s="1640" t="s">
        <v>62</v>
      </c>
      <c r="C4" s="1640"/>
    </row>
    <row r="5" spans="1:10" ht="15">
      <c r="A5" s="96" t="s">
        <v>1349</v>
      </c>
      <c r="B5" s="1640" t="s">
        <v>1812</v>
      </c>
      <c r="C5" s="1640"/>
    </row>
    <row r="6" spans="1:10" ht="15" thickBot="1"/>
    <row r="7" spans="1:10" ht="25.5" customHeight="1" thickBot="1">
      <c r="A7" s="3058" t="s">
        <v>1961</v>
      </c>
      <c r="B7" s="3059"/>
      <c r="C7" s="3059"/>
      <c r="D7" s="3060"/>
      <c r="E7" s="392"/>
      <c r="F7" s="1613"/>
      <c r="G7" s="1613"/>
      <c r="H7" s="1613"/>
      <c r="I7" s="1613"/>
      <c r="J7" s="1613"/>
    </row>
    <row r="8" spans="1:10" s="390" customFormat="1" ht="18.75" customHeight="1" thickBot="1">
      <c r="A8" s="3061"/>
      <c r="B8" s="3062"/>
      <c r="C8" s="3062"/>
      <c r="D8" s="3063"/>
      <c r="E8" s="391"/>
    </row>
    <row r="9" spans="1:10" ht="17.25" customHeight="1">
      <c r="A9" s="389" t="s">
        <v>1960</v>
      </c>
      <c r="B9" s="388" t="s">
        <v>1809</v>
      </c>
      <c r="C9" s="388" t="s">
        <v>1808</v>
      </c>
      <c r="D9" s="360" t="s">
        <v>1807</v>
      </c>
      <c r="E9" s="387"/>
      <c r="F9" s="1613"/>
      <c r="G9" s="1613"/>
      <c r="H9" s="1613"/>
      <c r="I9" s="1613"/>
      <c r="J9" s="1613"/>
    </row>
    <row r="10" spans="1:10" ht="43.5" customHeight="1">
      <c r="A10" s="2091" t="s">
        <v>1959</v>
      </c>
      <c r="B10" s="3064" t="s">
        <v>1959</v>
      </c>
      <c r="C10" s="3064"/>
      <c r="D10" s="2092"/>
      <c r="E10" s="386"/>
      <c r="F10" s="1613"/>
      <c r="G10" s="1613"/>
      <c r="H10" s="1613"/>
      <c r="I10" s="1613"/>
      <c r="J10" s="1613"/>
    </row>
    <row r="11" spans="1:10" ht="35.1" customHeight="1">
      <c r="A11" s="2093" t="s">
        <v>1806</v>
      </c>
      <c r="B11" s="2094">
        <v>1</v>
      </c>
      <c r="C11" s="2095" t="s">
        <v>1958</v>
      </c>
      <c r="D11" s="2096">
        <f>SUM(D12:D14)</f>
        <v>0</v>
      </c>
      <c r="E11" s="383"/>
      <c r="F11" s="1613"/>
      <c r="G11" s="1613"/>
      <c r="H11" s="1613"/>
      <c r="I11" s="1613"/>
      <c r="J11" s="1613"/>
    </row>
    <row r="12" spans="1:10" ht="35.1" customHeight="1">
      <c r="A12" s="2093" t="s">
        <v>1801</v>
      </c>
      <c r="B12" s="2094" t="s">
        <v>1803</v>
      </c>
      <c r="C12" s="2074" t="s">
        <v>1957</v>
      </c>
      <c r="D12" s="2071"/>
      <c r="E12" s="383"/>
      <c r="F12" s="1613"/>
      <c r="G12" s="1613"/>
      <c r="H12" s="1613"/>
      <c r="I12" s="1613"/>
      <c r="J12" s="1613"/>
    </row>
    <row r="13" spans="1:10" ht="35.1" customHeight="1">
      <c r="A13" s="2093" t="s">
        <v>1798</v>
      </c>
      <c r="B13" s="2094" t="s">
        <v>1623</v>
      </c>
      <c r="C13" s="2074" t="s">
        <v>1956</v>
      </c>
      <c r="D13" s="2071"/>
      <c r="E13" s="383"/>
      <c r="F13" s="1613"/>
      <c r="G13" s="1613"/>
      <c r="H13" s="1613"/>
      <c r="I13" s="1613"/>
      <c r="J13" s="1613"/>
    </row>
    <row r="14" spans="1:10" ht="35.1" customHeight="1">
      <c r="A14" s="2093" t="s">
        <v>1795</v>
      </c>
      <c r="B14" s="2094" t="s">
        <v>1955</v>
      </c>
      <c r="C14" s="2074" t="s">
        <v>1954</v>
      </c>
      <c r="D14" s="2071"/>
      <c r="E14" s="383"/>
      <c r="F14" s="1613"/>
      <c r="G14" s="1613"/>
      <c r="H14" s="1613"/>
      <c r="I14" s="1613"/>
      <c r="J14" s="1613"/>
    </row>
    <row r="15" spans="1:10" ht="35.1" customHeight="1">
      <c r="A15" s="2093" t="s">
        <v>1792</v>
      </c>
      <c r="B15" s="2094">
        <v>2</v>
      </c>
      <c r="C15" s="2068" t="s">
        <v>1953</v>
      </c>
      <c r="D15" s="2084">
        <f>SUM(D16:D17)</f>
        <v>0</v>
      </c>
      <c r="E15" s="383"/>
      <c r="F15" s="1613"/>
      <c r="G15" s="1613"/>
      <c r="H15" s="1613"/>
      <c r="I15" s="1613"/>
      <c r="J15" s="1613"/>
    </row>
    <row r="16" spans="1:10" ht="35.1" customHeight="1">
      <c r="A16" s="2093" t="s">
        <v>1789</v>
      </c>
      <c r="B16" s="2094" t="s">
        <v>1952</v>
      </c>
      <c r="C16" s="2070" t="s">
        <v>1951</v>
      </c>
      <c r="D16" s="2071"/>
      <c r="E16" s="383"/>
      <c r="F16" s="1613"/>
      <c r="G16" s="1613"/>
      <c r="H16" s="1613"/>
      <c r="I16" s="1613"/>
      <c r="J16" s="1613"/>
    </row>
    <row r="17" spans="1:10" ht="35.1" customHeight="1">
      <c r="A17" s="2093" t="s">
        <v>1787</v>
      </c>
      <c r="B17" s="2094" t="s">
        <v>1950</v>
      </c>
      <c r="C17" s="2070" t="s">
        <v>1949</v>
      </c>
      <c r="D17" s="385">
        <f>SUM(D18:D19)</f>
        <v>0</v>
      </c>
      <c r="E17" s="383"/>
      <c r="F17" s="1613"/>
      <c r="G17" s="1613"/>
      <c r="H17" s="1613"/>
      <c r="I17" s="1613"/>
      <c r="J17" s="1613"/>
    </row>
    <row r="18" spans="1:10" ht="35.1" customHeight="1">
      <c r="A18" s="2093" t="s">
        <v>1784</v>
      </c>
      <c r="B18" s="2094" t="s">
        <v>1948</v>
      </c>
      <c r="C18" s="2074" t="s">
        <v>1947</v>
      </c>
      <c r="D18" s="2071"/>
      <c r="E18" s="383"/>
      <c r="F18" s="1613"/>
      <c r="G18" s="1613"/>
      <c r="H18" s="1613"/>
      <c r="I18" s="1613"/>
      <c r="J18" s="1613"/>
    </row>
    <row r="19" spans="1:10" ht="35.1" customHeight="1">
      <c r="A19" s="2093" t="s">
        <v>1781</v>
      </c>
      <c r="B19" s="2094" t="s">
        <v>1946</v>
      </c>
      <c r="C19" s="2074" t="s">
        <v>1945</v>
      </c>
      <c r="D19" s="384"/>
      <c r="E19" s="383"/>
      <c r="F19" s="1613"/>
      <c r="G19" s="1613"/>
      <c r="H19" s="1613"/>
      <c r="I19" s="1613"/>
      <c r="J19" s="1613"/>
    </row>
    <row r="20" spans="1:10" ht="35.1" customHeight="1">
      <c r="A20" s="2097" t="s">
        <v>1944</v>
      </c>
      <c r="B20" s="2098"/>
      <c r="C20" s="2098"/>
      <c r="D20" s="2099"/>
      <c r="E20" s="380"/>
      <c r="F20" s="368"/>
    </row>
    <row r="21" spans="1:10" ht="35.1" customHeight="1">
      <c r="A21" s="2100">
        <v>190</v>
      </c>
      <c r="B21" s="2101">
        <v>8</v>
      </c>
      <c r="C21" s="2102" t="s">
        <v>1943</v>
      </c>
      <c r="D21" s="2103"/>
      <c r="E21" s="383"/>
      <c r="F21" s="368"/>
    </row>
    <row r="22" spans="1:10" ht="35.1" customHeight="1">
      <c r="A22" s="2104">
        <v>200</v>
      </c>
      <c r="B22" s="2094">
        <v>9</v>
      </c>
      <c r="C22" s="2105" t="s">
        <v>1942</v>
      </c>
      <c r="D22" s="2103"/>
      <c r="E22" s="2106"/>
      <c r="F22" s="368"/>
    </row>
    <row r="23" spans="1:10" ht="35.1" customHeight="1">
      <c r="A23" s="2104">
        <v>210</v>
      </c>
      <c r="B23" s="2094">
        <v>10</v>
      </c>
      <c r="C23" s="2105" t="s">
        <v>1941</v>
      </c>
      <c r="D23" s="2103"/>
      <c r="E23" s="2106"/>
      <c r="F23" s="368"/>
    </row>
    <row r="24" spans="1:10" ht="35.1" customHeight="1">
      <c r="A24" s="3056" t="s">
        <v>1940</v>
      </c>
      <c r="B24" s="3057"/>
      <c r="C24" s="3065"/>
      <c r="D24" s="2107"/>
      <c r="E24" s="380"/>
      <c r="F24" s="368"/>
    </row>
    <row r="25" spans="1:10" ht="25.5">
      <c r="A25" s="2104">
        <v>230</v>
      </c>
      <c r="B25" s="2094">
        <v>12</v>
      </c>
      <c r="C25" s="2105" t="s">
        <v>1939</v>
      </c>
      <c r="D25" s="2108">
        <f>SUM(D26,D29,D32)</f>
        <v>0</v>
      </c>
      <c r="E25" s="383"/>
      <c r="F25" s="368"/>
    </row>
    <row r="26" spans="1:10" ht="35.1" customHeight="1">
      <c r="A26" s="2104">
        <v>240</v>
      </c>
      <c r="B26" s="2094">
        <v>12.1</v>
      </c>
      <c r="C26" s="2109" t="s">
        <v>1938</v>
      </c>
      <c r="D26" s="2110">
        <f>SUM(D27,D28)</f>
        <v>0</v>
      </c>
      <c r="E26" s="2106"/>
      <c r="F26" s="368"/>
    </row>
    <row r="27" spans="1:10" ht="35.1" customHeight="1">
      <c r="A27" s="2104">
        <v>250</v>
      </c>
      <c r="B27" s="2094" t="s">
        <v>1937</v>
      </c>
      <c r="C27" s="2111" t="s">
        <v>1936</v>
      </c>
      <c r="D27" s="2112"/>
      <c r="E27" s="383"/>
      <c r="F27" s="368"/>
    </row>
    <row r="28" spans="1:10" ht="35.1" customHeight="1">
      <c r="A28" s="2104">
        <v>260</v>
      </c>
      <c r="B28" s="2094" t="s">
        <v>1935</v>
      </c>
      <c r="C28" s="2111" t="s">
        <v>1880</v>
      </c>
      <c r="D28" s="2112"/>
      <c r="E28" s="2106"/>
      <c r="F28" s="368"/>
    </row>
    <row r="29" spans="1:10" ht="35.1" customHeight="1">
      <c r="A29" s="2104">
        <v>270</v>
      </c>
      <c r="B29" s="2094">
        <v>12.2</v>
      </c>
      <c r="C29" s="2109" t="s">
        <v>1934</v>
      </c>
      <c r="D29" s="2110">
        <f>D30-D31</f>
        <v>0</v>
      </c>
      <c r="E29" s="2106"/>
      <c r="F29" s="368"/>
    </row>
    <row r="30" spans="1:10" ht="35.1" customHeight="1">
      <c r="A30" s="2104">
        <v>280</v>
      </c>
      <c r="B30" s="2094" t="s">
        <v>1933</v>
      </c>
      <c r="C30" s="2111" t="s">
        <v>1932</v>
      </c>
      <c r="D30" s="2112"/>
      <c r="E30" s="2113"/>
      <c r="F30" s="368"/>
    </row>
    <row r="31" spans="1:10" ht="35.1" customHeight="1">
      <c r="A31" s="2104">
        <v>290</v>
      </c>
      <c r="B31" s="2094" t="s">
        <v>1931</v>
      </c>
      <c r="C31" s="2111" t="s">
        <v>1874</v>
      </c>
      <c r="D31" s="2112"/>
      <c r="E31" s="2113"/>
      <c r="F31" s="368"/>
    </row>
    <row r="32" spans="1:10" ht="35.1" customHeight="1">
      <c r="A32" s="2114">
        <v>291</v>
      </c>
      <c r="B32" s="2094">
        <v>12.3</v>
      </c>
      <c r="C32" s="2109" t="s">
        <v>1930</v>
      </c>
      <c r="D32" s="2110">
        <f>D33-D34</f>
        <v>0</v>
      </c>
      <c r="E32" s="383"/>
      <c r="F32" s="368"/>
    </row>
    <row r="33" spans="1:6" ht="35.1" customHeight="1">
      <c r="A33" s="2114">
        <v>292</v>
      </c>
      <c r="B33" s="2094" t="s">
        <v>1929</v>
      </c>
      <c r="C33" s="2111" t="s">
        <v>1928</v>
      </c>
      <c r="D33" s="2112"/>
      <c r="E33" s="383"/>
      <c r="F33" s="368"/>
    </row>
    <row r="34" spans="1:6" ht="35.1" customHeight="1">
      <c r="A34" s="2114">
        <v>293</v>
      </c>
      <c r="B34" s="2094" t="s">
        <v>1927</v>
      </c>
      <c r="C34" s="2111" t="s">
        <v>1865</v>
      </c>
      <c r="D34" s="2112"/>
      <c r="E34" s="2106"/>
      <c r="F34" s="368"/>
    </row>
    <row r="35" spans="1:6" ht="25.5">
      <c r="A35" s="2104">
        <v>300</v>
      </c>
      <c r="B35" s="2094">
        <v>13</v>
      </c>
      <c r="C35" s="2105" t="s">
        <v>1926</v>
      </c>
      <c r="D35" s="2108">
        <f>SUM(D36,D39,D42)</f>
        <v>0</v>
      </c>
      <c r="E35" s="2106"/>
      <c r="F35" s="368"/>
    </row>
    <row r="36" spans="1:6" ht="35.1" customHeight="1">
      <c r="A36" s="2104">
        <v>310</v>
      </c>
      <c r="B36" s="2094" t="s">
        <v>1925</v>
      </c>
      <c r="C36" s="2109" t="s">
        <v>1924</v>
      </c>
      <c r="D36" s="2110">
        <f>D37-D38</f>
        <v>0</v>
      </c>
      <c r="E36" s="2106"/>
      <c r="F36" s="368"/>
    </row>
    <row r="37" spans="1:6" ht="35.1" customHeight="1">
      <c r="A37" s="2104">
        <v>320</v>
      </c>
      <c r="B37" s="2094" t="s">
        <v>1923</v>
      </c>
      <c r="C37" s="2111" t="s">
        <v>1922</v>
      </c>
      <c r="D37" s="2112"/>
      <c r="E37" s="2106"/>
      <c r="F37" s="368"/>
    </row>
    <row r="38" spans="1:6" ht="35.1" customHeight="1">
      <c r="A38" s="2104">
        <v>330</v>
      </c>
      <c r="B38" s="2094" t="s">
        <v>1921</v>
      </c>
      <c r="C38" s="2111" t="s">
        <v>1920</v>
      </c>
      <c r="D38" s="2112"/>
      <c r="E38" s="2106"/>
      <c r="F38" s="368"/>
    </row>
    <row r="39" spans="1:6" ht="35.1" customHeight="1">
      <c r="A39" s="2104">
        <v>340</v>
      </c>
      <c r="B39" s="2094" t="s">
        <v>1919</v>
      </c>
      <c r="C39" s="2109" t="s">
        <v>1918</v>
      </c>
      <c r="D39" s="2110">
        <f>D40-D41</f>
        <v>0</v>
      </c>
      <c r="E39" s="2106"/>
      <c r="F39" s="368"/>
    </row>
    <row r="40" spans="1:6" ht="35.1" customHeight="1">
      <c r="A40" s="2104">
        <v>350</v>
      </c>
      <c r="B40" s="2094" t="s">
        <v>1917</v>
      </c>
      <c r="C40" s="2111" t="s">
        <v>1916</v>
      </c>
      <c r="D40" s="2112"/>
      <c r="E40" s="2106"/>
      <c r="F40" s="368"/>
    </row>
    <row r="41" spans="1:6" ht="35.1" customHeight="1">
      <c r="A41" s="2104">
        <v>360</v>
      </c>
      <c r="B41" s="2094" t="s">
        <v>1915</v>
      </c>
      <c r="C41" s="2111" t="s">
        <v>1852</v>
      </c>
      <c r="D41" s="2112"/>
      <c r="E41" s="2106"/>
      <c r="F41" s="368"/>
    </row>
    <row r="42" spans="1:6" ht="35.1" customHeight="1">
      <c r="A42" s="2114" t="s">
        <v>1914</v>
      </c>
      <c r="B42" s="2094" t="s">
        <v>1913</v>
      </c>
      <c r="C42" s="2109" t="s">
        <v>1912</v>
      </c>
      <c r="D42" s="2110">
        <f>D43-D44</f>
        <v>0</v>
      </c>
      <c r="E42" s="2106"/>
      <c r="F42" s="368"/>
    </row>
    <row r="43" spans="1:6" ht="35.1" customHeight="1">
      <c r="A43" s="2114" t="s">
        <v>1911</v>
      </c>
      <c r="B43" s="2094" t="s">
        <v>1910</v>
      </c>
      <c r="C43" s="2111" t="s">
        <v>1909</v>
      </c>
      <c r="D43" s="2112"/>
      <c r="E43" s="2106"/>
      <c r="F43" s="368"/>
    </row>
    <row r="44" spans="1:6" ht="35.1" customHeight="1">
      <c r="A44" s="2114" t="s">
        <v>1908</v>
      </c>
      <c r="B44" s="2094" t="s">
        <v>1907</v>
      </c>
      <c r="C44" s="2111" t="s">
        <v>1843</v>
      </c>
      <c r="D44" s="2112"/>
      <c r="E44" s="2106"/>
      <c r="F44" s="368"/>
    </row>
    <row r="45" spans="1:6" ht="25.5">
      <c r="A45" s="2104">
        <v>370</v>
      </c>
      <c r="B45" s="2094">
        <v>14</v>
      </c>
      <c r="C45" s="2105" t="s">
        <v>1906</v>
      </c>
      <c r="D45" s="2108">
        <f>SUM(D46,D49,D52)</f>
        <v>0</v>
      </c>
      <c r="E45" s="2106"/>
      <c r="F45" s="368"/>
    </row>
    <row r="46" spans="1:6" ht="35.1" customHeight="1">
      <c r="A46" s="2104">
        <v>380</v>
      </c>
      <c r="B46" s="2094" t="s">
        <v>1905</v>
      </c>
      <c r="C46" s="2109" t="s">
        <v>1904</v>
      </c>
      <c r="D46" s="2110">
        <f>D47-D48</f>
        <v>0</v>
      </c>
      <c r="E46" s="2106"/>
      <c r="F46" s="368"/>
    </row>
    <row r="47" spans="1:6" ht="35.1" customHeight="1">
      <c r="A47" s="2104">
        <v>390</v>
      </c>
      <c r="B47" s="2094" t="s">
        <v>1903</v>
      </c>
      <c r="C47" s="2111" t="s">
        <v>1902</v>
      </c>
      <c r="D47" s="2112"/>
      <c r="E47" s="2106"/>
      <c r="F47" s="368"/>
    </row>
    <row r="48" spans="1:6" ht="35.1" customHeight="1">
      <c r="A48" s="2104">
        <v>400</v>
      </c>
      <c r="B48" s="2094" t="s">
        <v>1901</v>
      </c>
      <c r="C48" s="2111" t="s">
        <v>1836</v>
      </c>
      <c r="D48" s="2112"/>
      <c r="E48" s="2106"/>
      <c r="F48" s="368"/>
    </row>
    <row r="49" spans="1:6" ht="35.1" customHeight="1">
      <c r="A49" s="2104">
        <v>410</v>
      </c>
      <c r="B49" s="2094" t="s">
        <v>1900</v>
      </c>
      <c r="C49" s="2109" t="s">
        <v>1899</v>
      </c>
      <c r="D49" s="2110">
        <f>D50-D51</f>
        <v>0</v>
      </c>
      <c r="E49" s="2106"/>
      <c r="F49" s="368"/>
    </row>
    <row r="50" spans="1:6" ht="35.1" customHeight="1">
      <c r="A50" s="2104">
        <v>420</v>
      </c>
      <c r="B50" s="2094" t="s">
        <v>1898</v>
      </c>
      <c r="C50" s="2111" t="s">
        <v>1897</v>
      </c>
      <c r="D50" s="2112"/>
      <c r="E50" s="2106"/>
      <c r="F50" s="368"/>
    </row>
    <row r="51" spans="1:6" ht="35.1" customHeight="1">
      <c r="A51" s="2104">
        <v>430</v>
      </c>
      <c r="B51" s="2094" t="s">
        <v>1896</v>
      </c>
      <c r="C51" s="2111" t="s">
        <v>1830</v>
      </c>
      <c r="D51" s="2112"/>
      <c r="E51" s="2106"/>
      <c r="F51" s="368"/>
    </row>
    <row r="52" spans="1:6" ht="35.1" customHeight="1">
      <c r="A52" s="2114" t="s">
        <v>1895</v>
      </c>
      <c r="B52" s="2094" t="s">
        <v>1894</v>
      </c>
      <c r="C52" s="2109" t="s">
        <v>1893</v>
      </c>
      <c r="D52" s="2110">
        <f>D53-D54</f>
        <v>0</v>
      </c>
      <c r="E52" s="2106"/>
      <c r="F52" s="368"/>
    </row>
    <row r="53" spans="1:6" ht="35.1" customHeight="1">
      <c r="A53" s="2114" t="s">
        <v>1892</v>
      </c>
      <c r="B53" s="2094" t="s">
        <v>1891</v>
      </c>
      <c r="C53" s="2111" t="s">
        <v>1890</v>
      </c>
      <c r="D53" s="2112"/>
      <c r="E53" s="2106"/>
      <c r="F53" s="368"/>
    </row>
    <row r="54" spans="1:6" ht="35.1" customHeight="1">
      <c r="A54" s="2114" t="s">
        <v>1889</v>
      </c>
      <c r="B54" s="2094" t="s">
        <v>1888</v>
      </c>
      <c r="C54" s="2111" t="s">
        <v>1821</v>
      </c>
      <c r="D54" s="2112"/>
      <c r="E54" s="2106"/>
      <c r="F54" s="368"/>
    </row>
    <row r="55" spans="1:6" ht="35.1" customHeight="1">
      <c r="A55" s="3056" t="s">
        <v>1887</v>
      </c>
      <c r="B55" s="3057"/>
      <c r="C55" s="3057"/>
      <c r="D55" s="2107"/>
      <c r="E55" s="380"/>
      <c r="F55" s="368"/>
    </row>
    <row r="56" spans="1:6" ht="35.1" customHeight="1">
      <c r="A56" s="2100">
        <v>440</v>
      </c>
      <c r="B56" s="2101">
        <v>15</v>
      </c>
      <c r="C56" s="2105" t="s">
        <v>1886</v>
      </c>
      <c r="D56" s="2108">
        <f>SUM(D57,D60,D63)</f>
        <v>0</v>
      </c>
      <c r="E56" s="2106"/>
      <c r="F56" s="368"/>
    </row>
    <row r="57" spans="1:6" ht="35.1" customHeight="1">
      <c r="A57" s="2100">
        <v>450</v>
      </c>
      <c r="B57" s="2101" t="s">
        <v>1885</v>
      </c>
      <c r="C57" s="2109" t="s">
        <v>1884</v>
      </c>
      <c r="D57" s="2110">
        <f>D58-D59</f>
        <v>0</v>
      </c>
      <c r="E57" s="2106"/>
      <c r="F57" s="368"/>
    </row>
    <row r="58" spans="1:6" ht="35.1" customHeight="1">
      <c r="A58" s="2100">
        <v>460</v>
      </c>
      <c r="B58" s="2101" t="s">
        <v>1883</v>
      </c>
      <c r="C58" s="2111" t="s">
        <v>1882</v>
      </c>
      <c r="D58" s="2112"/>
      <c r="E58" s="2106"/>
      <c r="F58" s="368"/>
    </row>
    <row r="59" spans="1:6" ht="35.1" customHeight="1">
      <c r="A59" s="2100">
        <v>470</v>
      </c>
      <c r="B59" s="2101" t="s">
        <v>1881</v>
      </c>
      <c r="C59" s="2111" t="s">
        <v>1880</v>
      </c>
      <c r="D59" s="2112"/>
      <c r="E59" s="2106"/>
      <c r="F59" s="368"/>
    </row>
    <row r="60" spans="1:6" ht="35.1" customHeight="1">
      <c r="A60" s="2100">
        <v>480</v>
      </c>
      <c r="B60" s="2101" t="s">
        <v>1879</v>
      </c>
      <c r="C60" s="2109" t="s">
        <v>1878</v>
      </c>
      <c r="D60" s="2110">
        <f>D61-D62</f>
        <v>0</v>
      </c>
      <c r="E60" s="2106"/>
      <c r="F60" s="368"/>
    </row>
    <row r="61" spans="1:6" ht="35.1" customHeight="1">
      <c r="A61" s="2100">
        <v>490</v>
      </c>
      <c r="B61" s="2101" t="s">
        <v>1877</v>
      </c>
      <c r="C61" s="2111" t="s">
        <v>1876</v>
      </c>
      <c r="D61" s="2112"/>
      <c r="E61" s="2106"/>
      <c r="F61" s="368"/>
    </row>
    <row r="62" spans="1:6" ht="35.1" customHeight="1">
      <c r="A62" s="2100">
        <v>500</v>
      </c>
      <c r="B62" s="2101" t="s">
        <v>1875</v>
      </c>
      <c r="C62" s="2111" t="s">
        <v>1874</v>
      </c>
      <c r="D62" s="2112"/>
      <c r="E62" s="2106"/>
      <c r="F62" s="368"/>
    </row>
    <row r="63" spans="1:6" ht="35.1" customHeight="1">
      <c r="A63" s="2115" t="s">
        <v>1873</v>
      </c>
      <c r="B63" s="2101" t="s">
        <v>1872</v>
      </c>
      <c r="C63" s="2109" t="s">
        <v>1871</v>
      </c>
      <c r="D63" s="2110">
        <f>D64-D65</f>
        <v>0</v>
      </c>
      <c r="E63" s="2106"/>
      <c r="F63" s="368"/>
    </row>
    <row r="64" spans="1:6" ht="35.1" customHeight="1">
      <c r="A64" s="2115" t="s">
        <v>1870</v>
      </c>
      <c r="B64" s="2101" t="s">
        <v>1869</v>
      </c>
      <c r="C64" s="2111" t="s">
        <v>1868</v>
      </c>
      <c r="D64" s="2112"/>
      <c r="E64" s="2106"/>
      <c r="F64" s="368"/>
    </row>
    <row r="65" spans="1:6" ht="35.1" customHeight="1">
      <c r="A65" s="2115" t="s">
        <v>1867</v>
      </c>
      <c r="B65" s="2101" t="s">
        <v>1866</v>
      </c>
      <c r="C65" s="2111" t="s">
        <v>1865</v>
      </c>
      <c r="D65" s="2112"/>
      <c r="E65" s="2106"/>
      <c r="F65" s="368"/>
    </row>
    <row r="66" spans="1:6" ht="25.5">
      <c r="A66" s="2100">
        <v>510</v>
      </c>
      <c r="B66" s="2101">
        <v>16</v>
      </c>
      <c r="C66" s="2105" t="s">
        <v>1864</v>
      </c>
      <c r="D66" s="2108">
        <f>SUM(D67,D70,D73)</f>
        <v>0</v>
      </c>
      <c r="E66" s="2106"/>
      <c r="F66" s="368"/>
    </row>
    <row r="67" spans="1:6" ht="35.1" customHeight="1">
      <c r="A67" s="2100">
        <v>520</v>
      </c>
      <c r="B67" s="2101" t="s">
        <v>1863</v>
      </c>
      <c r="C67" s="2109" t="s">
        <v>1862</v>
      </c>
      <c r="D67" s="2110">
        <f>D68-D69</f>
        <v>0</v>
      </c>
      <c r="E67" s="2106"/>
      <c r="F67" s="368"/>
    </row>
    <row r="68" spans="1:6" ht="35.1" customHeight="1">
      <c r="A68" s="2100">
        <v>530</v>
      </c>
      <c r="B68" s="2101" t="s">
        <v>1861</v>
      </c>
      <c r="C68" s="2111" t="s">
        <v>1860</v>
      </c>
      <c r="D68" s="2112"/>
      <c r="E68" s="2106"/>
      <c r="F68" s="368"/>
    </row>
    <row r="69" spans="1:6" ht="35.1" customHeight="1">
      <c r="A69" s="2100">
        <v>540</v>
      </c>
      <c r="B69" s="2101" t="s">
        <v>1859</v>
      </c>
      <c r="C69" s="2111" t="s">
        <v>1858</v>
      </c>
      <c r="D69" s="2112"/>
      <c r="E69" s="2106"/>
      <c r="F69" s="368"/>
    </row>
    <row r="70" spans="1:6" ht="35.1" customHeight="1">
      <c r="A70" s="2100">
        <v>550</v>
      </c>
      <c r="B70" s="2101" t="s">
        <v>1857</v>
      </c>
      <c r="C70" s="2109" t="s">
        <v>1856</v>
      </c>
      <c r="D70" s="2110">
        <f>D71-D72</f>
        <v>0</v>
      </c>
      <c r="E70" s="2106"/>
      <c r="F70" s="368"/>
    </row>
    <row r="71" spans="1:6" ht="35.1" customHeight="1">
      <c r="A71" s="2100">
        <v>560</v>
      </c>
      <c r="B71" s="2101" t="s">
        <v>1855</v>
      </c>
      <c r="C71" s="2111" t="s">
        <v>1854</v>
      </c>
      <c r="D71" s="2112"/>
      <c r="E71" s="2106"/>
      <c r="F71" s="368"/>
    </row>
    <row r="72" spans="1:6" ht="35.1" customHeight="1">
      <c r="A72" s="2100">
        <v>570</v>
      </c>
      <c r="B72" s="2101" t="s">
        <v>1853</v>
      </c>
      <c r="C72" s="2111" t="s">
        <v>1852</v>
      </c>
      <c r="D72" s="2112"/>
      <c r="E72" s="2106"/>
      <c r="F72" s="368"/>
    </row>
    <row r="73" spans="1:6" ht="35.1" customHeight="1">
      <c r="A73" s="2115" t="s">
        <v>1851</v>
      </c>
      <c r="B73" s="2101" t="s">
        <v>1850</v>
      </c>
      <c r="C73" s="2109" t="s">
        <v>1849</v>
      </c>
      <c r="D73" s="2110">
        <f>D74-D75</f>
        <v>0</v>
      </c>
      <c r="E73" s="2106"/>
      <c r="F73" s="368"/>
    </row>
    <row r="74" spans="1:6" ht="35.1" customHeight="1">
      <c r="A74" s="2115" t="s">
        <v>1848</v>
      </c>
      <c r="B74" s="2101" t="s">
        <v>1847</v>
      </c>
      <c r="C74" s="2111" t="s">
        <v>1846</v>
      </c>
      <c r="D74" s="2112"/>
      <c r="E74" s="2106"/>
      <c r="F74" s="368"/>
    </row>
    <row r="75" spans="1:6" ht="35.1" customHeight="1">
      <c r="A75" s="2115" t="s">
        <v>1845</v>
      </c>
      <c r="B75" s="2101" t="s">
        <v>1844</v>
      </c>
      <c r="C75" s="2111" t="s">
        <v>1843</v>
      </c>
      <c r="D75" s="2112"/>
      <c r="E75" s="2106"/>
      <c r="F75" s="368"/>
    </row>
    <row r="76" spans="1:6" ht="25.5">
      <c r="A76" s="2104">
        <v>580</v>
      </c>
      <c r="B76" s="2094">
        <v>17</v>
      </c>
      <c r="C76" s="2105" t="s">
        <v>1842</v>
      </c>
      <c r="D76" s="2108">
        <f>SUM(D77,D80,D83)</f>
        <v>0</v>
      </c>
      <c r="E76" s="2106"/>
      <c r="F76" s="368"/>
    </row>
    <row r="77" spans="1:6" ht="35.1" customHeight="1">
      <c r="A77" s="2104">
        <v>590</v>
      </c>
      <c r="B77" s="2094" t="s">
        <v>1841</v>
      </c>
      <c r="C77" s="2109" t="s">
        <v>1840</v>
      </c>
      <c r="D77" s="2110">
        <f>D78-D79</f>
        <v>0</v>
      </c>
      <c r="E77" s="2106"/>
      <c r="F77" s="368"/>
    </row>
    <row r="78" spans="1:6" ht="35.1" customHeight="1">
      <c r="A78" s="2104">
        <v>600</v>
      </c>
      <c r="B78" s="2094" t="s">
        <v>1839</v>
      </c>
      <c r="C78" s="2111" t="s">
        <v>1838</v>
      </c>
      <c r="D78" s="2112"/>
      <c r="E78" s="2106"/>
      <c r="F78" s="368"/>
    </row>
    <row r="79" spans="1:6" ht="35.1" customHeight="1">
      <c r="A79" s="2104">
        <v>610</v>
      </c>
      <c r="B79" s="2094" t="s">
        <v>1837</v>
      </c>
      <c r="C79" s="2111" t="s">
        <v>1836</v>
      </c>
      <c r="D79" s="2112"/>
      <c r="E79" s="2106"/>
      <c r="F79" s="368"/>
    </row>
    <row r="80" spans="1:6" ht="35.1" customHeight="1">
      <c r="A80" s="2104">
        <v>620</v>
      </c>
      <c r="B80" s="2094" t="s">
        <v>1835</v>
      </c>
      <c r="C80" s="2109" t="s">
        <v>1834</v>
      </c>
      <c r="D80" s="2110">
        <f>D81-D82</f>
        <v>0</v>
      </c>
      <c r="E80" s="2106"/>
      <c r="F80" s="368"/>
    </row>
    <row r="81" spans="1:6" ht="35.1" customHeight="1">
      <c r="A81" s="2104">
        <v>630</v>
      </c>
      <c r="B81" s="2094" t="s">
        <v>1833</v>
      </c>
      <c r="C81" s="2111" t="s">
        <v>1832</v>
      </c>
      <c r="D81" s="2112"/>
      <c r="E81" s="2106"/>
      <c r="F81" s="368"/>
    </row>
    <row r="82" spans="1:6" ht="35.1" customHeight="1">
      <c r="A82" s="2104">
        <v>640</v>
      </c>
      <c r="B82" s="2094" t="s">
        <v>1831</v>
      </c>
      <c r="C82" s="2111" t="s">
        <v>1830</v>
      </c>
      <c r="D82" s="2112"/>
      <c r="E82" s="2106"/>
      <c r="F82" s="368"/>
    </row>
    <row r="83" spans="1:6" ht="35.1" customHeight="1">
      <c r="A83" s="2114" t="s">
        <v>1829</v>
      </c>
      <c r="B83" s="2094" t="s">
        <v>1828</v>
      </c>
      <c r="C83" s="2109" t="s">
        <v>1827</v>
      </c>
      <c r="D83" s="2110">
        <f>D84-D85</f>
        <v>0</v>
      </c>
      <c r="E83" s="2106"/>
      <c r="F83" s="368"/>
    </row>
    <row r="84" spans="1:6" ht="35.1" customHeight="1">
      <c r="A84" s="2114" t="s">
        <v>1826</v>
      </c>
      <c r="B84" s="2094" t="s">
        <v>1825</v>
      </c>
      <c r="C84" s="2111" t="s">
        <v>1824</v>
      </c>
      <c r="D84" s="2112"/>
      <c r="E84" s="2106"/>
      <c r="F84" s="368"/>
    </row>
    <row r="85" spans="1:6" ht="35.1" customHeight="1">
      <c r="A85" s="2114" t="s">
        <v>1823</v>
      </c>
      <c r="B85" s="2094" t="s">
        <v>1822</v>
      </c>
      <c r="C85" s="2111" t="s">
        <v>1821</v>
      </c>
      <c r="D85" s="382"/>
      <c r="E85" s="2106"/>
      <c r="F85" s="368"/>
    </row>
    <row r="86" spans="1:6" ht="35.1" customHeight="1">
      <c r="A86" s="3056" t="s">
        <v>1820</v>
      </c>
      <c r="B86" s="3057"/>
      <c r="C86" s="3057"/>
      <c r="D86" s="2107"/>
      <c r="E86" s="380"/>
      <c r="F86" s="368"/>
    </row>
    <row r="87" spans="1:6" ht="25.5">
      <c r="A87" s="2100">
        <v>650</v>
      </c>
      <c r="B87" s="2101">
        <v>18</v>
      </c>
      <c r="C87" s="2105" t="s">
        <v>1819</v>
      </c>
      <c r="D87" s="2116"/>
      <c r="E87" s="2113"/>
      <c r="F87" s="368"/>
    </row>
    <row r="88" spans="1:6" ht="25.5">
      <c r="A88" s="2117">
        <v>660</v>
      </c>
      <c r="B88" s="2118">
        <v>19</v>
      </c>
      <c r="C88" s="2119" t="s">
        <v>1818</v>
      </c>
      <c r="D88" s="2120"/>
      <c r="E88" s="2113"/>
      <c r="F88" s="368"/>
    </row>
    <row r="89" spans="1:6" ht="26.25" thickBot="1">
      <c r="A89" s="379">
        <v>670</v>
      </c>
      <c r="B89" s="378">
        <v>20</v>
      </c>
      <c r="C89" s="377" t="s">
        <v>1817</v>
      </c>
      <c r="D89" s="376"/>
      <c r="E89" s="2113"/>
      <c r="F89" s="368"/>
    </row>
    <row r="90" spans="1:6" ht="35.1" customHeight="1">
      <c r="A90" s="381" t="s">
        <v>1816</v>
      </c>
      <c r="B90" s="2121"/>
      <c r="C90" s="2121"/>
      <c r="D90" s="2122"/>
      <c r="E90" s="380"/>
      <c r="F90" s="368"/>
    </row>
    <row r="91" spans="1:6" ht="35.1" customHeight="1" thickBot="1">
      <c r="A91" s="379">
        <v>820</v>
      </c>
      <c r="B91" s="378">
        <v>28</v>
      </c>
      <c r="C91" s="377" t="s">
        <v>1815</v>
      </c>
      <c r="D91" s="376"/>
      <c r="E91" s="375"/>
      <c r="F91" s="368"/>
    </row>
    <row r="92" spans="1:6" ht="135.75" customHeight="1">
      <c r="A92" s="373"/>
      <c r="B92" s="373"/>
      <c r="C92" s="373"/>
      <c r="D92" s="372"/>
      <c r="E92" s="374"/>
      <c r="F92" s="368"/>
    </row>
    <row r="93" spans="1:6" ht="99.75" customHeight="1">
      <c r="A93" s="373"/>
      <c r="B93" s="373"/>
      <c r="C93" s="373"/>
      <c r="D93" s="372"/>
      <c r="E93" s="374"/>
      <c r="F93" s="368"/>
    </row>
    <row r="94" spans="1:6" ht="34.5" customHeight="1">
      <c r="A94" s="373"/>
      <c r="B94" s="373"/>
      <c r="C94" s="373"/>
      <c r="D94" s="372"/>
      <c r="E94" s="374"/>
      <c r="F94" s="368"/>
    </row>
    <row r="95" spans="1:6" ht="191.25" customHeight="1">
      <c r="A95" s="373"/>
      <c r="B95" s="373"/>
      <c r="C95" s="373"/>
      <c r="D95" s="372"/>
      <c r="E95" s="374"/>
      <c r="F95" s="368"/>
    </row>
    <row r="96" spans="1:6" ht="91.5" customHeight="1">
      <c r="A96" s="373"/>
      <c r="B96" s="373"/>
      <c r="C96" s="373"/>
      <c r="D96" s="372"/>
      <c r="E96" s="374"/>
      <c r="F96" s="368"/>
    </row>
    <row r="97" spans="1:6">
      <c r="A97" s="373"/>
      <c r="B97" s="373"/>
      <c r="C97" s="373"/>
      <c r="D97" s="372"/>
      <c r="E97" s="374"/>
      <c r="F97" s="368"/>
    </row>
    <row r="98" spans="1:6">
      <c r="A98" s="372"/>
      <c r="B98" s="372"/>
      <c r="C98" s="373"/>
      <c r="D98" s="372"/>
      <c r="F98" s="368"/>
    </row>
    <row r="99" spans="1:6">
      <c r="A99" s="372"/>
      <c r="B99" s="372"/>
      <c r="C99" s="373"/>
      <c r="D99" s="372"/>
      <c r="F99" s="368"/>
    </row>
    <row r="100" spans="1:6">
      <c r="A100" s="372"/>
      <c r="B100" s="372"/>
      <c r="C100" s="373"/>
      <c r="D100" s="372"/>
      <c r="F100" s="368"/>
    </row>
    <row r="101" spans="1:6">
      <c r="A101" s="372"/>
      <c r="B101" s="372"/>
      <c r="C101" s="373"/>
      <c r="D101" s="372"/>
      <c r="F101" s="368"/>
    </row>
    <row r="102" spans="1:6">
      <c r="A102" s="372"/>
      <c r="B102" s="372"/>
      <c r="C102" s="373"/>
      <c r="D102" s="372"/>
      <c r="F102" s="368"/>
    </row>
    <row r="103" spans="1:6">
      <c r="A103" s="372"/>
      <c r="B103" s="372"/>
      <c r="C103" s="373"/>
      <c r="D103" s="372"/>
      <c r="F103" s="368"/>
    </row>
    <row r="104" spans="1:6">
      <c r="A104" s="372"/>
      <c r="B104" s="372"/>
      <c r="C104" s="373"/>
      <c r="D104" s="372"/>
      <c r="F104" s="368"/>
    </row>
    <row r="105" spans="1:6">
      <c r="A105" s="372"/>
      <c r="B105" s="372"/>
      <c r="C105" s="373"/>
      <c r="D105" s="372"/>
      <c r="F105" s="368"/>
    </row>
    <row r="106" spans="1:6">
      <c r="A106" s="372"/>
      <c r="B106" s="372"/>
      <c r="C106" s="373"/>
      <c r="D106" s="372"/>
      <c r="F106" s="368"/>
    </row>
    <row r="107" spans="1:6">
      <c r="A107" s="372"/>
      <c r="B107" s="372"/>
      <c r="C107" s="373"/>
      <c r="D107" s="372"/>
      <c r="F107" s="368"/>
    </row>
    <row r="108" spans="1:6">
      <c r="A108" s="372"/>
      <c r="B108" s="372"/>
      <c r="C108" s="373"/>
      <c r="D108" s="372"/>
      <c r="F108" s="368"/>
    </row>
    <row r="109" spans="1:6">
      <c r="A109" s="372"/>
      <c r="B109" s="372"/>
      <c r="C109" s="373"/>
      <c r="D109" s="372"/>
      <c r="F109" s="368"/>
    </row>
    <row r="110" spans="1:6">
      <c r="F110" s="368"/>
    </row>
    <row r="111" spans="1:6">
      <c r="F111" s="368"/>
    </row>
    <row r="112" spans="1:6">
      <c r="F112" s="368"/>
    </row>
    <row r="113" spans="1:6">
      <c r="A113" s="368"/>
      <c r="B113" s="368"/>
      <c r="D113" s="368"/>
      <c r="E113" s="368"/>
      <c r="F113" s="368"/>
    </row>
    <row r="114" spans="1:6">
      <c r="A114" s="368"/>
      <c r="B114" s="368"/>
      <c r="D114" s="368"/>
      <c r="E114" s="368"/>
      <c r="F114" s="368"/>
    </row>
    <row r="115" spans="1:6">
      <c r="A115" s="368"/>
      <c r="B115" s="368"/>
      <c r="D115" s="368"/>
      <c r="E115" s="368"/>
      <c r="F115" s="368"/>
    </row>
    <row r="116" spans="1:6">
      <c r="A116" s="368"/>
      <c r="B116" s="368"/>
      <c r="D116" s="368"/>
      <c r="E116" s="368"/>
      <c r="F116" s="368"/>
    </row>
    <row r="117" spans="1:6">
      <c r="A117" s="368"/>
      <c r="B117" s="368"/>
      <c r="D117" s="368"/>
      <c r="E117" s="368"/>
      <c r="F117" s="368"/>
    </row>
    <row r="118" spans="1:6">
      <c r="A118" s="368"/>
      <c r="B118" s="368"/>
      <c r="D118" s="368"/>
      <c r="E118" s="368"/>
      <c r="F118" s="368"/>
    </row>
    <row r="119" spans="1:6">
      <c r="A119" s="368"/>
      <c r="B119" s="368"/>
      <c r="D119" s="368"/>
      <c r="E119" s="368"/>
      <c r="F119" s="368"/>
    </row>
    <row r="120" spans="1:6">
      <c r="A120" s="368"/>
      <c r="B120" s="368"/>
      <c r="D120" s="368"/>
      <c r="E120" s="368"/>
      <c r="F120" s="368"/>
    </row>
    <row r="121" spans="1:6">
      <c r="A121" s="368"/>
      <c r="B121" s="368"/>
      <c r="D121" s="368"/>
      <c r="E121" s="368"/>
      <c r="F121" s="368"/>
    </row>
    <row r="122" spans="1:6">
      <c r="A122" s="368"/>
      <c r="B122" s="368"/>
      <c r="D122" s="368"/>
      <c r="E122" s="368"/>
      <c r="F122" s="368"/>
    </row>
    <row r="123" spans="1:6">
      <c r="A123" s="368"/>
      <c r="B123" s="368"/>
      <c r="D123" s="368"/>
      <c r="E123" s="368"/>
      <c r="F123" s="368"/>
    </row>
    <row r="124" spans="1:6">
      <c r="A124" s="368"/>
      <c r="B124" s="368"/>
      <c r="D124" s="368"/>
      <c r="E124" s="368"/>
      <c r="F124" s="368"/>
    </row>
    <row r="125" spans="1:6">
      <c r="A125" s="368"/>
      <c r="B125" s="368"/>
      <c r="D125" s="368"/>
      <c r="E125" s="368"/>
      <c r="F125" s="368"/>
    </row>
    <row r="126" spans="1:6">
      <c r="A126" s="368"/>
      <c r="B126" s="368"/>
      <c r="D126" s="368"/>
      <c r="E126" s="368"/>
      <c r="F126" s="368"/>
    </row>
    <row r="127" spans="1:6">
      <c r="A127" s="368"/>
      <c r="B127" s="368"/>
      <c r="D127" s="368"/>
      <c r="E127" s="368"/>
      <c r="F127" s="368"/>
    </row>
  </sheetData>
  <mergeCells count="7">
    <mergeCell ref="A86:C86"/>
    <mergeCell ref="B2:C2"/>
    <mergeCell ref="A7:D7"/>
    <mergeCell ref="A8:D8"/>
    <mergeCell ref="B10:C10"/>
    <mergeCell ref="A24:C24"/>
    <mergeCell ref="A55:C55"/>
  </mergeCells>
  <conditionalFormatting sqref="E30:E31 E87:E89">
    <cfRule type="cellIs" dxfId="76" priority="2" stopIfTrue="1" operator="lessThan">
      <formula>0</formula>
    </cfRule>
  </conditionalFormatting>
  <conditionalFormatting sqref="E91">
    <cfRule type="cellIs" dxfId="75" priority="1" stopIfTrue="1" operator="less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9"/>
  <sheetViews>
    <sheetView topLeftCell="A61" zoomScaleNormal="100" workbookViewId="0">
      <selection activeCell="A92" sqref="A92"/>
    </sheetView>
  </sheetViews>
  <sheetFormatPr defaultRowHeight="15"/>
  <cols>
    <col min="1" max="1" width="24.28515625" style="33" bestFit="1" customWidth="1"/>
    <col min="2" max="2" width="69.140625" style="33" customWidth="1"/>
    <col min="3" max="3" width="23.5703125" style="232" customWidth="1"/>
    <col min="4" max="4" width="27.85546875" style="232" customWidth="1"/>
    <col min="5" max="5" width="21.140625" style="232" customWidth="1"/>
    <col min="6" max="6" width="23.42578125" style="232" customWidth="1"/>
    <col min="7" max="7" width="17" style="232" customWidth="1"/>
    <col min="8" max="8" width="9.140625" style="232"/>
    <col min="9" max="9" width="16.140625" style="232" customWidth="1"/>
    <col min="10" max="10" width="12.42578125" style="232" customWidth="1"/>
    <col min="11" max="11" width="20.7109375" style="232" customWidth="1"/>
    <col min="12" max="12" width="28.42578125" style="232" customWidth="1"/>
    <col min="13" max="13" width="17.5703125" style="232" customWidth="1"/>
    <col min="14" max="15" width="14.85546875" style="232" customWidth="1"/>
    <col min="16" max="16" width="19.85546875" style="232" customWidth="1"/>
    <col min="17" max="17" width="29" style="33" customWidth="1"/>
    <col min="18" max="18" width="17.85546875" style="33" customWidth="1"/>
    <col min="19" max="20" width="9.140625" style="33"/>
    <col min="21" max="21" width="15.140625" style="33" customWidth="1"/>
    <col min="22" max="22" width="17.5703125" style="33" customWidth="1"/>
    <col min="23" max="16384" width="9.140625" style="33"/>
  </cols>
  <sheetData>
    <row r="1" spans="1:23">
      <c r="A1" s="33" t="s">
        <v>57</v>
      </c>
      <c r="B1" s="105">
        <v>31</v>
      </c>
    </row>
    <row r="2" spans="1:23">
      <c r="A2" s="33" t="s">
        <v>58</v>
      </c>
      <c r="B2" s="15" t="s">
        <v>1393</v>
      </c>
    </row>
    <row r="3" spans="1:23">
      <c r="A3" s="33" t="s">
        <v>56</v>
      </c>
      <c r="B3" s="33" t="s">
        <v>61</v>
      </c>
    </row>
    <row r="4" spans="1:23">
      <c r="A4" s="33" t="s">
        <v>59</v>
      </c>
      <c r="B4" s="33" t="s">
        <v>62</v>
      </c>
    </row>
    <row r="5" spans="1:23">
      <c r="A5" s="33" t="s">
        <v>1349</v>
      </c>
      <c r="B5" s="33" t="s">
        <v>80</v>
      </c>
      <c r="Q5" s="20"/>
      <c r="R5" s="20"/>
      <c r="S5" s="20"/>
    </row>
    <row r="6" spans="1:23" ht="15.75" thickBot="1">
      <c r="Q6" s="20"/>
      <c r="R6" s="20"/>
      <c r="S6" s="20"/>
    </row>
    <row r="7" spans="1:23">
      <c r="A7" s="423"/>
      <c r="B7" s="477" t="s">
        <v>2099</v>
      </c>
      <c r="C7" s="475"/>
      <c r="D7" s="475"/>
      <c r="E7" s="475"/>
      <c r="F7" s="475"/>
      <c r="G7" s="475"/>
      <c r="H7" s="475"/>
      <c r="I7" s="475"/>
      <c r="J7" s="475"/>
      <c r="K7" s="476"/>
      <c r="L7" s="475"/>
      <c r="M7" s="475"/>
      <c r="N7" s="2123"/>
      <c r="O7" s="474"/>
      <c r="P7" s="3066" t="s">
        <v>995</v>
      </c>
      <c r="Q7" s="265"/>
      <c r="R7" s="265"/>
      <c r="S7" s="265"/>
      <c r="T7" s="116"/>
      <c r="U7" s="116"/>
      <c r="V7" s="116"/>
      <c r="W7" s="116"/>
    </row>
    <row r="8" spans="1:23" ht="15.75" thickBot="1">
      <c r="A8" s="420"/>
      <c r="B8" s="473" t="s">
        <v>2098</v>
      </c>
      <c r="C8" s="459" t="s">
        <v>64</v>
      </c>
      <c r="D8" s="458" t="s">
        <v>65</v>
      </c>
      <c r="E8" s="458" t="s">
        <v>66</v>
      </c>
      <c r="F8" s="458" t="s">
        <v>67</v>
      </c>
      <c r="G8" s="458" t="s">
        <v>68</v>
      </c>
      <c r="H8" s="456" t="s">
        <v>70</v>
      </c>
      <c r="I8" s="456" t="s">
        <v>69</v>
      </c>
      <c r="J8" s="456" t="s">
        <v>405</v>
      </c>
      <c r="K8" s="457" t="s">
        <v>72</v>
      </c>
      <c r="L8" s="456" t="s">
        <v>71</v>
      </c>
      <c r="M8" s="456" t="s">
        <v>73</v>
      </c>
      <c r="N8" s="458" t="s">
        <v>1972</v>
      </c>
      <c r="O8" s="2124" t="s">
        <v>362</v>
      </c>
      <c r="P8" s="3067" t="s">
        <v>995</v>
      </c>
      <c r="Q8" s="265"/>
      <c r="R8" s="265"/>
      <c r="S8" s="265"/>
      <c r="T8" s="116"/>
      <c r="U8" s="116"/>
      <c r="V8" s="116"/>
      <c r="W8" s="116"/>
    </row>
    <row r="9" spans="1:23">
      <c r="A9" s="419">
        <v>1</v>
      </c>
      <c r="B9" s="467" t="s">
        <v>711</v>
      </c>
      <c r="C9" s="466"/>
      <c r="D9" s="263"/>
      <c r="E9" s="263"/>
      <c r="F9" s="263"/>
      <c r="G9" s="263"/>
      <c r="H9" s="263"/>
      <c r="I9" s="263"/>
      <c r="J9" s="263"/>
      <c r="K9" s="263"/>
      <c r="L9" s="263"/>
      <c r="M9" s="510"/>
      <c r="N9" s="510"/>
      <c r="O9" s="330"/>
      <c r="P9" s="2125">
        <f>(C9*$J$137+D9*$J$138+E9*$J$139+F9*$J$140+G9*$J$141+H9*$J$142+I9*$J$143+J9*$J$144+K9*$J$145+L9*$J$146+M9*$J$147+N9*$J$148+O9*$J$149)/1000000</f>
        <v>0</v>
      </c>
      <c r="Q9" s="471"/>
      <c r="R9" s="471"/>
      <c r="S9" s="470"/>
      <c r="T9" s="116"/>
      <c r="U9" s="116"/>
      <c r="V9" s="116"/>
      <c r="W9" s="116"/>
    </row>
    <row r="10" spans="1:23">
      <c r="A10" s="413">
        <v>2</v>
      </c>
      <c r="B10" s="509" t="s">
        <v>729</v>
      </c>
      <c r="C10" s="466"/>
      <c r="D10" s="263"/>
      <c r="E10" s="263"/>
      <c r="F10" s="263"/>
      <c r="G10" s="263"/>
      <c r="H10" s="263"/>
      <c r="I10" s="263"/>
      <c r="J10" s="263"/>
      <c r="K10" s="263"/>
      <c r="L10" s="263"/>
      <c r="M10" s="263"/>
      <c r="N10" s="263"/>
      <c r="O10" s="330"/>
      <c r="P10" s="2125">
        <f>(C10*$J$137+D10*$J$138+E10*$J$139+F10*$J$140+G10*$J$141+H10*$J$142+I10*$J$143+J10*$J$144+K10*$J$145+L10*$J$146+M10*$J$147+N10*$J$148+O10*$J$149)/1000000</f>
        <v>0</v>
      </c>
      <c r="Q10" s="471"/>
      <c r="R10" s="471"/>
      <c r="S10" s="470"/>
      <c r="T10" s="116"/>
      <c r="U10" s="116"/>
      <c r="V10" s="116"/>
      <c r="W10" s="116"/>
    </row>
    <row r="11" spans="1:23">
      <c r="A11" s="413">
        <v>3</v>
      </c>
      <c r="B11" s="489" t="s">
        <v>2074</v>
      </c>
      <c r="C11" s="466"/>
      <c r="D11" s="263"/>
      <c r="E11" s="263"/>
      <c r="F11" s="263"/>
      <c r="G11" s="263"/>
      <c r="H11" s="263"/>
      <c r="I11" s="263"/>
      <c r="J11" s="263"/>
      <c r="K11" s="263"/>
      <c r="L11" s="263"/>
      <c r="M11" s="263"/>
      <c r="N11" s="263"/>
      <c r="O11" s="330"/>
      <c r="P11" s="2125">
        <f t="shared" ref="P11:P33" si="0">(C11*$J$137+D11*$J$138+E11*$J$139+F11*$J$140+G11*$J$141+H11*$J$142+I11*$J$143+J11*$J$144+K11*$J$145+L11*$J$146+M11*$J$147+N11*$J$148+O11*$J$149)/1000000</f>
        <v>0</v>
      </c>
      <c r="Q11" s="471"/>
      <c r="R11" s="471"/>
      <c r="S11" s="470"/>
      <c r="T11" s="116"/>
      <c r="U11" s="116"/>
      <c r="V11" s="116"/>
      <c r="W11" s="116"/>
    </row>
    <row r="12" spans="1:23">
      <c r="A12" s="413">
        <v>4</v>
      </c>
      <c r="B12" s="489" t="s">
        <v>2097</v>
      </c>
      <c r="C12" s="315">
        <f>+C13+C14</f>
        <v>0</v>
      </c>
      <c r="D12" s="315">
        <f t="shared" ref="D12:O12" si="1">+D13+D14</f>
        <v>0</v>
      </c>
      <c r="E12" s="315">
        <f t="shared" si="1"/>
        <v>0</v>
      </c>
      <c r="F12" s="315">
        <f t="shared" si="1"/>
        <v>0</v>
      </c>
      <c r="G12" s="315">
        <f t="shared" si="1"/>
        <v>0</v>
      </c>
      <c r="H12" s="315">
        <f t="shared" si="1"/>
        <v>0</v>
      </c>
      <c r="I12" s="315">
        <f t="shared" si="1"/>
        <v>0</v>
      </c>
      <c r="J12" s="315">
        <f t="shared" si="1"/>
        <v>0</v>
      </c>
      <c r="K12" s="315">
        <f t="shared" si="1"/>
        <v>0</v>
      </c>
      <c r="L12" s="315">
        <f t="shared" si="1"/>
        <v>0</v>
      </c>
      <c r="M12" s="315">
        <f t="shared" si="1"/>
        <v>0</v>
      </c>
      <c r="N12" s="259">
        <f t="shared" si="1"/>
        <v>0</v>
      </c>
      <c r="O12" s="2126">
        <f t="shared" si="1"/>
        <v>0</v>
      </c>
      <c r="P12" s="2125">
        <f t="shared" si="0"/>
        <v>0</v>
      </c>
      <c r="Q12" s="471"/>
      <c r="R12" s="471"/>
      <c r="S12" s="470"/>
      <c r="T12" s="116"/>
      <c r="U12" s="116"/>
      <c r="V12" s="116"/>
      <c r="W12" s="116"/>
    </row>
    <row r="13" spans="1:23">
      <c r="A13" s="413"/>
      <c r="B13" s="469" t="s">
        <v>2072</v>
      </c>
      <c r="C13" s="466"/>
      <c r="D13" s="263"/>
      <c r="E13" s="263"/>
      <c r="F13" s="263"/>
      <c r="G13" s="263"/>
      <c r="H13" s="263"/>
      <c r="I13" s="263"/>
      <c r="J13" s="263"/>
      <c r="K13" s="263"/>
      <c r="L13" s="263"/>
      <c r="M13" s="263"/>
      <c r="N13" s="263"/>
      <c r="O13" s="263"/>
      <c r="P13" s="2125">
        <f t="shared" si="0"/>
        <v>0</v>
      </c>
      <c r="Q13" s="471"/>
      <c r="R13" s="471"/>
      <c r="S13" s="470"/>
      <c r="T13" s="116"/>
      <c r="U13" s="116"/>
      <c r="V13" s="116"/>
      <c r="W13" s="116"/>
    </row>
    <row r="14" spans="1:23">
      <c r="A14" s="413"/>
      <c r="B14" s="469" t="s">
        <v>2071</v>
      </c>
      <c r="C14" s="466"/>
      <c r="D14" s="263"/>
      <c r="E14" s="263"/>
      <c r="F14" s="263"/>
      <c r="G14" s="263"/>
      <c r="H14" s="263"/>
      <c r="I14" s="263"/>
      <c r="J14" s="263"/>
      <c r="K14" s="263"/>
      <c r="L14" s="263"/>
      <c r="M14" s="263"/>
      <c r="N14" s="263"/>
      <c r="O14" s="263"/>
      <c r="P14" s="2125">
        <f t="shared" si="0"/>
        <v>0</v>
      </c>
      <c r="Q14" s="471"/>
      <c r="R14" s="471"/>
      <c r="S14" s="470"/>
      <c r="T14" s="116"/>
      <c r="U14" s="116"/>
      <c r="V14" s="116"/>
      <c r="W14" s="116"/>
    </row>
    <row r="15" spans="1:23">
      <c r="A15" s="413">
        <v>5</v>
      </c>
      <c r="B15" s="489" t="s">
        <v>2096</v>
      </c>
      <c r="C15" s="466"/>
      <c r="D15" s="263"/>
      <c r="E15" s="263"/>
      <c r="F15" s="263"/>
      <c r="G15" s="263"/>
      <c r="H15" s="263"/>
      <c r="I15" s="263"/>
      <c r="J15" s="263"/>
      <c r="K15" s="263"/>
      <c r="L15" s="263"/>
      <c r="M15" s="263"/>
      <c r="N15" s="263"/>
      <c r="O15" s="263"/>
      <c r="P15" s="2125">
        <f t="shared" si="0"/>
        <v>0</v>
      </c>
      <c r="Q15" s="471"/>
      <c r="R15" s="471"/>
      <c r="S15" s="470"/>
      <c r="T15" s="116"/>
      <c r="U15" s="116"/>
      <c r="V15" s="116"/>
      <c r="W15" s="116"/>
    </row>
    <row r="16" spans="1:23">
      <c r="A16" s="413">
        <v>6</v>
      </c>
      <c r="B16" s="489" t="s">
        <v>2095</v>
      </c>
      <c r="C16" s="466"/>
      <c r="D16" s="263"/>
      <c r="E16" s="263"/>
      <c r="F16" s="263"/>
      <c r="G16" s="263"/>
      <c r="H16" s="263"/>
      <c r="I16" s="263"/>
      <c r="J16" s="263"/>
      <c r="K16" s="263"/>
      <c r="L16" s="263"/>
      <c r="M16" s="263"/>
      <c r="N16" s="263"/>
      <c r="O16" s="263"/>
      <c r="P16" s="2125">
        <f t="shared" si="0"/>
        <v>0</v>
      </c>
      <c r="Q16" s="471"/>
      <c r="R16" s="471"/>
      <c r="S16" s="470"/>
      <c r="T16" s="116"/>
      <c r="U16" s="116"/>
      <c r="V16" s="116"/>
      <c r="W16" s="116"/>
    </row>
    <row r="17" spans="1:23">
      <c r="A17" s="413">
        <v>7</v>
      </c>
      <c r="B17" s="467" t="s">
        <v>2094</v>
      </c>
      <c r="C17" s="315">
        <f>+C18+C19+C20-C21</f>
        <v>0</v>
      </c>
      <c r="D17" s="315">
        <f t="shared" ref="D17:O17" si="2">+D18+D19+D20-D21</f>
        <v>0</v>
      </c>
      <c r="E17" s="315">
        <f t="shared" si="2"/>
        <v>0</v>
      </c>
      <c r="F17" s="315">
        <f t="shared" si="2"/>
        <v>0</v>
      </c>
      <c r="G17" s="315">
        <f t="shared" si="2"/>
        <v>0</v>
      </c>
      <c r="H17" s="315">
        <f t="shared" si="2"/>
        <v>0</v>
      </c>
      <c r="I17" s="315">
        <f t="shared" si="2"/>
        <v>0</v>
      </c>
      <c r="J17" s="315">
        <f t="shared" si="2"/>
        <v>0</v>
      </c>
      <c r="K17" s="315">
        <f t="shared" si="2"/>
        <v>0</v>
      </c>
      <c r="L17" s="315">
        <f t="shared" si="2"/>
        <v>0</v>
      </c>
      <c r="M17" s="315">
        <f t="shared" si="2"/>
        <v>0</v>
      </c>
      <c r="N17" s="259">
        <f t="shared" si="2"/>
        <v>0</v>
      </c>
      <c r="O17" s="2126">
        <f t="shared" si="2"/>
        <v>0</v>
      </c>
      <c r="P17" s="2125">
        <f t="shared" si="0"/>
        <v>0</v>
      </c>
      <c r="Q17" s="471"/>
      <c r="R17" s="471"/>
      <c r="S17" s="508"/>
      <c r="T17" s="116"/>
      <c r="U17" s="116"/>
      <c r="V17" s="116"/>
      <c r="W17" s="116"/>
    </row>
    <row r="18" spans="1:23">
      <c r="A18" s="413"/>
      <c r="B18" s="469" t="s">
        <v>2093</v>
      </c>
      <c r="C18" s="466"/>
      <c r="D18" s="263"/>
      <c r="E18" s="263"/>
      <c r="F18" s="263"/>
      <c r="G18" s="263"/>
      <c r="H18" s="263"/>
      <c r="I18" s="263"/>
      <c r="J18" s="263"/>
      <c r="K18" s="263"/>
      <c r="L18" s="263"/>
      <c r="M18" s="263"/>
      <c r="N18" s="263"/>
      <c r="O18" s="263"/>
      <c r="P18" s="2125">
        <f t="shared" si="0"/>
        <v>0</v>
      </c>
      <c r="Q18" s="471"/>
      <c r="R18" s="471"/>
      <c r="S18" s="470"/>
      <c r="T18" s="116"/>
      <c r="U18" s="116"/>
      <c r="V18" s="116"/>
      <c r="W18" s="116"/>
    </row>
    <row r="19" spans="1:23">
      <c r="A19" s="413"/>
      <c r="B19" s="469" t="s">
        <v>2092</v>
      </c>
      <c r="C19" s="466"/>
      <c r="D19" s="263"/>
      <c r="E19" s="263"/>
      <c r="F19" s="263"/>
      <c r="G19" s="263"/>
      <c r="H19" s="263"/>
      <c r="I19" s="263"/>
      <c r="J19" s="263"/>
      <c r="K19" s="263"/>
      <c r="L19" s="263"/>
      <c r="M19" s="263"/>
      <c r="N19" s="263"/>
      <c r="O19" s="263"/>
      <c r="P19" s="2125">
        <f t="shared" si="0"/>
        <v>0</v>
      </c>
      <c r="Q19" s="471"/>
      <c r="R19" s="471"/>
      <c r="S19" s="470"/>
      <c r="T19" s="116"/>
      <c r="U19" s="116"/>
      <c r="V19" s="116"/>
      <c r="W19" s="116"/>
    </row>
    <row r="20" spans="1:23">
      <c r="A20" s="413"/>
      <c r="B20" s="469" t="s">
        <v>2091</v>
      </c>
      <c r="C20" s="466"/>
      <c r="D20" s="263"/>
      <c r="E20" s="263"/>
      <c r="F20" s="263"/>
      <c r="G20" s="263"/>
      <c r="H20" s="263"/>
      <c r="I20" s="263"/>
      <c r="J20" s="263"/>
      <c r="K20" s="263"/>
      <c r="L20" s="263"/>
      <c r="M20" s="263"/>
      <c r="N20" s="263"/>
      <c r="O20" s="263"/>
      <c r="P20" s="2125">
        <f t="shared" si="0"/>
        <v>0</v>
      </c>
      <c r="Q20" s="471"/>
      <c r="R20" s="471"/>
      <c r="S20" s="470"/>
      <c r="T20" s="116"/>
      <c r="U20" s="116"/>
      <c r="V20" s="116"/>
      <c r="W20" s="116"/>
    </row>
    <row r="21" spans="1:23">
      <c r="A21" s="413"/>
      <c r="B21" s="503" t="s">
        <v>2066</v>
      </c>
      <c r="C21" s="466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125">
        <f t="shared" si="0"/>
        <v>0</v>
      </c>
      <c r="Q21" s="471"/>
      <c r="R21" s="471"/>
      <c r="S21" s="470"/>
      <c r="T21" s="116"/>
      <c r="U21" s="116"/>
      <c r="V21" s="116"/>
      <c r="W21" s="116"/>
    </row>
    <row r="22" spans="1:23">
      <c r="A22" s="413">
        <v>8</v>
      </c>
      <c r="B22" s="467" t="s">
        <v>2090</v>
      </c>
      <c r="C22" s="466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125">
        <f t="shared" si="0"/>
        <v>0</v>
      </c>
      <c r="Q22" s="471"/>
      <c r="R22" s="471"/>
      <c r="S22" s="470"/>
      <c r="T22" s="116"/>
      <c r="U22" s="116"/>
      <c r="V22" s="116"/>
      <c r="W22" s="116"/>
    </row>
    <row r="23" spans="1:23">
      <c r="A23" s="413">
        <v>9</v>
      </c>
      <c r="B23" s="467" t="s">
        <v>2089</v>
      </c>
      <c r="C23" s="466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125">
        <f t="shared" si="0"/>
        <v>0</v>
      </c>
      <c r="Q23" s="471"/>
      <c r="R23" s="471"/>
      <c r="S23" s="470"/>
      <c r="T23" s="116"/>
      <c r="U23" s="116"/>
      <c r="V23" s="116"/>
      <c r="W23" s="116"/>
    </row>
    <row r="24" spans="1:23">
      <c r="A24" s="413">
        <v>10</v>
      </c>
      <c r="B24" s="467" t="s">
        <v>2088</v>
      </c>
      <c r="C24" s="466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125">
        <f t="shared" si="0"/>
        <v>0</v>
      </c>
      <c r="Q24" s="471"/>
      <c r="R24" s="471"/>
      <c r="S24" s="470"/>
      <c r="T24" s="116"/>
      <c r="U24" s="116"/>
      <c r="V24" s="116"/>
      <c r="W24" s="116"/>
    </row>
    <row r="25" spans="1:23">
      <c r="A25" s="413">
        <v>11</v>
      </c>
      <c r="B25" s="467" t="s">
        <v>2087</v>
      </c>
      <c r="C25" s="315">
        <f>+C26+C27</f>
        <v>0</v>
      </c>
      <c r="D25" s="315">
        <f t="shared" ref="D25:O25" si="3">+D26+D27</f>
        <v>0</v>
      </c>
      <c r="E25" s="315">
        <f t="shared" si="3"/>
        <v>0</v>
      </c>
      <c r="F25" s="315">
        <f t="shared" si="3"/>
        <v>0</v>
      </c>
      <c r="G25" s="315">
        <f t="shared" si="3"/>
        <v>0</v>
      </c>
      <c r="H25" s="315">
        <f t="shared" si="3"/>
        <v>0</v>
      </c>
      <c r="I25" s="315">
        <f t="shared" si="3"/>
        <v>0</v>
      </c>
      <c r="J25" s="315">
        <f t="shared" si="3"/>
        <v>0</v>
      </c>
      <c r="K25" s="315">
        <f t="shared" si="3"/>
        <v>0</v>
      </c>
      <c r="L25" s="315">
        <f t="shared" si="3"/>
        <v>0</v>
      </c>
      <c r="M25" s="315">
        <f t="shared" si="3"/>
        <v>0</v>
      </c>
      <c r="N25" s="259">
        <f t="shared" si="3"/>
        <v>0</v>
      </c>
      <c r="O25" s="2126">
        <f t="shared" si="3"/>
        <v>0</v>
      </c>
      <c r="P25" s="2125">
        <f t="shared" si="0"/>
        <v>0</v>
      </c>
      <c r="Q25" s="471"/>
      <c r="R25" s="471"/>
      <c r="S25" s="470"/>
      <c r="T25" s="116"/>
      <c r="U25" s="116"/>
      <c r="V25" s="116"/>
      <c r="W25" s="116"/>
    </row>
    <row r="26" spans="1:23">
      <c r="A26" s="413"/>
      <c r="B26" s="469" t="s">
        <v>2086</v>
      </c>
      <c r="C26" s="466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125">
        <f t="shared" si="0"/>
        <v>0</v>
      </c>
      <c r="Q26" s="471"/>
      <c r="R26" s="471"/>
      <c r="S26" s="470"/>
      <c r="T26" s="116"/>
      <c r="U26" s="116"/>
      <c r="V26" s="116"/>
      <c r="W26" s="116"/>
    </row>
    <row r="27" spans="1:23">
      <c r="A27" s="413"/>
      <c r="B27" s="469" t="s">
        <v>2085</v>
      </c>
      <c r="C27" s="466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125">
        <f t="shared" si="0"/>
        <v>0</v>
      </c>
      <c r="Q27" s="471"/>
      <c r="R27" s="471"/>
      <c r="S27" s="470"/>
      <c r="T27" s="116"/>
      <c r="U27" s="116"/>
      <c r="V27" s="116"/>
      <c r="W27" s="116"/>
    </row>
    <row r="28" spans="1:23">
      <c r="A28" s="413">
        <v>12</v>
      </c>
      <c r="B28" s="489" t="s">
        <v>2084</v>
      </c>
      <c r="C28" s="466"/>
      <c r="D28" s="263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  <c r="P28" s="2125">
        <f t="shared" si="0"/>
        <v>0</v>
      </c>
      <c r="Q28" s="471"/>
      <c r="R28" s="471"/>
      <c r="S28" s="470"/>
      <c r="T28" s="116"/>
      <c r="U28" s="116"/>
      <c r="V28" s="116"/>
      <c r="W28" s="116"/>
    </row>
    <row r="29" spans="1:23">
      <c r="A29" s="413">
        <v>13</v>
      </c>
      <c r="B29" s="489" t="s">
        <v>2083</v>
      </c>
      <c r="C29" s="466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125">
        <f t="shared" si="0"/>
        <v>0</v>
      </c>
      <c r="Q29" s="471"/>
      <c r="R29" s="471"/>
      <c r="S29" s="470"/>
      <c r="T29" s="116"/>
      <c r="U29" s="116"/>
      <c r="V29" s="116"/>
      <c r="W29" s="116"/>
    </row>
    <row r="30" spans="1:23" ht="15.75" thickBot="1">
      <c r="A30" s="413">
        <v>14</v>
      </c>
      <c r="B30" s="467" t="s">
        <v>2082</v>
      </c>
      <c r="C30" s="466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  <c r="O30" s="263"/>
      <c r="P30" s="2127">
        <f t="shared" si="0"/>
        <v>0</v>
      </c>
      <c r="Q30" s="471"/>
      <c r="R30" s="471"/>
      <c r="S30" s="470"/>
      <c r="T30" s="116"/>
      <c r="U30" s="116"/>
      <c r="V30" s="116"/>
      <c r="W30" s="116"/>
    </row>
    <row r="31" spans="1:23" ht="15.75" thickBot="1">
      <c r="A31" s="452" t="s">
        <v>2035</v>
      </c>
      <c r="B31" s="487" t="s">
        <v>2081</v>
      </c>
      <c r="C31" s="486">
        <f>C9+C10+C11+C12+C15+C16+C17+C22+C23+C24+C25+C28+C29+C30</f>
        <v>0</v>
      </c>
      <c r="D31" s="486">
        <f t="shared" ref="D31:O31" si="4">D9+D10+D11+D12+D15+D16+D17+D22+D23+D24+D25+D28+D29+D30</f>
        <v>0</v>
      </c>
      <c r="E31" s="486">
        <f t="shared" si="4"/>
        <v>0</v>
      </c>
      <c r="F31" s="486">
        <f t="shared" si="4"/>
        <v>0</v>
      </c>
      <c r="G31" s="486">
        <f t="shared" si="4"/>
        <v>0</v>
      </c>
      <c r="H31" s="486">
        <f t="shared" si="4"/>
        <v>0</v>
      </c>
      <c r="I31" s="486">
        <f t="shared" si="4"/>
        <v>0</v>
      </c>
      <c r="J31" s="486">
        <f t="shared" si="4"/>
        <v>0</v>
      </c>
      <c r="K31" s="486">
        <f t="shared" si="4"/>
        <v>0</v>
      </c>
      <c r="L31" s="486">
        <f t="shared" si="4"/>
        <v>0</v>
      </c>
      <c r="M31" s="486">
        <f t="shared" si="4"/>
        <v>0</v>
      </c>
      <c r="N31" s="486">
        <f t="shared" si="4"/>
        <v>0</v>
      </c>
      <c r="O31" s="2128">
        <f t="shared" si="4"/>
        <v>0</v>
      </c>
      <c r="P31" s="2127">
        <f t="shared" si="0"/>
        <v>0</v>
      </c>
      <c r="Q31" s="471"/>
      <c r="R31" s="471"/>
      <c r="S31" s="470"/>
      <c r="T31" s="116"/>
      <c r="U31" s="116"/>
      <c r="V31" s="116"/>
      <c r="W31" s="116"/>
    </row>
    <row r="32" spans="1:23" ht="15.75" thickBot="1">
      <c r="A32" s="413">
        <v>15</v>
      </c>
      <c r="B32" s="467" t="s">
        <v>2080</v>
      </c>
      <c r="C32" s="507"/>
      <c r="D32" s="507"/>
      <c r="E32" s="507"/>
      <c r="F32" s="507"/>
      <c r="G32" s="507"/>
      <c r="H32" s="507"/>
      <c r="I32" s="507"/>
      <c r="J32" s="507"/>
      <c r="K32" s="507"/>
      <c r="L32" s="507"/>
      <c r="M32" s="507"/>
      <c r="N32" s="507"/>
      <c r="O32" s="507"/>
      <c r="P32" s="2127">
        <f t="shared" si="0"/>
        <v>0</v>
      </c>
      <c r="Q32" s="471"/>
      <c r="R32" s="471"/>
      <c r="S32" s="470"/>
      <c r="T32" s="116"/>
      <c r="U32" s="116"/>
      <c r="V32" s="116"/>
      <c r="W32" s="116"/>
    </row>
    <row r="33" spans="1:23" ht="15.75" thickBot="1">
      <c r="A33" s="452" t="s">
        <v>2033</v>
      </c>
      <c r="B33" s="487" t="s">
        <v>2079</v>
      </c>
      <c r="C33" s="485">
        <f>C31+C32</f>
        <v>0</v>
      </c>
      <c r="D33" s="486">
        <f t="shared" ref="D33:O33" si="5">D31+D32</f>
        <v>0</v>
      </c>
      <c r="E33" s="486">
        <f t="shared" si="5"/>
        <v>0</v>
      </c>
      <c r="F33" s="486">
        <f t="shared" si="5"/>
        <v>0</v>
      </c>
      <c r="G33" s="486">
        <f t="shared" si="5"/>
        <v>0</v>
      </c>
      <c r="H33" s="486">
        <f t="shared" si="5"/>
        <v>0</v>
      </c>
      <c r="I33" s="486">
        <f t="shared" si="5"/>
        <v>0</v>
      </c>
      <c r="J33" s="486">
        <f t="shared" si="5"/>
        <v>0</v>
      </c>
      <c r="K33" s="486">
        <f t="shared" si="5"/>
        <v>0</v>
      </c>
      <c r="L33" s="486">
        <f t="shared" si="5"/>
        <v>0</v>
      </c>
      <c r="M33" s="486">
        <f t="shared" si="5"/>
        <v>0</v>
      </c>
      <c r="N33" s="486">
        <f t="shared" si="5"/>
        <v>0</v>
      </c>
      <c r="O33" s="2128">
        <f t="shared" si="5"/>
        <v>0</v>
      </c>
      <c r="P33" s="2127">
        <f t="shared" si="0"/>
        <v>0</v>
      </c>
      <c r="Q33" s="471"/>
      <c r="R33" s="471"/>
      <c r="S33" s="470"/>
      <c r="T33" s="116"/>
      <c r="U33" s="116"/>
      <c r="V33" s="116"/>
      <c r="W33" s="116"/>
    </row>
    <row r="34" spans="1:23" ht="15.75" thickBot="1">
      <c r="A34" s="451" t="s">
        <v>2056</v>
      </c>
      <c r="B34" s="483" t="s">
        <v>2078</v>
      </c>
      <c r="C34" s="506">
        <f>(C33*J137)/1000000</f>
        <v>0</v>
      </c>
      <c r="D34" s="482">
        <f>(D33*J138)/1000000</f>
        <v>0</v>
      </c>
      <c r="E34" s="482">
        <f>(E33*J139)/1000000</f>
        <v>0</v>
      </c>
      <c r="F34" s="482">
        <f>(F33*J140)/1000000</f>
        <v>0</v>
      </c>
      <c r="G34" s="482">
        <f>(G33*J141)/1000000</f>
        <v>0</v>
      </c>
      <c r="H34" s="482">
        <f>(H33*J142)/1000000</f>
        <v>0</v>
      </c>
      <c r="I34" s="482">
        <f>(I33*J143)/1000000</f>
        <v>0</v>
      </c>
      <c r="J34" s="482">
        <f>(J33*J144)/1000000</f>
        <v>0</v>
      </c>
      <c r="K34" s="482">
        <f>(K33*J145)/1000000</f>
        <v>0</v>
      </c>
      <c r="L34" s="482">
        <f>(L33*J146)/1000000</f>
        <v>0</v>
      </c>
      <c r="M34" s="482">
        <f>(M33*J147)/1000000</f>
        <v>0</v>
      </c>
      <c r="N34" s="482">
        <f>(N33*J148)/1000000</f>
        <v>0</v>
      </c>
      <c r="O34" s="2129">
        <f>(O33*J149)/1000000</f>
        <v>0</v>
      </c>
      <c r="P34" s="2130">
        <f>SUM(C34:O34)</f>
        <v>0</v>
      </c>
      <c r="Q34" s="471"/>
      <c r="R34" s="471"/>
      <c r="S34" s="470"/>
      <c r="T34" s="116"/>
      <c r="U34" s="116"/>
      <c r="V34" s="116"/>
      <c r="W34" s="116"/>
    </row>
    <row r="35" spans="1:23" ht="15.75" thickBot="1">
      <c r="A35" s="116"/>
      <c r="B35" s="505"/>
      <c r="C35" s="504"/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4"/>
      <c r="O35" s="504"/>
      <c r="P35" s="504"/>
      <c r="Q35" s="265"/>
      <c r="R35" s="265"/>
      <c r="S35" s="470"/>
      <c r="T35" s="116"/>
      <c r="U35" s="116"/>
      <c r="V35" s="116"/>
      <c r="W35" s="116"/>
    </row>
    <row r="36" spans="1:23">
      <c r="A36" s="423"/>
      <c r="B36" s="3068" t="s">
        <v>2077</v>
      </c>
      <c r="C36" s="475"/>
      <c r="D36" s="475"/>
      <c r="E36" s="475"/>
      <c r="F36" s="475"/>
      <c r="G36" s="475"/>
      <c r="H36" s="475"/>
      <c r="I36" s="475"/>
      <c r="J36" s="475"/>
      <c r="K36" s="476"/>
      <c r="L36" s="475"/>
      <c r="M36" s="475"/>
      <c r="N36" s="2123"/>
      <c r="O36" s="474"/>
      <c r="P36" s="3066" t="s">
        <v>995</v>
      </c>
      <c r="Q36" s="265"/>
      <c r="R36" s="265"/>
      <c r="S36" s="470"/>
      <c r="T36" s="116"/>
      <c r="U36" s="116"/>
      <c r="V36" s="116"/>
      <c r="W36" s="116"/>
    </row>
    <row r="37" spans="1:23" ht="15.75" thickBot="1">
      <c r="A37" s="420"/>
      <c r="B37" s="3069"/>
      <c r="C37" s="459" t="s">
        <v>64</v>
      </c>
      <c r="D37" s="458" t="s">
        <v>65</v>
      </c>
      <c r="E37" s="458" t="s">
        <v>66</v>
      </c>
      <c r="F37" s="458" t="s">
        <v>67</v>
      </c>
      <c r="G37" s="458" t="s">
        <v>68</v>
      </c>
      <c r="H37" s="456" t="s">
        <v>70</v>
      </c>
      <c r="I37" s="456" t="s">
        <v>69</v>
      </c>
      <c r="J37" s="456" t="s">
        <v>2017</v>
      </c>
      <c r="K37" s="457" t="s">
        <v>72</v>
      </c>
      <c r="L37" s="456" t="s">
        <v>71</v>
      </c>
      <c r="M37" s="456" t="s">
        <v>73</v>
      </c>
      <c r="N37" s="458" t="s">
        <v>1972</v>
      </c>
      <c r="O37" s="2124" t="s">
        <v>362</v>
      </c>
      <c r="P37" s="3067" t="s">
        <v>995</v>
      </c>
      <c r="Q37" s="265"/>
      <c r="R37" s="265"/>
      <c r="S37" s="470"/>
      <c r="T37" s="116"/>
      <c r="U37" s="116"/>
      <c r="V37" s="116"/>
      <c r="W37" s="116"/>
    </row>
    <row r="38" spans="1:23">
      <c r="A38" s="419">
        <v>1</v>
      </c>
      <c r="B38" s="467" t="s">
        <v>2076</v>
      </c>
      <c r="C38" s="263"/>
      <c r="D38" s="263"/>
      <c r="E38" s="263"/>
      <c r="F38" s="263"/>
      <c r="G38" s="263"/>
      <c r="H38" s="263"/>
      <c r="I38" s="263"/>
      <c r="J38" s="263"/>
      <c r="K38" s="263"/>
      <c r="L38" s="263"/>
      <c r="M38" s="263"/>
      <c r="N38" s="510"/>
      <c r="O38" s="330"/>
      <c r="P38" s="2125">
        <f t="shared" ref="P38:P59" si="6">(C38*$J$137+D38*$J$138+E38*$J$139+F38*$J$140+G38*$J$141+H38*$J$142+I38*$J$143+J38*$J$144+K38*$J$145+L38*$J$146+M38*$J$147+N38*$J$148+O38*$J$149)/1000000</f>
        <v>0</v>
      </c>
      <c r="Q38" s="471"/>
      <c r="R38" s="471"/>
      <c r="S38" s="471"/>
      <c r="T38" s="116"/>
      <c r="U38" s="116"/>
      <c r="V38" s="116"/>
      <c r="W38" s="116"/>
    </row>
    <row r="39" spans="1:23">
      <c r="A39" s="413">
        <v>2</v>
      </c>
      <c r="B39" s="489" t="s">
        <v>2075</v>
      </c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330"/>
      <c r="P39" s="2125">
        <f t="shared" si="6"/>
        <v>0</v>
      </c>
      <c r="Q39" s="471"/>
      <c r="R39" s="471"/>
      <c r="S39" s="471"/>
      <c r="T39" s="116"/>
      <c r="U39" s="116"/>
      <c r="V39" s="116"/>
      <c r="W39" s="116"/>
    </row>
    <row r="40" spans="1:23">
      <c r="A40" s="413">
        <v>3</v>
      </c>
      <c r="B40" s="489" t="s">
        <v>2074</v>
      </c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330"/>
      <c r="P40" s="2125">
        <f t="shared" si="6"/>
        <v>0</v>
      </c>
      <c r="Q40" s="471"/>
      <c r="R40" s="471"/>
      <c r="S40" s="471"/>
      <c r="T40" s="116"/>
      <c r="U40" s="116"/>
      <c r="V40" s="116"/>
      <c r="W40" s="116"/>
    </row>
    <row r="41" spans="1:23">
      <c r="A41" s="413">
        <v>4</v>
      </c>
      <c r="B41" s="489" t="s">
        <v>2073</v>
      </c>
      <c r="C41" s="259">
        <f>+C42+C43</f>
        <v>0</v>
      </c>
      <c r="D41" s="259">
        <f t="shared" ref="D41:O41" si="7">+D42+D43</f>
        <v>0</v>
      </c>
      <c r="E41" s="259">
        <f t="shared" si="7"/>
        <v>0</v>
      </c>
      <c r="F41" s="259">
        <f t="shared" si="7"/>
        <v>0</v>
      </c>
      <c r="G41" s="259">
        <f t="shared" si="7"/>
        <v>0</v>
      </c>
      <c r="H41" s="259">
        <f t="shared" si="7"/>
        <v>0</v>
      </c>
      <c r="I41" s="259">
        <f t="shared" si="7"/>
        <v>0</v>
      </c>
      <c r="J41" s="259">
        <f t="shared" si="7"/>
        <v>0</v>
      </c>
      <c r="K41" s="259">
        <f t="shared" si="7"/>
        <v>0</v>
      </c>
      <c r="L41" s="259">
        <f t="shared" si="7"/>
        <v>0</v>
      </c>
      <c r="M41" s="259">
        <f t="shared" si="7"/>
        <v>0</v>
      </c>
      <c r="N41" s="259">
        <f t="shared" si="7"/>
        <v>0</v>
      </c>
      <c r="O41" s="2126">
        <f t="shared" si="7"/>
        <v>0</v>
      </c>
      <c r="P41" s="2125">
        <f t="shared" si="6"/>
        <v>0</v>
      </c>
      <c r="Q41" s="471"/>
      <c r="R41" s="471"/>
      <c r="S41" s="471"/>
      <c r="T41" s="116"/>
      <c r="U41" s="116"/>
      <c r="V41" s="116"/>
      <c r="W41" s="116"/>
    </row>
    <row r="42" spans="1:23">
      <c r="A42" s="413"/>
      <c r="B42" s="469" t="s">
        <v>2072</v>
      </c>
      <c r="C42" s="263"/>
      <c r="D42" s="263"/>
      <c r="E42" s="263"/>
      <c r="F42" s="263"/>
      <c r="G42" s="263"/>
      <c r="H42" s="263"/>
      <c r="I42" s="263"/>
      <c r="J42" s="263"/>
      <c r="K42" s="263"/>
      <c r="L42" s="263"/>
      <c r="M42" s="263"/>
      <c r="N42" s="263"/>
      <c r="O42" s="263"/>
      <c r="P42" s="2125">
        <f t="shared" si="6"/>
        <v>0</v>
      </c>
      <c r="Q42" s="471"/>
      <c r="R42" s="471"/>
      <c r="S42" s="471"/>
      <c r="T42" s="116"/>
      <c r="U42" s="116"/>
      <c r="V42" s="116"/>
      <c r="W42" s="116"/>
    </row>
    <row r="43" spans="1:23">
      <c r="A43" s="413"/>
      <c r="B43" s="469" t="s">
        <v>2071</v>
      </c>
      <c r="C43" s="263"/>
      <c r="D43" s="263"/>
      <c r="E43" s="263"/>
      <c r="F43" s="263"/>
      <c r="G43" s="263"/>
      <c r="H43" s="263"/>
      <c r="I43" s="263"/>
      <c r="J43" s="263"/>
      <c r="K43" s="263"/>
      <c r="L43" s="263"/>
      <c r="M43" s="263"/>
      <c r="N43" s="263"/>
      <c r="O43" s="263"/>
      <c r="P43" s="2125">
        <f t="shared" si="6"/>
        <v>0</v>
      </c>
      <c r="Q43" s="471"/>
      <c r="R43" s="471"/>
      <c r="S43" s="471"/>
      <c r="T43" s="116"/>
      <c r="U43" s="116"/>
      <c r="V43" s="116"/>
      <c r="W43" s="116"/>
    </row>
    <row r="44" spans="1:23">
      <c r="A44" s="413">
        <v>5</v>
      </c>
      <c r="B44" s="489" t="s">
        <v>2070</v>
      </c>
      <c r="C44" s="263"/>
      <c r="D44" s="263"/>
      <c r="E44" s="263"/>
      <c r="F44" s="263"/>
      <c r="G44" s="263"/>
      <c r="H44" s="263"/>
      <c r="I44" s="263"/>
      <c r="J44" s="263"/>
      <c r="K44" s="263"/>
      <c r="L44" s="263"/>
      <c r="M44" s="263"/>
      <c r="N44" s="263"/>
      <c r="O44" s="263"/>
      <c r="P44" s="2125">
        <f t="shared" si="6"/>
        <v>0</v>
      </c>
      <c r="Q44" s="471"/>
      <c r="R44" s="471"/>
      <c r="S44" s="471"/>
      <c r="T44" s="116"/>
      <c r="U44" s="116"/>
      <c r="V44" s="116"/>
      <c r="W44" s="116"/>
    </row>
    <row r="45" spans="1:23">
      <c r="A45" s="413">
        <v>6</v>
      </c>
      <c r="B45" s="467" t="s">
        <v>1068</v>
      </c>
      <c r="C45" s="263"/>
      <c r="D45" s="263"/>
      <c r="E45" s="263"/>
      <c r="F45" s="263"/>
      <c r="G45" s="263"/>
      <c r="H45" s="263"/>
      <c r="I45" s="263"/>
      <c r="J45" s="263"/>
      <c r="K45" s="263"/>
      <c r="L45" s="263"/>
      <c r="M45" s="263"/>
      <c r="N45" s="263"/>
      <c r="O45" s="263"/>
      <c r="P45" s="2125">
        <f t="shared" si="6"/>
        <v>0</v>
      </c>
      <c r="Q45" s="471"/>
      <c r="R45" s="471"/>
      <c r="S45" s="471"/>
      <c r="T45" s="116"/>
      <c r="U45" s="116"/>
      <c r="V45" s="116"/>
      <c r="W45" s="116"/>
    </row>
    <row r="46" spans="1:23">
      <c r="A46" s="413"/>
      <c r="B46" s="469" t="s">
        <v>2069</v>
      </c>
      <c r="C46" s="263"/>
      <c r="D46" s="263"/>
      <c r="E46" s="263"/>
      <c r="F46" s="263"/>
      <c r="G46" s="263"/>
      <c r="H46" s="263"/>
      <c r="I46" s="263"/>
      <c r="J46" s="263"/>
      <c r="K46" s="263"/>
      <c r="L46" s="263"/>
      <c r="M46" s="263"/>
      <c r="N46" s="263"/>
      <c r="O46" s="263"/>
      <c r="P46" s="2125">
        <f t="shared" si="6"/>
        <v>0</v>
      </c>
      <c r="Q46" s="471"/>
      <c r="R46" s="471"/>
      <c r="S46" s="471"/>
      <c r="T46" s="116"/>
      <c r="U46" s="116"/>
      <c r="V46" s="116"/>
      <c r="W46" s="116"/>
    </row>
    <row r="47" spans="1:23">
      <c r="A47" s="413">
        <v>7</v>
      </c>
      <c r="B47" s="467" t="s">
        <v>2068</v>
      </c>
      <c r="C47" s="263"/>
      <c r="D47" s="263"/>
      <c r="E47" s="263"/>
      <c r="F47" s="263"/>
      <c r="G47" s="263"/>
      <c r="H47" s="263"/>
      <c r="I47" s="263"/>
      <c r="J47" s="263"/>
      <c r="K47" s="263"/>
      <c r="L47" s="263"/>
      <c r="M47" s="263"/>
      <c r="N47" s="263"/>
      <c r="O47" s="263"/>
      <c r="P47" s="2125">
        <f t="shared" si="6"/>
        <v>0</v>
      </c>
      <c r="Q47" s="471"/>
      <c r="R47" s="471"/>
      <c r="S47" s="471"/>
      <c r="T47" s="116"/>
      <c r="U47" s="116"/>
      <c r="V47" s="116"/>
      <c r="W47" s="116"/>
    </row>
    <row r="48" spans="1:23">
      <c r="A48" s="413">
        <v>8</v>
      </c>
      <c r="B48" s="467" t="s">
        <v>2067</v>
      </c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3"/>
      <c r="N48" s="263"/>
      <c r="O48" s="263"/>
      <c r="P48" s="2125">
        <f t="shared" si="6"/>
        <v>0</v>
      </c>
      <c r="Q48" s="471"/>
      <c r="R48" s="471"/>
      <c r="S48" s="471"/>
      <c r="T48" s="116"/>
      <c r="U48" s="116"/>
      <c r="V48" s="116"/>
      <c r="W48" s="116"/>
    </row>
    <row r="49" spans="1:23">
      <c r="A49" s="413"/>
      <c r="B49" s="503" t="s">
        <v>2066</v>
      </c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  <c r="P49" s="2125">
        <f t="shared" si="6"/>
        <v>0</v>
      </c>
      <c r="Q49" s="471"/>
      <c r="R49" s="471"/>
      <c r="S49" s="471"/>
      <c r="T49" s="116"/>
      <c r="U49" s="116"/>
      <c r="V49" s="116"/>
      <c r="W49" s="116"/>
    </row>
    <row r="50" spans="1:23">
      <c r="A50" s="413">
        <v>9</v>
      </c>
      <c r="B50" s="467" t="s">
        <v>2065</v>
      </c>
      <c r="C50" s="263"/>
      <c r="D50" s="263"/>
      <c r="E50" s="263"/>
      <c r="F50" s="263"/>
      <c r="G50" s="263"/>
      <c r="H50" s="263"/>
      <c r="I50" s="263"/>
      <c r="J50" s="263"/>
      <c r="K50" s="263"/>
      <c r="L50" s="263"/>
      <c r="M50" s="263"/>
      <c r="N50" s="263"/>
      <c r="O50" s="263"/>
      <c r="P50" s="2125">
        <f t="shared" si="6"/>
        <v>0</v>
      </c>
      <c r="Q50" s="471"/>
      <c r="R50" s="471"/>
      <c r="S50" s="471"/>
      <c r="T50" s="116"/>
      <c r="U50" s="116"/>
      <c r="V50" s="116"/>
      <c r="W50" s="116"/>
    </row>
    <row r="51" spans="1:23">
      <c r="A51" s="413">
        <v>10</v>
      </c>
      <c r="B51" s="467" t="s">
        <v>2064</v>
      </c>
      <c r="C51" s="263"/>
      <c r="D51" s="263"/>
      <c r="E51" s="263"/>
      <c r="F51" s="263"/>
      <c r="G51" s="263"/>
      <c r="H51" s="263"/>
      <c r="I51" s="263"/>
      <c r="J51" s="263"/>
      <c r="K51" s="263"/>
      <c r="L51" s="263"/>
      <c r="M51" s="263"/>
      <c r="N51" s="263"/>
      <c r="O51" s="263"/>
      <c r="P51" s="2125">
        <f t="shared" si="6"/>
        <v>0</v>
      </c>
      <c r="Q51" s="471"/>
      <c r="R51" s="471"/>
      <c r="S51" s="471"/>
      <c r="T51" s="116"/>
      <c r="U51" s="116"/>
      <c r="V51" s="116"/>
      <c r="W51" s="116"/>
    </row>
    <row r="52" spans="1:23">
      <c r="A52" s="413">
        <v>11</v>
      </c>
      <c r="B52" s="467" t="s">
        <v>1152</v>
      </c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263"/>
      <c r="N52" s="263"/>
      <c r="O52" s="263"/>
      <c r="P52" s="2125">
        <f t="shared" si="6"/>
        <v>0</v>
      </c>
      <c r="Q52" s="471"/>
      <c r="R52" s="471"/>
      <c r="S52" s="471"/>
      <c r="T52" s="116"/>
      <c r="U52" s="116"/>
      <c r="V52" s="116"/>
      <c r="W52" s="116"/>
    </row>
    <row r="53" spans="1:23">
      <c r="A53" s="413">
        <v>12</v>
      </c>
      <c r="B53" s="467" t="s">
        <v>2063</v>
      </c>
      <c r="C53" s="266">
        <f>+C54+C55</f>
        <v>0</v>
      </c>
      <c r="D53" s="266">
        <f t="shared" ref="D53:O53" si="8">+D54+D55</f>
        <v>0</v>
      </c>
      <c r="E53" s="266">
        <f t="shared" si="8"/>
        <v>0</v>
      </c>
      <c r="F53" s="266">
        <f t="shared" si="8"/>
        <v>0</v>
      </c>
      <c r="G53" s="266">
        <f t="shared" si="8"/>
        <v>0</v>
      </c>
      <c r="H53" s="266">
        <f t="shared" si="8"/>
        <v>0</v>
      </c>
      <c r="I53" s="266">
        <f t="shared" si="8"/>
        <v>0</v>
      </c>
      <c r="J53" s="266">
        <f t="shared" si="8"/>
        <v>0</v>
      </c>
      <c r="K53" s="266">
        <f t="shared" si="8"/>
        <v>0</v>
      </c>
      <c r="L53" s="266">
        <f t="shared" si="8"/>
        <v>0</v>
      </c>
      <c r="M53" s="266">
        <f t="shared" si="8"/>
        <v>0</v>
      </c>
      <c r="N53" s="266">
        <f t="shared" si="8"/>
        <v>0</v>
      </c>
      <c r="O53" s="2131">
        <f t="shared" si="8"/>
        <v>0</v>
      </c>
      <c r="P53" s="2125">
        <f t="shared" si="6"/>
        <v>0</v>
      </c>
      <c r="Q53" s="471"/>
      <c r="R53" s="471"/>
      <c r="S53" s="471"/>
      <c r="T53" s="116"/>
      <c r="U53" s="116"/>
      <c r="V53" s="116"/>
      <c r="W53" s="116"/>
    </row>
    <row r="54" spans="1:23">
      <c r="A54" s="413"/>
      <c r="B54" s="469" t="s">
        <v>2062</v>
      </c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330"/>
      <c r="P54" s="2125">
        <f t="shared" si="6"/>
        <v>0</v>
      </c>
      <c r="Q54" s="471"/>
      <c r="R54" s="471"/>
      <c r="S54" s="471"/>
      <c r="T54" s="116"/>
      <c r="U54" s="116"/>
      <c r="V54" s="116"/>
      <c r="W54" s="116"/>
    </row>
    <row r="55" spans="1:23">
      <c r="A55" s="413"/>
      <c r="B55" s="469" t="s">
        <v>2061</v>
      </c>
      <c r="C55" s="263"/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330"/>
      <c r="P55" s="2125">
        <f t="shared" si="6"/>
        <v>0</v>
      </c>
      <c r="Q55" s="471"/>
      <c r="R55" s="471"/>
      <c r="S55" s="471"/>
      <c r="T55" s="116"/>
      <c r="U55" s="116"/>
      <c r="V55" s="116"/>
      <c r="W55" s="116"/>
    </row>
    <row r="56" spans="1:23" ht="15.75" thickBot="1">
      <c r="A56" s="413">
        <v>13</v>
      </c>
      <c r="B56" s="467" t="s">
        <v>2060</v>
      </c>
      <c r="C56" s="263"/>
      <c r="D56" s="263"/>
      <c r="E56" s="263"/>
      <c r="F56" s="263"/>
      <c r="G56" s="263"/>
      <c r="H56" s="263"/>
      <c r="I56" s="263"/>
      <c r="J56" s="263"/>
      <c r="K56" s="263"/>
      <c r="L56" s="263"/>
      <c r="M56" s="263"/>
      <c r="N56" s="263"/>
      <c r="O56" s="330"/>
      <c r="P56" s="2127">
        <f t="shared" si="6"/>
        <v>0</v>
      </c>
      <c r="Q56" s="471"/>
      <c r="R56" s="471"/>
      <c r="S56" s="471"/>
      <c r="T56" s="116"/>
      <c r="U56" s="116"/>
      <c r="V56" s="116"/>
      <c r="W56" s="116"/>
    </row>
    <row r="57" spans="1:23" ht="15.75" thickBot="1">
      <c r="A57" s="452" t="s">
        <v>2035</v>
      </c>
      <c r="B57" s="487" t="s">
        <v>2059</v>
      </c>
      <c r="C57" s="502">
        <f>C38+C39+C40+C41+C44+C45+C47+C48+C50+C51+C52+C53+C56</f>
        <v>0</v>
      </c>
      <c r="D57" s="502">
        <f t="shared" ref="D57:O57" si="9">D38+D39+D40+D41+D44+D45+D47+D48+D50+D51+D52+D53+D56</f>
        <v>0</v>
      </c>
      <c r="E57" s="502">
        <f t="shared" si="9"/>
        <v>0</v>
      </c>
      <c r="F57" s="502">
        <f t="shared" si="9"/>
        <v>0</v>
      </c>
      <c r="G57" s="502">
        <f t="shared" si="9"/>
        <v>0</v>
      </c>
      <c r="H57" s="502">
        <f t="shared" si="9"/>
        <v>0</v>
      </c>
      <c r="I57" s="502">
        <f t="shared" si="9"/>
        <v>0</v>
      </c>
      <c r="J57" s="502">
        <f t="shared" si="9"/>
        <v>0</v>
      </c>
      <c r="K57" s="502">
        <f t="shared" si="9"/>
        <v>0</v>
      </c>
      <c r="L57" s="502">
        <f t="shared" si="9"/>
        <v>0</v>
      </c>
      <c r="M57" s="502">
        <f t="shared" si="9"/>
        <v>0</v>
      </c>
      <c r="N57" s="502">
        <f t="shared" si="9"/>
        <v>0</v>
      </c>
      <c r="O57" s="2132">
        <f t="shared" si="9"/>
        <v>0</v>
      </c>
      <c r="P57" s="2127">
        <f t="shared" si="6"/>
        <v>0</v>
      </c>
      <c r="Q57" s="471"/>
      <c r="R57" s="471"/>
      <c r="S57" s="471"/>
      <c r="T57" s="116"/>
      <c r="U57" s="116"/>
      <c r="V57" s="116"/>
      <c r="W57" s="116"/>
    </row>
    <row r="58" spans="1:23" ht="15.75" thickBot="1">
      <c r="A58" s="413">
        <v>14</v>
      </c>
      <c r="B58" s="467" t="s">
        <v>2058</v>
      </c>
      <c r="C58" s="260"/>
      <c r="D58" s="260"/>
      <c r="E58" s="260"/>
      <c r="F58" s="260"/>
      <c r="G58" s="260"/>
      <c r="H58" s="260"/>
      <c r="I58" s="260"/>
      <c r="J58" s="260"/>
      <c r="K58" s="260"/>
      <c r="L58" s="260"/>
      <c r="M58" s="260"/>
      <c r="N58" s="260"/>
      <c r="O58" s="260"/>
      <c r="P58" s="2133">
        <f t="shared" si="6"/>
        <v>0</v>
      </c>
      <c r="Q58" s="471"/>
      <c r="R58" s="471"/>
      <c r="S58" s="471"/>
      <c r="T58" s="116"/>
      <c r="U58" s="116"/>
      <c r="V58" s="116"/>
      <c r="W58" s="116"/>
    </row>
    <row r="59" spans="1:23" ht="15.75" thickBot="1">
      <c r="A59" s="452" t="s">
        <v>2033</v>
      </c>
      <c r="B59" s="487" t="s">
        <v>2057</v>
      </c>
      <c r="C59" s="502">
        <f>C57+C58</f>
        <v>0</v>
      </c>
      <c r="D59" s="502">
        <f t="shared" ref="D59:M59" si="10">D57+D58</f>
        <v>0</v>
      </c>
      <c r="E59" s="502">
        <f t="shared" si="10"/>
        <v>0</v>
      </c>
      <c r="F59" s="502">
        <f t="shared" si="10"/>
        <v>0</v>
      </c>
      <c r="G59" s="502">
        <f t="shared" si="10"/>
        <v>0</v>
      </c>
      <c r="H59" s="502">
        <f t="shared" si="10"/>
        <v>0</v>
      </c>
      <c r="I59" s="502">
        <f t="shared" si="10"/>
        <v>0</v>
      </c>
      <c r="J59" s="502">
        <f t="shared" si="10"/>
        <v>0</v>
      </c>
      <c r="K59" s="502">
        <f t="shared" si="10"/>
        <v>0</v>
      </c>
      <c r="L59" s="502">
        <f t="shared" si="10"/>
        <v>0</v>
      </c>
      <c r="M59" s="502">
        <f t="shared" si="10"/>
        <v>0</v>
      </c>
      <c r="N59" s="502">
        <f>N57+N58</f>
        <v>0</v>
      </c>
      <c r="O59" s="2132">
        <f>O57+O58</f>
        <v>0</v>
      </c>
      <c r="P59" s="2127">
        <f t="shared" si="6"/>
        <v>0</v>
      </c>
      <c r="Q59" s="468"/>
      <c r="R59" s="468"/>
      <c r="S59" s="468"/>
      <c r="T59" s="116"/>
      <c r="U59" s="116"/>
      <c r="V59" s="116"/>
      <c r="W59" s="116"/>
    </row>
    <row r="60" spans="1:23" ht="15.75" thickBot="1">
      <c r="A60" s="451" t="s">
        <v>2056</v>
      </c>
      <c r="B60" s="487" t="s">
        <v>2055</v>
      </c>
      <c r="C60" s="501">
        <f>(C59*J137)/1000000</f>
        <v>0</v>
      </c>
      <c r="D60" s="465">
        <f>(D59*J138)/1000000</f>
        <v>0</v>
      </c>
      <c r="E60" s="465">
        <f>(E59*J139)/1000000</f>
        <v>0</v>
      </c>
      <c r="F60" s="465">
        <f>(F59*J140)/1000000</f>
        <v>0</v>
      </c>
      <c r="G60" s="465">
        <f>(G59*J141)/1000000</f>
        <v>0</v>
      </c>
      <c r="H60" s="465">
        <f>(H59*J142)/1000000</f>
        <v>0</v>
      </c>
      <c r="I60" s="465">
        <f>(I59*J143)/1000000</f>
        <v>0</v>
      </c>
      <c r="J60" s="465">
        <f>(J59*J144)/1000000</f>
        <v>0</v>
      </c>
      <c r="K60" s="465">
        <f>(K59*J145)/1000000</f>
        <v>0</v>
      </c>
      <c r="L60" s="465">
        <f>(L59*J146)/1000000</f>
        <v>0</v>
      </c>
      <c r="M60" s="465">
        <f>(M59*J147)/1000000</f>
        <v>0</v>
      </c>
      <c r="N60" s="465">
        <f>(N59*J148)/1000000</f>
        <v>0</v>
      </c>
      <c r="O60" s="2134">
        <f>(O59*J149)/1000000</f>
        <v>0</v>
      </c>
      <c r="P60" s="2127">
        <f>SUM(C60:O60)</f>
        <v>0</v>
      </c>
      <c r="Q60" s="468"/>
      <c r="R60" s="468"/>
      <c r="S60" s="468"/>
      <c r="T60" s="116"/>
      <c r="U60" s="116"/>
      <c r="V60" s="116"/>
      <c r="W60" s="116"/>
    </row>
    <row r="61" spans="1:23">
      <c r="A61" s="33" t="s">
        <v>57</v>
      </c>
      <c r="B61" s="105" t="s">
        <v>1394</v>
      </c>
      <c r="C61" s="480"/>
      <c r="D61" s="480"/>
      <c r="E61" s="480"/>
      <c r="F61" s="480"/>
      <c r="G61" s="480"/>
      <c r="H61" s="480"/>
      <c r="I61" s="480"/>
      <c r="J61" s="480"/>
      <c r="K61" s="480"/>
      <c r="L61" s="480"/>
      <c r="M61" s="480"/>
      <c r="N61" s="480"/>
      <c r="O61" s="480"/>
      <c r="P61" s="480"/>
      <c r="Q61" s="116"/>
      <c r="R61" s="116"/>
      <c r="S61" s="116"/>
      <c r="T61" s="116"/>
      <c r="U61" s="116"/>
      <c r="V61" s="116"/>
      <c r="W61" s="116"/>
    </row>
    <row r="62" spans="1:23" ht="15.75" thickBot="1">
      <c r="A62" s="33" t="s">
        <v>58</v>
      </c>
      <c r="B62" s="15" t="s">
        <v>1395</v>
      </c>
      <c r="C62" s="480"/>
      <c r="D62" s="480"/>
      <c r="E62" s="480"/>
      <c r="F62" s="480"/>
      <c r="G62" s="480"/>
      <c r="H62" s="480"/>
      <c r="I62" s="480"/>
      <c r="J62" s="480"/>
      <c r="K62" s="480"/>
      <c r="L62" s="480"/>
      <c r="M62" s="480"/>
      <c r="N62" s="480"/>
      <c r="O62" s="480"/>
      <c r="P62" s="480"/>
      <c r="Q62" s="116"/>
      <c r="R62" s="116"/>
      <c r="S62" s="116"/>
      <c r="T62" s="116"/>
      <c r="U62" s="491"/>
      <c r="V62" s="491"/>
      <c r="W62" s="491"/>
    </row>
    <row r="63" spans="1:23">
      <c r="A63" s="423"/>
      <c r="B63" s="477" t="s">
        <v>2054</v>
      </c>
      <c r="C63" s="475"/>
      <c r="D63" s="475"/>
      <c r="E63" s="475"/>
      <c r="F63" s="475"/>
      <c r="G63" s="475"/>
      <c r="H63" s="475"/>
      <c r="I63" s="475"/>
      <c r="J63" s="475"/>
      <c r="K63" s="476"/>
      <c r="L63" s="475"/>
      <c r="M63" s="475"/>
      <c r="N63" s="2123"/>
      <c r="O63" s="474"/>
      <c r="P63" s="3066" t="s">
        <v>995</v>
      </c>
      <c r="Q63" s="116"/>
      <c r="R63" s="116"/>
      <c r="S63" s="116"/>
      <c r="T63" s="116"/>
      <c r="U63" s="491"/>
      <c r="V63" s="491"/>
      <c r="W63" s="491"/>
    </row>
    <row r="64" spans="1:23" ht="15.75" thickBot="1">
      <c r="A64" s="420"/>
      <c r="B64" s="473" t="s">
        <v>2053</v>
      </c>
      <c r="C64" s="459" t="s">
        <v>64</v>
      </c>
      <c r="D64" s="458" t="s">
        <v>65</v>
      </c>
      <c r="E64" s="458" t="s">
        <v>66</v>
      </c>
      <c r="F64" s="458" t="s">
        <v>67</v>
      </c>
      <c r="G64" s="458" t="s">
        <v>68</v>
      </c>
      <c r="H64" s="456" t="s">
        <v>70</v>
      </c>
      <c r="I64" s="456" t="s">
        <v>69</v>
      </c>
      <c r="J64" s="456" t="s">
        <v>2017</v>
      </c>
      <c r="K64" s="457" t="s">
        <v>72</v>
      </c>
      <c r="L64" s="456" t="s">
        <v>71</v>
      </c>
      <c r="M64" s="456" t="s">
        <v>73</v>
      </c>
      <c r="N64" s="458" t="s">
        <v>1972</v>
      </c>
      <c r="O64" s="2124" t="s">
        <v>362</v>
      </c>
      <c r="P64" s="3067" t="s">
        <v>995</v>
      </c>
      <c r="Q64" s="116"/>
      <c r="R64" s="116"/>
      <c r="S64" s="116"/>
      <c r="T64" s="116"/>
      <c r="U64" s="490"/>
      <c r="V64" s="490"/>
      <c r="W64" s="490"/>
    </row>
    <row r="65" spans="1:23">
      <c r="A65" s="419">
        <v>1</v>
      </c>
      <c r="B65" s="467" t="s">
        <v>2052</v>
      </c>
      <c r="C65" s="263"/>
      <c r="D65" s="263"/>
      <c r="E65" s="263"/>
      <c r="F65" s="263"/>
      <c r="G65" s="263"/>
      <c r="H65" s="263"/>
      <c r="I65" s="263"/>
      <c r="J65" s="263"/>
      <c r="K65" s="263"/>
      <c r="L65" s="263"/>
      <c r="M65" s="330"/>
      <c r="N65" s="510"/>
      <c r="O65" s="2135"/>
      <c r="P65" s="2125">
        <f t="shared" ref="P65:P70" si="11">(C65*$J$137+D65*$J$138+E65*$J$139+F65*$J$140+G65*$J$141+H65*$J$142+I65*$J$143+J65*$J$144+K65*$J$145+L65*$J$146+M65*$J$147+N65*$J$148+O65*$J$149)/1000000</f>
        <v>0</v>
      </c>
      <c r="Q65" s="468"/>
      <c r="R65" s="116"/>
      <c r="S65" s="116"/>
      <c r="T65" s="116"/>
      <c r="U65" s="491"/>
      <c r="V65" s="491"/>
      <c r="W65" s="491"/>
    </row>
    <row r="66" spans="1:23">
      <c r="A66" s="413">
        <v>2</v>
      </c>
      <c r="B66" s="467" t="s">
        <v>2051</v>
      </c>
      <c r="C66" s="263"/>
      <c r="D66" s="263"/>
      <c r="E66" s="263"/>
      <c r="F66" s="263"/>
      <c r="G66" s="263"/>
      <c r="H66" s="263"/>
      <c r="I66" s="263"/>
      <c r="J66" s="263"/>
      <c r="K66" s="263"/>
      <c r="L66" s="263"/>
      <c r="M66" s="330"/>
      <c r="N66" s="263"/>
      <c r="O66" s="555"/>
      <c r="P66" s="2125">
        <f t="shared" si="11"/>
        <v>0</v>
      </c>
      <c r="Q66" s="468"/>
      <c r="R66" s="116"/>
      <c r="S66" s="116"/>
      <c r="T66" s="116"/>
      <c r="U66" s="491"/>
      <c r="V66" s="491"/>
      <c r="W66" s="491"/>
    </row>
    <row r="67" spans="1:23" ht="26.25">
      <c r="A67" s="413">
        <v>3</v>
      </c>
      <c r="B67" s="489" t="s">
        <v>2045</v>
      </c>
      <c r="C67" s="263"/>
      <c r="D67" s="263"/>
      <c r="E67" s="263"/>
      <c r="F67" s="263"/>
      <c r="G67" s="263"/>
      <c r="H67" s="263"/>
      <c r="I67" s="263"/>
      <c r="J67" s="263"/>
      <c r="K67" s="263"/>
      <c r="L67" s="263"/>
      <c r="M67" s="330"/>
      <c r="N67" s="263"/>
      <c r="O67" s="555"/>
      <c r="P67" s="2125">
        <f t="shared" si="11"/>
        <v>0</v>
      </c>
      <c r="Q67" s="468"/>
      <c r="R67" s="116"/>
      <c r="S67" s="116"/>
      <c r="T67" s="116"/>
      <c r="U67" s="491"/>
      <c r="V67" s="491"/>
      <c r="W67" s="491"/>
    </row>
    <row r="68" spans="1:23">
      <c r="A68" s="413">
        <v>4</v>
      </c>
      <c r="B68" s="489" t="s">
        <v>2044</v>
      </c>
      <c r="C68" s="263"/>
      <c r="D68" s="263"/>
      <c r="E68" s="263"/>
      <c r="F68" s="263"/>
      <c r="G68" s="263"/>
      <c r="H68" s="263"/>
      <c r="I68" s="263"/>
      <c r="J68" s="263"/>
      <c r="K68" s="263"/>
      <c r="L68" s="263"/>
      <c r="M68" s="330"/>
      <c r="N68" s="263"/>
      <c r="O68" s="555"/>
      <c r="P68" s="2125">
        <f t="shared" si="11"/>
        <v>0</v>
      </c>
      <c r="Q68" s="468"/>
      <c r="R68" s="116"/>
      <c r="S68" s="116"/>
      <c r="T68" s="116"/>
      <c r="U68" s="491"/>
      <c r="V68" s="491"/>
      <c r="W68" s="491"/>
    </row>
    <row r="69" spans="1:23" ht="15.75" thickBot="1">
      <c r="A69" s="413">
        <v>5</v>
      </c>
      <c r="B69" s="489" t="s">
        <v>2043</v>
      </c>
      <c r="C69" s="263"/>
      <c r="D69" s="263"/>
      <c r="E69" s="263"/>
      <c r="F69" s="263"/>
      <c r="G69" s="263"/>
      <c r="H69" s="263"/>
      <c r="I69" s="263"/>
      <c r="J69" s="263"/>
      <c r="K69" s="263"/>
      <c r="L69" s="263"/>
      <c r="M69" s="330"/>
      <c r="N69" s="263"/>
      <c r="O69" s="555"/>
      <c r="P69" s="2127">
        <f t="shared" si="11"/>
        <v>0</v>
      </c>
      <c r="Q69" s="468"/>
      <c r="R69" s="116"/>
      <c r="S69" s="116"/>
      <c r="T69" s="116"/>
      <c r="U69" s="491"/>
      <c r="V69" s="491"/>
      <c r="W69" s="491"/>
    </row>
    <row r="70" spans="1:23" ht="15.75" thickBot="1">
      <c r="A70" s="452" t="s">
        <v>2035</v>
      </c>
      <c r="B70" s="487" t="s">
        <v>2050</v>
      </c>
      <c r="C70" s="486">
        <f>SUM(C65:C69)</f>
        <v>0</v>
      </c>
      <c r="D70" s="486">
        <f t="shared" ref="D70:O70" si="12">SUM(D65:D69)</f>
        <v>0</v>
      </c>
      <c r="E70" s="486">
        <f t="shared" si="12"/>
        <v>0</v>
      </c>
      <c r="F70" s="486">
        <f t="shared" si="12"/>
        <v>0</v>
      </c>
      <c r="G70" s="486">
        <f t="shared" si="12"/>
        <v>0</v>
      </c>
      <c r="H70" s="486">
        <f t="shared" si="12"/>
        <v>0</v>
      </c>
      <c r="I70" s="486">
        <f t="shared" si="12"/>
        <v>0</v>
      </c>
      <c r="J70" s="486">
        <f t="shared" si="12"/>
        <v>0</v>
      </c>
      <c r="K70" s="486">
        <f t="shared" si="12"/>
        <v>0</v>
      </c>
      <c r="L70" s="486">
        <f t="shared" si="12"/>
        <v>0</v>
      </c>
      <c r="M70" s="484">
        <f t="shared" si="12"/>
        <v>0</v>
      </c>
      <c r="N70" s="486">
        <f t="shared" si="12"/>
        <v>0</v>
      </c>
      <c r="O70" s="2136">
        <f t="shared" si="12"/>
        <v>0</v>
      </c>
      <c r="P70" s="2127">
        <f t="shared" si="11"/>
        <v>0</v>
      </c>
      <c r="Q70" s="468"/>
      <c r="R70" s="116"/>
      <c r="S70" s="116"/>
      <c r="T70" s="116"/>
      <c r="U70" s="491"/>
      <c r="V70" s="491"/>
      <c r="W70" s="491"/>
    </row>
    <row r="71" spans="1:23" ht="15.75" thickBot="1">
      <c r="A71" s="451" t="s">
        <v>2033</v>
      </c>
      <c r="B71" s="483" t="s">
        <v>2049</v>
      </c>
      <c r="C71" s="482">
        <f>(C70*J137)/1000000</f>
        <v>0</v>
      </c>
      <c r="D71" s="482">
        <f>(D70*J138)/1000000</f>
        <v>0</v>
      </c>
      <c r="E71" s="482">
        <f>(E70*J139)/1000000</f>
        <v>0</v>
      </c>
      <c r="F71" s="482">
        <f>(F70*J140)/1000000</f>
        <v>0</v>
      </c>
      <c r="G71" s="482">
        <f>(G70*J141)/1000000</f>
        <v>0</v>
      </c>
      <c r="H71" s="482">
        <f>(H70*J142)/1000000</f>
        <v>0</v>
      </c>
      <c r="I71" s="482">
        <f>(I70*J143)/1000000</f>
        <v>0</v>
      </c>
      <c r="J71" s="482">
        <f>(J70*J144)/1000000</f>
        <v>0</v>
      </c>
      <c r="K71" s="482">
        <f>(K70*J145)/1000000</f>
        <v>0</v>
      </c>
      <c r="L71" s="482">
        <f>(L70*J146)/1000000</f>
        <v>0</v>
      </c>
      <c r="M71" s="481">
        <f>(M70*J147)/1000000</f>
        <v>0</v>
      </c>
      <c r="N71" s="482">
        <f>(N70*J148)/1000000</f>
        <v>0</v>
      </c>
      <c r="O71" s="2137">
        <f>(O70*J149)/1000000</f>
        <v>0</v>
      </c>
      <c r="P71" s="2127">
        <f>SUM(C71:O71)</f>
        <v>0</v>
      </c>
      <c r="Q71" s="468"/>
      <c r="R71" s="116"/>
      <c r="S71" s="116"/>
      <c r="T71" s="116"/>
      <c r="U71" s="491"/>
      <c r="V71" s="491"/>
      <c r="W71" s="491"/>
    </row>
    <row r="72" spans="1:23">
      <c r="A72" s="33" t="s">
        <v>57</v>
      </c>
      <c r="B72" s="105" t="s">
        <v>3533</v>
      </c>
      <c r="C72" s="499"/>
      <c r="D72" s="499"/>
      <c r="E72" s="499"/>
      <c r="F72" s="499"/>
      <c r="G72" s="499"/>
      <c r="H72" s="499"/>
      <c r="I72" s="499"/>
      <c r="J72" s="499"/>
      <c r="K72" s="499"/>
      <c r="L72" s="499"/>
      <c r="M72" s="499"/>
      <c r="N72" s="499"/>
      <c r="O72" s="499"/>
      <c r="P72" s="498"/>
      <c r="Q72" s="116"/>
      <c r="R72" s="116"/>
      <c r="S72" s="116"/>
      <c r="T72" s="116"/>
      <c r="U72" s="491"/>
      <c r="V72" s="491"/>
      <c r="W72" s="491"/>
    </row>
    <row r="73" spans="1:23" ht="15.75" thickBot="1">
      <c r="A73" s="33" t="s">
        <v>58</v>
      </c>
      <c r="B73" s="15" t="s">
        <v>1396</v>
      </c>
      <c r="C73" s="480"/>
      <c r="D73" s="480"/>
      <c r="E73" s="480"/>
      <c r="F73" s="480"/>
      <c r="G73" s="480"/>
      <c r="H73" s="480"/>
      <c r="I73" s="480"/>
      <c r="J73" s="480"/>
      <c r="K73" s="480"/>
      <c r="L73" s="480"/>
      <c r="M73" s="480"/>
      <c r="N73" s="480"/>
      <c r="O73" s="480"/>
      <c r="P73" s="480"/>
      <c r="Q73" s="116"/>
      <c r="R73" s="116"/>
      <c r="S73" s="116"/>
      <c r="T73" s="116"/>
      <c r="U73" s="490"/>
      <c r="V73" s="490"/>
      <c r="W73" s="490"/>
    </row>
    <row r="74" spans="1:23">
      <c r="A74" s="423"/>
      <c r="B74" s="3068" t="s">
        <v>2048</v>
      </c>
      <c r="C74" s="475"/>
      <c r="D74" s="475"/>
      <c r="E74" s="475"/>
      <c r="F74" s="475"/>
      <c r="G74" s="475"/>
      <c r="H74" s="475"/>
      <c r="I74" s="475"/>
      <c r="J74" s="475"/>
      <c r="K74" s="476"/>
      <c r="L74" s="475"/>
      <c r="M74" s="475"/>
      <c r="N74" s="2123"/>
      <c r="O74" s="474"/>
      <c r="P74" s="3066" t="s">
        <v>995</v>
      </c>
      <c r="Q74" s="116"/>
      <c r="R74" s="116"/>
      <c r="S74" s="116"/>
      <c r="T74" s="116"/>
      <c r="U74" s="491"/>
      <c r="V74" s="491"/>
      <c r="W74" s="491"/>
    </row>
    <row r="75" spans="1:23" ht="15.75" thickBot="1">
      <c r="A75" s="420"/>
      <c r="B75" s="3069"/>
      <c r="C75" s="459" t="s">
        <v>64</v>
      </c>
      <c r="D75" s="458" t="s">
        <v>65</v>
      </c>
      <c r="E75" s="458" t="s">
        <v>66</v>
      </c>
      <c r="F75" s="458" t="s">
        <v>67</v>
      </c>
      <c r="G75" s="458" t="s">
        <v>68</v>
      </c>
      <c r="H75" s="456" t="s">
        <v>70</v>
      </c>
      <c r="I75" s="456" t="s">
        <v>69</v>
      </c>
      <c r="J75" s="456" t="s">
        <v>2017</v>
      </c>
      <c r="K75" s="457" t="s">
        <v>72</v>
      </c>
      <c r="L75" s="456" t="s">
        <v>71</v>
      </c>
      <c r="M75" s="456" t="s">
        <v>73</v>
      </c>
      <c r="N75" s="458" t="s">
        <v>1972</v>
      </c>
      <c r="O75" s="2124" t="s">
        <v>362</v>
      </c>
      <c r="P75" s="3067" t="s">
        <v>995</v>
      </c>
      <c r="Q75" s="116"/>
      <c r="R75" s="116"/>
      <c r="S75" s="116"/>
      <c r="T75" s="116"/>
      <c r="U75" s="491"/>
      <c r="V75" s="491"/>
      <c r="W75" s="491"/>
    </row>
    <row r="76" spans="1:23">
      <c r="A76" s="419">
        <v>1</v>
      </c>
      <c r="B76" s="453" t="s">
        <v>2047</v>
      </c>
      <c r="C76" s="2138"/>
      <c r="D76" s="263"/>
      <c r="E76" s="263"/>
      <c r="F76" s="263"/>
      <c r="G76" s="263"/>
      <c r="H76" s="263"/>
      <c r="I76" s="263"/>
      <c r="J76" s="263"/>
      <c r="K76" s="263"/>
      <c r="L76" s="263"/>
      <c r="M76" s="330"/>
      <c r="N76" s="510"/>
      <c r="O76" s="2139"/>
      <c r="P76" s="2125">
        <f t="shared" ref="P76:P81" si="13">(C76*$J$137+D76*$J$138+E76*$J$139+F76*$J$140+G76*$J$141+H76*$J$142+I76*$J$143+J76*$J$144+K76*$J$145+L76*$J$146+M76*$J$147+N76*$J$148+O76*$J$149)/1000000</f>
        <v>0</v>
      </c>
      <c r="Q76" s="116"/>
      <c r="R76" s="116"/>
      <c r="S76" s="116"/>
      <c r="T76" s="116"/>
      <c r="U76" s="491"/>
      <c r="V76" s="491"/>
      <c r="W76" s="491"/>
    </row>
    <row r="77" spans="1:23">
      <c r="A77" s="413">
        <v>2</v>
      </c>
      <c r="B77" s="453" t="s">
        <v>2046</v>
      </c>
      <c r="C77" s="263"/>
      <c r="D77" s="263"/>
      <c r="E77" s="263"/>
      <c r="F77" s="263"/>
      <c r="G77" s="263"/>
      <c r="H77" s="263"/>
      <c r="I77" s="263"/>
      <c r="J77" s="263"/>
      <c r="K77" s="263"/>
      <c r="L77" s="263"/>
      <c r="M77" s="330"/>
      <c r="N77" s="263"/>
      <c r="O77" s="330"/>
      <c r="P77" s="2125">
        <f t="shared" si="13"/>
        <v>0</v>
      </c>
      <c r="Q77" s="116"/>
      <c r="R77" s="116"/>
      <c r="S77" s="116"/>
      <c r="T77" s="116"/>
      <c r="U77" s="491"/>
      <c r="V77" s="491"/>
      <c r="W77" s="491"/>
    </row>
    <row r="78" spans="1:23" ht="26.25">
      <c r="A78" s="413">
        <v>3</v>
      </c>
      <c r="B78" s="497" t="s">
        <v>2045</v>
      </c>
      <c r="C78" s="263"/>
      <c r="D78" s="263"/>
      <c r="E78" s="263"/>
      <c r="F78" s="263"/>
      <c r="G78" s="263"/>
      <c r="H78" s="263"/>
      <c r="I78" s="263"/>
      <c r="J78" s="263"/>
      <c r="K78" s="263"/>
      <c r="L78" s="263"/>
      <c r="M78" s="330"/>
      <c r="N78" s="263"/>
      <c r="O78" s="330"/>
      <c r="P78" s="2125">
        <f t="shared" si="13"/>
        <v>0</v>
      </c>
      <c r="Q78" s="116"/>
      <c r="R78" s="116"/>
      <c r="S78" s="116"/>
      <c r="T78" s="116"/>
      <c r="U78" s="491"/>
      <c r="V78" s="491"/>
      <c r="W78" s="491"/>
    </row>
    <row r="79" spans="1:23">
      <c r="A79" s="413">
        <v>4</v>
      </c>
      <c r="B79" s="497" t="s">
        <v>2044</v>
      </c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330"/>
      <c r="N79" s="263"/>
      <c r="O79" s="330"/>
      <c r="P79" s="2125">
        <f t="shared" si="13"/>
        <v>0</v>
      </c>
      <c r="Q79" s="116"/>
      <c r="R79" s="116"/>
      <c r="S79" s="116"/>
      <c r="T79" s="116"/>
      <c r="U79" s="491"/>
      <c r="V79" s="491"/>
      <c r="W79" s="491"/>
    </row>
    <row r="80" spans="1:23" ht="15.75" thickBot="1">
      <c r="A80" s="413">
        <v>5</v>
      </c>
      <c r="B80" s="497" t="s">
        <v>2043</v>
      </c>
      <c r="C80" s="263"/>
      <c r="D80" s="263"/>
      <c r="E80" s="263"/>
      <c r="F80" s="263"/>
      <c r="G80" s="263"/>
      <c r="H80" s="263"/>
      <c r="I80" s="263"/>
      <c r="J80" s="263"/>
      <c r="K80" s="263"/>
      <c r="L80" s="263"/>
      <c r="M80" s="330"/>
      <c r="N80" s="2140"/>
      <c r="O80" s="588"/>
      <c r="P80" s="2127">
        <f t="shared" si="13"/>
        <v>0</v>
      </c>
      <c r="Q80" s="116"/>
      <c r="R80" s="116"/>
      <c r="S80" s="116"/>
      <c r="T80" s="116"/>
      <c r="U80" s="491"/>
      <c r="V80" s="491"/>
      <c r="W80" s="491"/>
    </row>
    <row r="81" spans="1:23" ht="15.75" thickBot="1">
      <c r="A81" s="452" t="s">
        <v>2035</v>
      </c>
      <c r="B81" s="496" t="s">
        <v>2042</v>
      </c>
      <c r="C81" s="486">
        <f>SUM(C76:C80)</f>
        <v>0</v>
      </c>
      <c r="D81" s="486">
        <f t="shared" ref="D81:O81" si="14">SUM(D76:D80)</f>
        <v>0</v>
      </c>
      <c r="E81" s="486">
        <f t="shared" si="14"/>
        <v>0</v>
      </c>
      <c r="F81" s="486">
        <f t="shared" si="14"/>
        <v>0</v>
      </c>
      <c r="G81" s="486">
        <f t="shared" si="14"/>
        <v>0</v>
      </c>
      <c r="H81" s="486">
        <f t="shared" si="14"/>
        <v>0</v>
      </c>
      <c r="I81" s="486">
        <f t="shared" si="14"/>
        <v>0</v>
      </c>
      <c r="J81" s="486">
        <f t="shared" si="14"/>
        <v>0</v>
      </c>
      <c r="K81" s="486">
        <f t="shared" si="14"/>
        <v>0</v>
      </c>
      <c r="L81" s="486">
        <f t="shared" si="14"/>
        <v>0</v>
      </c>
      <c r="M81" s="486">
        <f t="shared" si="14"/>
        <v>0</v>
      </c>
      <c r="N81" s="485">
        <f t="shared" si="14"/>
        <v>0</v>
      </c>
      <c r="O81" s="2141">
        <f t="shared" si="14"/>
        <v>0</v>
      </c>
      <c r="P81" s="2127">
        <f t="shared" si="13"/>
        <v>0</v>
      </c>
      <c r="Q81" s="116"/>
      <c r="R81" s="116"/>
      <c r="S81" s="116"/>
      <c r="T81" s="116"/>
      <c r="U81" s="491"/>
      <c r="V81" s="491"/>
      <c r="W81" s="491"/>
    </row>
    <row r="82" spans="1:23" ht="15.75" thickBot="1">
      <c r="A82" s="451" t="s">
        <v>2033</v>
      </c>
      <c r="B82" s="483" t="s">
        <v>2041</v>
      </c>
      <c r="C82" s="482">
        <f>(C81*J137)/1000000</f>
        <v>0</v>
      </c>
      <c r="D82" s="482">
        <f>(D81*J138)/1000000</f>
        <v>0</v>
      </c>
      <c r="E82" s="482">
        <f>(E81*J139)/1000000</f>
        <v>0</v>
      </c>
      <c r="F82" s="482">
        <f>(F81*J140)/1000000</f>
        <v>0</v>
      </c>
      <c r="G82" s="482">
        <f>(G81*J141)/1000000</f>
        <v>0</v>
      </c>
      <c r="H82" s="482">
        <f>(H81*J142)/1000000</f>
        <v>0</v>
      </c>
      <c r="I82" s="482">
        <f>(I81*J143)/1000000</f>
        <v>0</v>
      </c>
      <c r="J82" s="482">
        <f>(J81*J144)/1000000</f>
        <v>0</v>
      </c>
      <c r="K82" s="482">
        <f>(K81*J145)/1000000</f>
        <v>0</v>
      </c>
      <c r="L82" s="482">
        <f>(L81*J146)/1000000</f>
        <v>0</v>
      </c>
      <c r="M82" s="482">
        <f>(M81*J147)/1000000</f>
        <v>0</v>
      </c>
      <c r="N82" s="506">
        <f>(N81*J148)/1000000</f>
        <v>0</v>
      </c>
      <c r="O82" s="2142">
        <f>(O81*J149)/1000000</f>
        <v>0</v>
      </c>
      <c r="P82" s="2137">
        <f>SUM(C82:O82)</f>
        <v>0</v>
      </c>
      <c r="Q82" s="116"/>
      <c r="R82" s="116"/>
      <c r="S82" s="116"/>
      <c r="T82" s="116"/>
      <c r="U82" s="491"/>
      <c r="V82" s="491"/>
      <c r="W82" s="491"/>
    </row>
    <row r="83" spans="1:23">
      <c r="A83" s="33" t="s">
        <v>57</v>
      </c>
      <c r="B83" s="105" t="s">
        <v>1397</v>
      </c>
      <c r="C83" s="480"/>
      <c r="D83" s="480"/>
      <c r="E83" s="480"/>
      <c r="F83" s="480"/>
      <c r="G83" s="480"/>
      <c r="H83" s="480"/>
      <c r="I83" s="480"/>
      <c r="J83" s="480"/>
      <c r="K83" s="480"/>
      <c r="L83" s="480"/>
      <c r="M83" s="480"/>
      <c r="N83" s="480"/>
      <c r="O83" s="480"/>
      <c r="P83" s="480"/>
      <c r="Q83" s="116"/>
      <c r="R83" s="116"/>
      <c r="S83" s="116"/>
      <c r="T83" s="116"/>
      <c r="U83" s="490"/>
      <c r="V83" s="490"/>
      <c r="W83" s="490"/>
    </row>
    <row r="84" spans="1:23" ht="15.75" thickBot="1">
      <c r="A84" s="33" t="s">
        <v>58</v>
      </c>
      <c r="B84" s="15" t="s">
        <v>1398</v>
      </c>
      <c r="C84" s="480"/>
      <c r="D84" s="480"/>
      <c r="E84" s="480"/>
      <c r="F84" s="480"/>
      <c r="G84" s="480"/>
      <c r="H84" s="480"/>
      <c r="I84" s="480"/>
      <c r="J84" s="480"/>
      <c r="K84" s="480"/>
      <c r="L84" s="480"/>
      <c r="M84" s="480"/>
      <c r="N84" s="480"/>
      <c r="O84" s="2143"/>
      <c r="P84" s="480"/>
      <c r="Q84" s="116"/>
      <c r="R84" s="116"/>
      <c r="S84" s="116"/>
      <c r="T84" s="116"/>
      <c r="U84" s="491"/>
      <c r="V84" s="491"/>
      <c r="W84" s="491"/>
    </row>
    <row r="85" spans="1:23" ht="15.75" thickBot="1">
      <c r="A85" s="461"/>
      <c r="B85" s="460" t="s">
        <v>2040</v>
      </c>
      <c r="C85" s="495" t="s">
        <v>64</v>
      </c>
      <c r="D85" s="495" t="s">
        <v>65</v>
      </c>
      <c r="E85" s="495" t="s">
        <v>66</v>
      </c>
      <c r="F85" s="495" t="s">
        <v>67</v>
      </c>
      <c r="G85" s="495" t="s">
        <v>68</v>
      </c>
      <c r="H85" s="493" t="s">
        <v>70</v>
      </c>
      <c r="I85" s="493" t="s">
        <v>69</v>
      </c>
      <c r="J85" s="493" t="s">
        <v>2017</v>
      </c>
      <c r="K85" s="494" t="s">
        <v>72</v>
      </c>
      <c r="L85" s="493" t="s">
        <v>71</v>
      </c>
      <c r="M85" s="493" t="s">
        <v>73</v>
      </c>
      <c r="N85" s="495" t="s">
        <v>1972</v>
      </c>
      <c r="O85" s="2144" t="s">
        <v>362</v>
      </c>
      <c r="P85" s="492" t="s">
        <v>995</v>
      </c>
      <c r="Q85" s="116"/>
      <c r="R85" s="116"/>
      <c r="S85" s="116"/>
      <c r="T85" s="116"/>
      <c r="U85" s="491"/>
      <c r="V85" s="491"/>
      <c r="W85" s="491"/>
    </row>
    <row r="86" spans="1:23">
      <c r="A86" s="419">
        <v>1</v>
      </c>
      <c r="B86" s="467" t="s">
        <v>2039</v>
      </c>
      <c r="C86" s="263"/>
      <c r="D86" s="263"/>
      <c r="E86" s="466"/>
      <c r="F86" s="466"/>
      <c r="G86" s="466"/>
      <c r="H86" s="466"/>
      <c r="I86" s="466"/>
      <c r="J86" s="466"/>
      <c r="K86" s="466"/>
      <c r="L86" s="466"/>
      <c r="M86" s="510"/>
      <c r="N86" s="510"/>
      <c r="O86" s="330"/>
      <c r="P86" s="2125">
        <f t="shared" ref="P86:P90" si="15">(C86*$J$137+D86*$J$138+E86*$J$139+F86*$J$140+G86*$J$141+H86*$J$142+I86*$J$143+J86*$J$144+K86*$J$145+L86*$J$146+M86*$J$147+N86*$J$148+O86*$J$149)/1000000</f>
        <v>0</v>
      </c>
      <c r="Q86" s="116"/>
      <c r="R86" s="116"/>
      <c r="S86" s="116"/>
      <c r="T86" s="116"/>
      <c r="U86" s="491"/>
      <c r="V86" s="491"/>
      <c r="W86" s="491"/>
    </row>
    <row r="87" spans="1:23">
      <c r="A87" s="413">
        <v>2</v>
      </c>
      <c r="B87" s="467" t="s">
        <v>2038</v>
      </c>
      <c r="C87" s="263"/>
      <c r="D87" s="263"/>
      <c r="E87" s="466"/>
      <c r="F87" s="466"/>
      <c r="G87" s="466"/>
      <c r="H87" s="466"/>
      <c r="I87" s="466"/>
      <c r="J87" s="466"/>
      <c r="K87" s="466"/>
      <c r="L87" s="466"/>
      <c r="M87" s="263"/>
      <c r="N87" s="263"/>
      <c r="O87" s="330"/>
      <c r="P87" s="2125">
        <f t="shared" si="15"/>
        <v>0</v>
      </c>
      <c r="Q87" s="116"/>
      <c r="R87" s="116"/>
      <c r="S87" s="116"/>
      <c r="T87" s="116"/>
      <c r="U87" s="490"/>
      <c r="V87" s="490"/>
      <c r="W87" s="490"/>
    </row>
    <row r="88" spans="1:23">
      <c r="A88" s="413">
        <v>3</v>
      </c>
      <c r="B88" s="489" t="s">
        <v>2037</v>
      </c>
      <c r="C88" s="263"/>
      <c r="D88" s="263"/>
      <c r="E88" s="466"/>
      <c r="F88" s="466"/>
      <c r="G88" s="466"/>
      <c r="H88" s="466"/>
      <c r="I88" s="466"/>
      <c r="J88" s="466"/>
      <c r="K88" s="466"/>
      <c r="L88" s="466"/>
      <c r="M88" s="263"/>
      <c r="N88" s="263"/>
      <c r="O88" s="330"/>
      <c r="P88" s="2125">
        <f t="shared" si="15"/>
        <v>0</v>
      </c>
      <c r="Q88" s="116"/>
      <c r="R88" s="116"/>
      <c r="S88" s="116"/>
      <c r="T88" s="116"/>
      <c r="U88" s="490"/>
      <c r="V88" s="490"/>
      <c r="W88" s="490"/>
    </row>
    <row r="89" spans="1:23" ht="15.75" thickBot="1">
      <c r="A89" s="413">
        <v>4</v>
      </c>
      <c r="B89" s="489" t="s">
        <v>2036</v>
      </c>
      <c r="C89" s="263"/>
      <c r="D89" s="263"/>
      <c r="E89" s="466"/>
      <c r="F89" s="466"/>
      <c r="G89" s="466"/>
      <c r="H89" s="466"/>
      <c r="I89" s="466"/>
      <c r="J89" s="466"/>
      <c r="K89" s="466"/>
      <c r="L89" s="466"/>
      <c r="M89" s="263"/>
      <c r="N89" s="263"/>
      <c r="O89" s="582"/>
      <c r="P89" s="2127">
        <f t="shared" si="15"/>
        <v>0</v>
      </c>
      <c r="Q89" s="116"/>
      <c r="R89" s="488"/>
      <c r="S89" s="488"/>
      <c r="T89" s="488"/>
      <c r="U89" s="478"/>
      <c r="V89" s="478"/>
      <c r="W89" s="478"/>
    </row>
    <row r="90" spans="1:23" ht="15.75" thickBot="1">
      <c r="A90" s="452" t="s">
        <v>2035</v>
      </c>
      <c r="B90" s="487" t="s">
        <v>2034</v>
      </c>
      <c r="C90" s="486">
        <f>(C86+C87)-(C88+C89)</f>
        <v>0</v>
      </c>
      <c r="D90" s="486">
        <f t="shared" ref="D90:O90" si="16">(D86+D87)-(D88+D89)</f>
        <v>0</v>
      </c>
      <c r="E90" s="485">
        <f t="shared" si="16"/>
        <v>0</v>
      </c>
      <c r="F90" s="485">
        <f t="shared" si="16"/>
        <v>0</v>
      </c>
      <c r="G90" s="485">
        <f t="shared" si="16"/>
        <v>0</v>
      </c>
      <c r="H90" s="485">
        <f t="shared" si="16"/>
        <v>0</v>
      </c>
      <c r="I90" s="485">
        <f t="shared" si="16"/>
        <v>0</v>
      </c>
      <c r="J90" s="485">
        <f t="shared" si="16"/>
        <v>0</v>
      </c>
      <c r="K90" s="485">
        <f t="shared" si="16"/>
        <v>0</v>
      </c>
      <c r="L90" s="485">
        <f t="shared" si="16"/>
        <v>0</v>
      </c>
      <c r="M90" s="486">
        <f t="shared" si="16"/>
        <v>0</v>
      </c>
      <c r="N90" s="486">
        <f t="shared" si="16"/>
        <v>0</v>
      </c>
      <c r="O90" s="2128">
        <f t="shared" si="16"/>
        <v>0</v>
      </c>
      <c r="P90" s="2127">
        <f t="shared" si="15"/>
        <v>0</v>
      </c>
      <c r="Q90" s="265"/>
      <c r="R90" s="265"/>
      <c r="S90" s="265"/>
      <c r="T90" s="116"/>
      <c r="U90" s="478"/>
      <c r="V90" s="478"/>
      <c r="W90" s="478"/>
    </row>
    <row r="91" spans="1:23" ht="15.75" thickBot="1">
      <c r="A91" s="451" t="s">
        <v>2033</v>
      </c>
      <c r="B91" s="483" t="s">
        <v>2032</v>
      </c>
      <c r="C91" s="482">
        <f>(C90*J137)/1000000</f>
        <v>0</v>
      </c>
      <c r="D91" s="482">
        <f>(D90*J138)/1000000</f>
        <v>0</v>
      </c>
      <c r="E91" s="482">
        <f>(E90*J139)/1000000</f>
        <v>0</v>
      </c>
      <c r="F91" s="482">
        <f>(F90*J140)/1000000</f>
        <v>0</v>
      </c>
      <c r="G91" s="482">
        <f>(G90*J141)/1000000</f>
        <v>0</v>
      </c>
      <c r="H91" s="482">
        <f>(H90*J142)/1000000</f>
        <v>0</v>
      </c>
      <c r="I91" s="482">
        <f>(I90*J143)/1000000</f>
        <v>0</v>
      </c>
      <c r="J91" s="482">
        <f>(J90*J144)/1000000</f>
        <v>0</v>
      </c>
      <c r="K91" s="482">
        <f>(K90*J145)/1000000</f>
        <v>0</v>
      </c>
      <c r="L91" s="482">
        <f>(L90*J146)/1000000</f>
        <v>0</v>
      </c>
      <c r="M91" s="482">
        <f>(M90*J147)/1000000</f>
        <v>0</v>
      </c>
      <c r="N91" s="482">
        <f>(N90*J148)/1000000</f>
        <v>0</v>
      </c>
      <c r="O91" s="2129">
        <f>(O90*J149)/1000000</f>
        <v>0</v>
      </c>
      <c r="P91" s="2130">
        <f>SUM(C91:O91)</f>
        <v>0</v>
      </c>
      <c r="Q91" s="265"/>
      <c r="R91" s="265"/>
      <c r="S91" s="265"/>
      <c r="T91" s="116"/>
      <c r="U91" s="478"/>
      <c r="V91" s="478"/>
      <c r="W91" s="478"/>
    </row>
    <row r="92" spans="1:23">
      <c r="A92" s="33" t="s">
        <v>57</v>
      </c>
      <c r="B92" s="105" t="s">
        <v>3534</v>
      </c>
      <c r="C92" s="480"/>
      <c r="D92" s="480"/>
      <c r="E92" s="480"/>
      <c r="F92" s="480"/>
      <c r="G92" s="480"/>
      <c r="H92" s="480"/>
      <c r="I92" s="480"/>
      <c r="J92" s="480"/>
      <c r="K92" s="480"/>
      <c r="L92" s="480"/>
      <c r="M92" s="480"/>
      <c r="N92" s="480"/>
      <c r="O92" s="480"/>
      <c r="P92" s="480"/>
      <c r="Q92" s="265"/>
      <c r="R92" s="265"/>
      <c r="S92" s="265"/>
      <c r="T92" s="116"/>
      <c r="U92" s="478"/>
      <c r="V92" s="478"/>
      <c r="W92" s="478"/>
    </row>
    <row r="93" spans="1:23" ht="15.75" thickBot="1">
      <c r="A93" s="33" t="s">
        <v>58</v>
      </c>
      <c r="B93" s="15" t="s">
        <v>1399</v>
      </c>
      <c r="C93" s="235"/>
      <c r="D93" s="479"/>
      <c r="E93" s="479"/>
      <c r="F93" s="479"/>
      <c r="G93" s="479"/>
      <c r="H93" s="479"/>
      <c r="I93" s="479"/>
      <c r="J93" s="479"/>
      <c r="K93" s="479"/>
      <c r="L93" s="479"/>
      <c r="M93" s="479"/>
      <c r="N93" s="235"/>
      <c r="O93" s="235"/>
      <c r="P93" s="235"/>
      <c r="Q93" s="265"/>
      <c r="R93" s="265"/>
      <c r="S93" s="265"/>
      <c r="T93" s="116"/>
      <c r="U93" s="478"/>
      <c r="V93" s="478"/>
      <c r="W93" s="478"/>
    </row>
    <row r="94" spans="1:23">
      <c r="A94" s="423"/>
      <c r="B94" s="477" t="s">
        <v>2031</v>
      </c>
      <c r="C94" s="475"/>
      <c r="D94" s="475"/>
      <c r="E94" s="475"/>
      <c r="F94" s="475"/>
      <c r="G94" s="475"/>
      <c r="H94" s="475"/>
      <c r="I94" s="475"/>
      <c r="J94" s="475"/>
      <c r="K94" s="476"/>
      <c r="L94" s="475"/>
      <c r="M94" s="475"/>
      <c r="N94" s="475"/>
      <c r="O94" s="474"/>
      <c r="P94" s="3066" t="s">
        <v>995</v>
      </c>
      <c r="Q94" s="265"/>
      <c r="R94" s="265"/>
      <c r="S94" s="265"/>
      <c r="T94" s="116"/>
      <c r="U94" s="116"/>
      <c r="V94" s="116"/>
      <c r="W94" s="116"/>
    </row>
    <row r="95" spans="1:23" ht="15.75" thickBot="1">
      <c r="A95" s="420"/>
      <c r="B95" s="473" t="s">
        <v>2030</v>
      </c>
      <c r="C95" s="459" t="s">
        <v>64</v>
      </c>
      <c r="D95" s="458" t="s">
        <v>65</v>
      </c>
      <c r="E95" s="458" t="s">
        <v>66</v>
      </c>
      <c r="F95" s="458" t="s">
        <v>67</v>
      </c>
      <c r="G95" s="458" t="s">
        <v>68</v>
      </c>
      <c r="H95" s="456" t="s">
        <v>70</v>
      </c>
      <c r="I95" s="456" t="s">
        <v>69</v>
      </c>
      <c r="J95" s="456" t="s">
        <v>2017</v>
      </c>
      <c r="K95" s="457" t="s">
        <v>72</v>
      </c>
      <c r="L95" s="456" t="s">
        <v>71</v>
      </c>
      <c r="M95" s="456" t="s">
        <v>73</v>
      </c>
      <c r="N95" s="458" t="s">
        <v>1972</v>
      </c>
      <c r="O95" s="2124" t="s">
        <v>362</v>
      </c>
      <c r="P95" s="3067" t="s">
        <v>995</v>
      </c>
      <c r="Q95" s="265"/>
      <c r="R95" s="265"/>
      <c r="S95" s="265"/>
      <c r="T95" s="116"/>
      <c r="U95" s="116"/>
      <c r="V95" s="116"/>
      <c r="W95" s="116"/>
    </row>
    <row r="96" spans="1:23">
      <c r="A96" s="419">
        <v>1</v>
      </c>
      <c r="B96" s="467" t="s">
        <v>2029</v>
      </c>
      <c r="C96" s="472">
        <f>C97+C98</f>
        <v>0</v>
      </c>
      <c r="D96" s="472">
        <f t="shared" ref="D96:O96" si="17">D97+D98</f>
        <v>0</v>
      </c>
      <c r="E96" s="472">
        <f t="shared" si="17"/>
        <v>0</v>
      </c>
      <c r="F96" s="472">
        <f t="shared" si="17"/>
        <v>0</v>
      </c>
      <c r="G96" s="472">
        <f t="shared" si="17"/>
        <v>0</v>
      </c>
      <c r="H96" s="472">
        <f t="shared" si="17"/>
        <v>0</v>
      </c>
      <c r="I96" s="472">
        <f t="shared" si="17"/>
        <v>0</v>
      </c>
      <c r="J96" s="472">
        <f t="shared" si="17"/>
        <v>0</v>
      </c>
      <c r="K96" s="472">
        <f t="shared" si="17"/>
        <v>0</v>
      </c>
      <c r="L96" s="472">
        <f t="shared" si="17"/>
        <v>0</v>
      </c>
      <c r="M96" s="472">
        <f t="shared" si="17"/>
        <v>0</v>
      </c>
      <c r="N96" s="472">
        <f t="shared" si="17"/>
        <v>0</v>
      </c>
      <c r="O96" s="2145">
        <f t="shared" si="17"/>
        <v>0</v>
      </c>
      <c r="P96" s="2125">
        <f t="shared" ref="P96:P107" si="18">(C96*$J$137+D96*$J$138+E96*$J$139+F96*$J$140+G96*$J$141+H96*$J$142+I96*$J$143+J96*$J$144+K96*$J$145+L96*$J$146+M96*$J$147+N96*$J$148+O96*$J$149)/1000000</f>
        <v>0</v>
      </c>
      <c r="Q96" s="471"/>
      <c r="R96" s="471"/>
      <c r="S96" s="470"/>
      <c r="T96" s="116"/>
      <c r="U96" s="116"/>
      <c r="V96" s="116"/>
      <c r="W96" s="116"/>
    </row>
    <row r="97" spans="1:23">
      <c r="A97" s="413"/>
      <c r="B97" s="469" t="s">
        <v>2027</v>
      </c>
      <c r="C97" s="466"/>
      <c r="D97" s="263"/>
      <c r="E97" s="263"/>
      <c r="F97" s="263"/>
      <c r="G97" s="263"/>
      <c r="H97" s="263"/>
      <c r="I97" s="263"/>
      <c r="J97" s="263"/>
      <c r="K97" s="263"/>
      <c r="L97" s="263"/>
      <c r="M97" s="263"/>
      <c r="N97" s="263"/>
      <c r="O97" s="263"/>
      <c r="P97" s="2125">
        <f t="shared" si="18"/>
        <v>0</v>
      </c>
      <c r="Q97" s="471"/>
      <c r="R97" s="265"/>
      <c r="S97" s="470"/>
      <c r="T97" s="116"/>
      <c r="U97" s="116"/>
      <c r="V97" s="116"/>
      <c r="W97" s="116"/>
    </row>
    <row r="98" spans="1:23">
      <c r="A98" s="413"/>
      <c r="B98" s="469" t="s">
        <v>2026</v>
      </c>
      <c r="C98" s="466"/>
      <c r="D98" s="263"/>
      <c r="E98" s="263"/>
      <c r="F98" s="263"/>
      <c r="G98" s="263"/>
      <c r="H98" s="263"/>
      <c r="I98" s="263"/>
      <c r="J98" s="263"/>
      <c r="K98" s="263"/>
      <c r="L98" s="263"/>
      <c r="M98" s="263"/>
      <c r="N98" s="263"/>
      <c r="O98" s="263"/>
      <c r="P98" s="2125">
        <f t="shared" si="18"/>
        <v>0</v>
      </c>
      <c r="Q98" s="471"/>
      <c r="R98" s="265"/>
      <c r="S98" s="470"/>
      <c r="T98" s="116"/>
      <c r="U98" s="116"/>
      <c r="V98" s="116"/>
      <c r="W98" s="116"/>
    </row>
    <row r="99" spans="1:23">
      <c r="A99" s="413">
        <v>2</v>
      </c>
      <c r="B99" s="467" t="s">
        <v>2028</v>
      </c>
      <c r="C99" s="472">
        <f>C100+C101</f>
        <v>0</v>
      </c>
      <c r="D99" s="472">
        <f t="shared" ref="D99:O99" si="19">D100+D101</f>
        <v>0</v>
      </c>
      <c r="E99" s="472">
        <f t="shared" si="19"/>
        <v>0</v>
      </c>
      <c r="F99" s="472">
        <f t="shared" si="19"/>
        <v>0</v>
      </c>
      <c r="G99" s="472">
        <f t="shared" si="19"/>
        <v>0</v>
      </c>
      <c r="H99" s="472">
        <f t="shared" si="19"/>
        <v>0</v>
      </c>
      <c r="I99" s="472">
        <f t="shared" si="19"/>
        <v>0</v>
      </c>
      <c r="J99" s="472">
        <f t="shared" si="19"/>
        <v>0</v>
      </c>
      <c r="K99" s="472">
        <f t="shared" si="19"/>
        <v>0</v>
      </c>
      <c r="L99" s="472">
        <f t="shared" si="19"/>
        <v>0</v>
      </c>
      <c r="M99" s="472">
        <f t="shared" si="19"/>
        <v>0</v>
      </c>
      <c r="N99" s="455">
        <f t="shared" si="19"/>
        <v>0</v>
      </c>
      <c r="O99" s="2146">
        <f t="shared" si="19"/>
        <v>0</v>
      </c>
      <c r="P99" s="2125">
        <f t="shared" si="18"/>
        <v>0</v>
      </c>
      <c r="Q99" s="471"/>
      <c r="R99" s="471"/>
      <c r="S99" s="470"/>
      <c r="T99" s="116"/>
      <c r="U99" s="116"/>
      <c r="V99" s="116"/>
      <c r="W99" s="116"/>
    </row>
    <row r="100" spans="1:23">
      <c r="A100" s="413"/>
      <c r="B100" s="469" t="s">
        <v>2027</v>
      </c>
      <c r="C100" s="466"/>
      <c r="D100" s="263"/>
      <c r="E100" s="263"/>
      <c r="F100" s="263"/>
      <c r="G100" s="263"/>
      <c r="H100" s="263"/>
      <c r="I100" s="263"/>
      <c r="J100" s="263"/>
      <c r="K100" s="263"/>
      <c r="L100" s="263"/>
      <c r="M100" s="263"/>
      <c r="N100" s="263"/>
      <c r="O100" s="330"/>
      <c r="P100" s="2125">
        <f t="shared" si="18"/>
        <v>0</v>
      </c>
      <c r="Q100" s="471"/>
      <c r="R100" s="265"/>
      <c r="S100" s="470"/>
      <c r="T100" s="116"/>
      <c r="U100" s="116"/>
      <c r="V100" s="116"/>
      <c r="W100" s="116"/>
    </row>
    <row r="101" spans="1:23">
      <c r="A101" s="413"/>
      <c r="B101" s="469" t="s">
        <v>2026</v>
      </c>
      <c r="C101" s="466"/>
      <c r="D101" s="263"/>
      <c r="E101" s="263"/>
      <c r="F101" s="263"/>
      <c r="G101" s="263"/>
      <c r="H101" s="263"/>
      <c r="I101" s="263"/>
      <c r="J101" s="263"/>
      <c r="K101" s="263"/>
      <c r="L101" s="263"/>
      <c r="M101" s="263"/>
      <c r="N101" s="263"/>
      <c r="O101" s="330"/>
      <c r="P101" s="2125">
        <f t="shared" si="18"/>
        <v>0</v>
      </c>
      <c r="Q101" s="468"/>
      <c r="R101" s="397"/>
      <c r="S101" s="235"/>
      <c r="T101" s="116"/>
      <c r="U101" s="116"/>
      <c r="V101" s="116"/>
      <c r="W101" s="116"/>
    </row>
    <row r="102" spans="1:23">
      <c r="A102" s="413">
        <v>3</v>
      </c>
      <c r="B102" s="467" t="s">
        <v>2025</v>
      </c>
      <c r="C102" s="466"/>
      <c r="D102" s="263"/>
      <c r="E102" s="263"/>
      <c r="F102" s="263"/>
      <c r="G102" s="263"/>
      <c r="H102" s="263"/>
      <c r="I102" s="263"/>
      <c r="J102" s="263"/>
      <c r="K102" s="263"/>
      <c r="L102" s="263"/>
      <c r="M102" s="263"/>
      <c r="N102" s="263"/>
      <c r="O102" s="330"/>
      <c r="P102" s="2125">
        <f t="shared" si="18"/>
        <v>0</v>
      </c>
      <c r="Q102" s="443"/>
      <c r="R102" s="397"/>
      <c r="S102" s="235"/>
      <c r="T102" s="116"/>
      <c r="U102" s="116"/>
      <c r="V102" s="116"/>
      <c r="W102" s="116"/>
    </row>
    <row r="103" spans="1:23">
      <c r="A103" s="413">
        <v>4</v>
      </c>
      <c r="B103" s="467" t="s">
        <v>2024</v>
      </c>
      <c r="C103" s="466"/>
      <c r="D103" s="263"/>
      <c r="E103" s="263"/>
      <c r="F103" s="263"/>
      <c r="G103" s="263"/>
      <c r="H103" s="263"/>
      <c r="I103" s="263"/>
      <c r="J103" s="263"/>
      <c r="K103" s="263"/>
      <c r="L103" s="263"/>
      <c r="M103" s="263"/>
      <c r="N103" s="263"/>
      <c r="O103" s="330"/>
      <c r="P103" s="2125">
        <f t="shared" si="18"/>
        <v>0</v>
      </c>
      <c r="Q103" s="443"/>
      <c r="R103" s="397"/>
      <c r="S103" s="235"/>
      <c r="T103" s="116"/>
      <c r="U103" s="116"/>
      <c r="V103" s="116"/>
      <c r="W103" s="116"/>
    </row>
    <row r="104" spans="1:23">
      <c r="A104" s="413">
        <v>5</v>
      </c>
      <c r="B104" s="467" t="s">
        <v>2023</v>
      </c>
      <c r="C104" s="466"/>
      <c r="D104" s="263"/>
      <c r="E104" s="263"/>
      <c r="F104" s="263"/>
      <c r="G104" s="263"/>
      <c r="H104" s="263"/>
      <c r="I104" s="263"/>
      <c r="J104" s="263"/>
      <c r="K104" s="263"/>
      <c r="L104" s="263"/>
      <c r="M104" s="263"/>
      <c r="N104" s="263"/>
      <c r="O104" s="330"/>
      <c r="P104" s="2125">
        <f t="shared" si="18"/>
        <v>0</v>
      </c>
      <c r="Q104" s="443"/>
      <c r="R104" s="397"/>
      <c r="S104" s="235"/>
      <c r="T104" s="116"/>
      <c r="U104" s="116"/>
      <c r="V104" s="116"/>
      <c r="W104" s="116"/>
    </row>
    <row r="105" spans="1:23">
      <c r="A105" s="413">
        <v>6</v>
      </c>
      <c r="B105" s="467" t="s">
        <v>2009</v>
      </c>
      <c r="C105" s="466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330"/>
      <c r="P105" s="2125">
        <f t="shared" si="18"/>
        <v>0</v>
      </c>
      <c r="Q105" s="443"/>
      <c r="R105" s="443"/>
      <c r="S105" s="235"/>
      <c r="T105" s="116"/>
      <c r="U105" s="116"/>
      <c r="V105" s="116"/>
      <c r="W105" s="116"/>
    </row>
    <row r="106" spans="1:23" ht="15.75" thickBot="1">
      <c r="A106" s="413">
        <v>7</v>
      </c>
      <c r="B106" s="467" t="s">
        <v>2022</v>
      </c>
      <c r="C106" s="466"/>
      <c r="D106" s="263"/>
      <c r="E106" s="263"/>
      <c r="F106" s="263"/>
      <c r="G106" s="263"/>
      <c r="H106" s="263"/>
      <c r="I106" s="263"/>
      <c r="J106" s="263"/>
      <c r="K106" s="263"/>
      <c r="L106" s="263"/>
      <c r="M106" s="263"/>
      <c r="N106" s="2140"/>
      <c r="O106" s="584"/>
      <c r="P106" s="2127">
        <f t="shared" si="18"/>
        <v>0</v>
      </c>
      <c r="Q106" s="443"/>
      <c r="R106" s="397"/>
      <c r="S106" s="235"/>
      <c r="T106" s="116"/>
      <c r="U106" s="116"/>
      <c r="V106" s="116"/>
      <c r="W106" s="116"/>
    </row>
    <row r="107" spans="1:23" ht="15.75" thickBot="1">
      <c r="A107" s="452"/>
      <c r="B107" s="487" t="s">
        <v>2021</v>
      </c>
      <c r="C107" s="2147">
        <f>C96+C99+C102+C103+C104+C105+C106</f>
        <v>0</v>
      </c>
      <c r="D107" s="502">
        <f t="shared" ref="D107:O107" si="20">D96+D99+D102+D103+D104+D105+D106</f>
        <v>0</v>
      </c>
      <c r="E107" s="502">
        <f t="shared" si="20"/>
        <v>0</v>
      </c>
      <c r="F107" s="502">
        <f t="shared" si="20"/>
        <v>0</v>
      </c>
      <c r="G107" s="502">
        <f t="shared" si="20"/>
        <v>0</v>
      </c>
      <c r="H107" s="502">
        <f t="shared" si="20"/>
        <v>0</v>
      </c>
      <c r="I107" s="502">
        <f t="shared" si="20"/>
        <v>0</v>
      </c>
      <c r="J107" s="502">
        <f t="shared" si="20"/>
        <v>0</v>
      </c>
      <c r="K107" s="502">
        <f t="shared" si="20"/>
        <v>0</v>
      </c>
      <c r="L107" s="502">
        <f t="shared" si="20"/>
        <v>0</v>
      </c>
      <c r="M107" s="502">
        <f t="shared" si="20"/>
        <v>0</v>
      </c>
      <c r="N107" s="502">
        <f t="shared" si="20"/>
        <v>0</v>
      </c>
      <c r="O107" s="2132">
        <f t="shared" si="20"/>
        <v>0</v>
      </c>
      <c r="P107" s="2127">
        <f t="shared" si="18"/>
        <v>0</v>
      </c>
      <c r="Q107" s="443"/>
      <c r="R107" s="397"/>
      <c r="S107" s="235"/>
      <c r="T107" s="116"/>
      <c r="U107" s="116"/>
      <c r="V107" s="116"/>
      <c r="W107" s="116"/>
    </row>
    <row r="108" spans="1:23" ht="15.75" thickBot="1">
      <c r="A108" s="451" t="s">
        <v>2020</v>
      </c>
      <c r="B108" s="483" t="s">
        <v>2019</v>
      </c>
      <c r="C108" s="465">
        <f>(C107*J137)/1000000</f>
        <v>0</v>
      </c>
      <c r="D108" s="465">
        <f>(D107*J138)/1000000</f>
        <v>0</v>
      </c>
      <c r="E108" s="465">
        <f>(E107*J139)/1000000</f>
        <v>0</v>
      </c>
      <c r="F108" s="465">
        <f>(F107*J140)/1000000</f>
        <v>0</v>
      </c>
      <c r="G108" s="465">
        <f>(G107*J141)/1000000</f>
        <v>0</v>
      </c>
      <c r="H108" s="465">
        <f>(H107*J142)/1000000</f>
        <v>0</v>
      </c>
      <c r="I108" s="465">
        <f>(I107*J143)/1000000</f>
        <v>0</v>
      </c>
      <c r="J108" s="465">
        <f>(J107*J144)/1000000</f>
        <v>0</v>
      </c>
      <c r="K108" s="465">
        <f>(K107*J145)/1000000</f>
        <v>0</v>
      </c>
      <c r="L108" s="465">
        <f>(L107*J146)/1000000</f>
        <v>0</v>
      </c>
      <c r="M108" s="464">
        <f>(M107*J147)/1000000</f>
        <v>0</v>
      </c>
      <c r="N108" s="465">
        <f>(N107*J148)/1000000</f>
        <v>0</v>
      </c>
      <c r="O108" s="2134">
        <f>(O107*J149)/1000000</f>
        <v>0</v>
      </c>
      <c r="P108" s="2130">
        <f>SUM(C108:O108)</f>
        <v>0</v>
      </c>
      <c r="Q108" s="443"/>
      <c r="R108" s="397"/>
      <c r="S108" s="235"/>
      <c r="T108" s="116"/>
      <c r="U108" s="116"/>
      <c r="V108" s="116"/>
      <c r="W108" s="116"/>
    </row>
    <row r="109" spans="1:23" ht="15.75" thickBot="1">
      <c r="A109" s="116"/>
      <c r="B109" s="463"/>
      <c r="C109" s="462"/>
      <c r="D109" s="462"/>
      <c r="E109" s="462"/>
      <c r="F109" s="462"/>
      <c r="G109" s="462"/>
      <c r="H109" s="462"/>
      <c r="I109" s="462"/>
      <c r="J109" s="462"/>
      <c r="K109" s="462"/>
      <c r="L109" s="462"/>
      <c r="M109" s="462"/>
      <c r="N109" s="462"/>
      <c r="O109" s="462"/>
      <c r="P109" s="462"/>
      <c r="Q109" s="397"/>
      <c r="R109" s="397"/>
      <c r="S109" s="235"/>
      <c r="T109" s="116"/>
      <c r="U109" s="116"/>
      <c r="V109" s="116"/>
      <c r="W109" s="116"/>
    </row>
    <row r="110" spans="1:23" ht="15.75" thickBot="1">
      <c r="A110" s="461"/>
      <c r="B110" s="460" t="s">
        <v>2018</v>
      </c>
      <c r="C110" s="2148" t="s">
        <v>64</v>
      </c>
      <c r="D110" s="2149" t="s">
        <v>65</v>
      </c>
      <c r="E110" s="2149" t="s">
        <v>66</v>
      </c>
      <c r="F110" s="2149" t="s">
        <v>67</v>
      </c>
      <c r="G110" s="2149" t="s">
        <v>68</v>
      </c>
      <c r="H110" s="2150" t="s">
        <v>70</v>
      </c>
      <c r="I110" s="2150" t="s">
        <v>69</v>
      </c>
      <c r="J110" s="2150" t="s">
        <v>2017</v>
      </c>
      <c r="K110" s="2151" t="s">
        <v>72</v>
      </c>
      <c r="L110" s="2150" t="s">
        <v>71</v>
      </c>
      <c r="M110" s="2150" t="s">
        <v>73</v>
      </c>
      <c r="N110" s="2149" t="s">
        <v>1972</v>
      </c>
      <c r="O110" s="2144" t="s">
        <v>362</v>
      </c>
      <c r="P110" s="2152" t="s">
        <v>995</v>
      </c>
      <c r="Q110" s="397"/>
      <c r="R110" s="397"/>
      <c r="S110" s="235"/>
      <c r="T110" s="116"/>
      <c r="U110" s="116"/>
      <c r="V110" s="116"/>
      <c r="W110" s="116"/>
    </row>
    <row r="111" spans="1:23">
      <c r="A111" s="419">
        <v>1</v>
      </c>
      <c r="B111" s="453" t="s">
        <v>2016</v>
      </c>
      <c r="C111" s="455">
        <f>C112+C113</f>
        <v>0</v>
      </c>
      <c r="D111" s="455">
        <f t="shared" ref="D111:O111" si="21">D112+D113</f>
        <v>0</v>
      </c>
      <c r="E111" s="455">
        <f t="shared" si="21"/>
        <v>0</v>
      </c>
      <c r="F111" s="455">
        <f t="shared" si="21"/>
        <v>0</v>
      </c>
      <c r="G111" s="455">
        <f t="shared" si="21"/>
        <v>0</v>
      </c>
      <c r="H111" s="455">
        <f t="shared" si="21"/>
        <v>0</v>
      </c>
      <c r="I111" s="455">
        <f t="shared" si="21"/>
        <v>0</v>
      </c>
      <c r="J111" s="455">
        <f t="shared" si="21"/>
        <v>0</v>
      </c>
      <c r="K111" s="455">
        <f t="shared" si="21"/>
        <v>0</v>
      </c>
      <c r="L111" s="455">
        <f t="shared" si="21"/>
        <v>0</v>
      </c>
      <c r="M111" s="455">
        <f t="shared" si="21"/>
        <v>0</v>
      </c>
      <c r="N111" s="2153">
        <f t="shared" si="21"/>
        <v>0</v>
      </c>
      <c r="O111" s="2154">
        <f t="shared" si="21"/>
        <v>0</v>
      </c>
      <c r="P111" s="2125">
        <f t="shared" ref="P111:P122" si="22">(C111*$J$137+D111*$J$138+E111*$J$139+F111*$J$140+G111*$J$141+H111*$J$142+I111*$J$143+J111*$J$144+K111*$J$145+L111*$J$146+M111*$J$147+N111*$J$148+O111*$J$149)/1000000</f>
        <v>0</v>
      </c>
      <c r="Q111" s="443"/>
      <c r="R111" s="443"/>
      <c r="S111" s="235"/>
      <c r="T111" s="116"/>
      <c r="U111" s="116"/>
      <c r="V111" s="116"/>
      <c r="W111" s="116"/>
    </row>
    <row r="112" spans="1:23">
      <c r="A112" s="413"/>
      <c r="B112" s="454" t="s">
        <v>2014</v>
      </c>
      <c r="C112" s="263"/>
      <c r="D112" s="263"/>
      <c r="E112" s="263"/>
      <c r="F112" s="263"/>
      <c r="G112" s="263"/>
      <c r="H112" s="263"/>
      <c r="I112" s="263"/>
      <c r="J112" s="263"/>
      <c r="K112" s="263"/>
      <c r="L112" s="263"/>
      <c r="M112" s="330"/>
      <c r="N112" s="263"/>
      <c r="O112" s="263"/>
      <c r="P112" s="2125">
        <f t="shared" si="22"/>
        <v>0</v>
      </c>
      <c r="Q112" s="443"/>
      <c r="R112" s="443"/>
      <c r="S112" s="235"/>
      <c r="T112" s="116"/>
      <c r="U112" s="116"/>
      <c r="V112" s="116"/>
      <c r="W112" s="116"/>
    </row>
    <row r="113" spans="1:23">
      <c r="A113" s="413"/>
      <c r="B113" s="454" t="s">
        <v>2013</v>
      </c>
      <c r="C113" s="263"/>
      <c r="D113" s="263"/>
      <c r="E113" s="263"/>
      <c r="F113" s="263"/>
      <c r="G113" s="263"/>
      <c r="H113" s="263"/>
      <c r="I113" s="263"/>
      <c r="J113" s="263"/>
      <c r="K113" s="263"/>
      <c r="L113" s="263"/>
      <c r="M113" s="330"/>
      <c r="N113" s="263"/>
      <c r="O113" s="263"/>
      <c r="P113" s="2125">
        <f t="shared" si="22"/>
        <v>0</v>
      </c>
      <c r="Q113" s="443"/>
      <c r="R113" s="443"/>
      <c r="S113" s="235"/>
      <c r="T113" s="116"/>
      <c r="U113" s="116"/>
      <c r="V113" s="116"/>
      <c r="W113" s="116"/>
    </row>
    <row r="114" spans="1:23">
      <c r="A114" s="413">
        <v>2</v>
      </c>
      <c r="B114" s="453" t="s">
        <v>2015</v>
      </c>
      <c r="C114" s="455">
        <f>C115+C116</f>
        <v>0</v>
      </c>
      <c r="D114" s="455">
        <f t="shared" ref="D114:O114" si="23">D115+D116</f>
        <v>0</v>
      </c>
      <c r="E114" s="455">
        <f t="shared" si="23"/>
        <v>0</v>
      </c>
      <c r="F114" s="455">
        <f t="shared" si="23"/>
        <v>0</v>
      </c>
      <c r="G114" s="455">
        <f t="shared" si="23"/>
        <v>0</v>
      </c>
      <c r="H114" s="455">
        <f t="shared" si="23"/>
        <v>0</v>
      </c>
      <c r="I114" s="455">
        <f t="shared" si="23"/>
        <v>0</v>
      </c>
      <c r="J114" s="455">
        <f t="shared" si="23"/>
        <v>0</v>
      </c>
      <c r="K114" s="455">
        <f t="shared" si="23"/>
        <v>0</v>
      </c>
      <c r="L114" s="455">
        <f t="shared" si="23"/>
        <v>0</v>
      </c>
      <c r="M114" s="455">
        <f t="shared" si="23"/>
        <v>0</v>
      </c>
      <c r="N114" s="455">
        <f t="shared" si="23"/>
        <v>0</v>
      </c>
      <c r="O114" s="2146">
        <f t="shared" si="23"/>
        <v>0</v>
      </c>
      <c r="P114" s="2125">
        <f t="shared" si="22"/>
        <v>0</v>
      </c>
      <c r="Q114" s="443"/>
      <c r="R114" s="443"/>
      <c r="S114" s="235"/>
      <c r="T114" s="116"/>
      <c r="U114" s="116"/>
      <c r="V114" s="116"/>
      <c r="W114" s="116"/>
    </row>
    <row r="115" spans="1:23">
      <c r="A115" s="413"/>
      <c r="B115" s="454" t="s">
        <v>2014</v>
      </c>
      <c r="C115" s="263"/>
      <c r="D115" s="263"/>
      <c r="E115" s="263"/>
      <c r="F115" s="263"/>
      <c r="G115" s="263"/>
      <c r="H115" s="263"/>
      <c r="I115" s="263"/>
      <c r="J115" s="263"/>
      <c r="K115" s="263"/>
      <c r="L115" s="263"/>
      <c r="M115" s="330"/>
      <c r="N115" s="263"/>
      <c r="O115" s="330"/>
      <c r="P115" s="2125">
        <f t="shared" si="22"/>
        <v>0</v>
      </c>
      <c r="Q115" s="443"/>
      <c r="R115" s="443"/>
      <c r="S115" s="235"/>
      <c r="T115" s="116"/>
      <c r="U115" s="116"/>
      <c r="V115" s="116"/>
      <c r="W115" s="116"/>
    </row>
    <row r="116" spans="1:23">
      <c r="A116" s="413"/>
      <c r="B116" s="454" t="s">
        <v>2013</v>
      </c>
      <c r="C116" s="263"/>
      <c r="D116" s="263"/>
      <c r="E116" s="263"/>
      <c r="F116" s="263"/>
      <c r="G116" s="263"/>
      <c r="H116" s="263"/>
      <c r="I116" s="263"/>
      <c r="J116" s="263"/>
      <c r="K116" s="263"/>
      <c r="L116" s="263"/>
      <c r="M116" s="330"/>
      <c r="N116" s="263"/>
      <c r="O116" s="330"/>
      <c r="P116" s="2125">
        <f t="shared" si="22"/>
        <v>0</v>
      </c>
      <c r="Q116" s="443"/>
      <c r="R116" s="443"/>
      <c r="S116" s="235"/>
      <c r="T116" s="116"/>
      <c r="U116" s="116"/>
      <c r="V116" s="116"/>
      <c r="W116" s="116"/>
    </row>
    <row r="117" spans="1:23">
      <c r="A117" s="413">
        <v>3</v>
      </c>
      <c r="B117" s="453" t="s">
        <v>2012</v>
      </c>
      <c r="C117" s="263"/>
      <c r="D117" s="263"/>
      <c r="E117" s="263"/>
      <c r="F117" s="263"/>
      <c r="G117" s="263"/>
      <c r="H117" s="263"/>
      <c r="I117" s="263"/>
      <c r="J117" s="263"/>
      <c r="K117" s="263"/>
      <c r="L117" s="263"/>
      <c r="M117" s="330"/>
      <c r="N117" s="263"/>
      <c r="O117" s="330"/>
      <c r="P117" s="2125">
        <f t="shared" si="22"/>
        <v>0</v>
      </c>
      <c r="Q117" s="443"/>
      <c r="R117" s="443"/>
      <c r="S117" s="235"/>
      <c r="T117" s="116"/>
      <c r="U117" s="116"/>
      <c r="V117" s="116"/>
      <c r="W117" s="116"/>
    </row>
    <row r="118" spans="1:23">
      <c r="A118" s="413">
        <v>4</v>
      </c>
      <c r="B118" s="453" t="s">
        <v>2011</v>
      </c>
      <c r="C118" s="263"/>
      <c r="D118" s="263"/>
      <c r="E118" s="263"/>
      <c r="F118" s="263"/>
      <c r="G118" s="263"/>
      <c r="H118" s="263"/>
      <c r="I118" s="263"/>
      <c r="J118" s="263"/>
      <c r="K118" s="263"/>
      <c r="L118" s="263"/>
      <c r="M118" s="330"/>
      <c r="N118" s="263"/>
      <c r="O118" s="330"/>
      <c r="P118" s="2125">
        <f t="shared" si="22"/>
        <v>0</v>
      </c>
      <c r="Q118" s="443"/>
      <c r="R118" s="443"/>
      <c r="S118" s="235"/>
      <c r="T118" s="116"/>
      <c r="U118" s="116"/>
      <c r="V118" s="116"/>
      <c r="W118" s="116"/>
    </row>
    <row r="119" spans="1:23">
      <c r="A119" s="413">
        <v>5</v>
      </c>
      <c r="B119" s="453" t="s">
        <v>2010</v>
      </c>
      <c r="C119" s="263"/>
      <c r="D119" s="263"/>
      <c r="E119" s="263"/>
      <c r="F119" s="263"/>
      <c r="G119" s="263"/>
      <c r="H119" s="263"/>
      <c r="I119" s="263"/>
      <c r="J119" s="263"/>
      <c r="K119" s="263"/>
      <c r="L119" s="263"/>
      <c r="M119" s="330"/>
      <c r="N119" s="263"/>
      <c r="O119" s="330"/>
      <c r="P119" s="2125">
        <f t="shared" si="22"/>
        <v>0</v>
      </c>
      <c r="Q119" s="443"/>
      <c r="R119" s="443"/>
      <c r="S119" s="235"/>
      <c r="T119" s="116"/>
      <c r="U119" s="116"/>
      <c r="V119" s="116"/>
      <c r="W119" s="116"/>
    </row>
    <row r="120" spans="1:23">
      <c r="A120" s="413">
        <v>6</v>
      </c>
      <c r="B120" s="453" t="s">
        <v>2009</v>
      </c>
      <c r="C120" s="263"/>
      <c r="D120" s="263"/>
      <c r="E120" s="263"/>
      <c r="F120" s="263"/>
      <c r="G120" s="263"/>
      <c r="H120" s="263"/>
      <c r="I120" s="263"/>
      <c r="J120" s="263"/>
      <c r="K120" s="263"/>
      <c r="L120" s="263"/>
      <c r="M120" s="330"/>
      <c r="N120" s="263"/>
      <c r="O120" s="330"/>
      <c r="P120" s="2125">
        <f t="shared" si="22"/>
        <v>0</v>
      </c>
      <c r="Q120" s="443"/>
      <c r="R120" s="443"/>
      <c r="S120" s="235"/>
      <c r="T120" s="116"/>
      <c r="U120" s="116"/>
      <c r="V120" s="116"/>
      <c r="W120" s="116"/>
    </row>
    <row r="121" spans="1:23" ht="15.75" thickBot="1">
      <c r="A121" s="413">
        <v>7</v>
      </c>
      <c r="B121" s="453" t="s">
        <v>2008</v>
      </c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330"/>
      <c r="N121" s="2140"/>
      <c r="O121" s="584"/>
      <c r="P121" s="2127">
        <f t="shared" si="22"/>
        <v>0</v>
      </c>
      <c r="Q121" s="443"/>
      <c r="R121" s="443"/>
      <c r="S121" s="235"/>
      <c r="T121" s="116"/>
      <c r="U121" s="116"/>
      <c r="V121" s="116"/>
      <c r="W121" s="116"/>
    </row>
    <row r="122" spans="1:23" ht="15.75" thickBot="1">
      <c r="A122" s="452"/>
      <c r="B122" s="487" t="s">
        <v>2007</v>
      </c>
      <c r="C122" s="445">
        <f>C111+C114+C117+C118+C119+C120+C121</f>
        <v>0</v>
      </c>
      <c r="D122" s="445">
        <f t="shared" ref="D122:O122" si="24">D111+D114+D117+D118+D119+D120+D121</f>
        <v>0</v>
      </c>
      <c r="E122" s="445">
        <f t="shared" si="24"/>
        <v>0</v>
      </c>
      <c r="F122" s="445">
        <f t="shared" si="24"/>
        <v>0</v>
      </c>
      <c r="G122" s="445">
        <f t="shared" si="24"/>
        <v>0</v>
      </c>
      <c r="H122" s="445">
        <f t="shared" si="24"/>
        <v>0</v>
      </c>
      <c r="I122" s="445">
        <f t="shared" si="24"/>
        <v>0</v>
      </c>
      <c r="J122" s="445">
        <f t="shared" si="24"/>
        <v>0</v>
      </c>
      <c r="K122" s="445">
        <f t="shared" si="24"/>
        <v>0</v>
      </c>
      <c r="L122" s="445">
        <f t="shared" si="24"/>
        <v>0</v>
      </c>
      <c r="M122" s="444">
        <f t="shared" si="24"/>
        <v>0</v>
      </c>
      <c r="N122" s="445">
        <f t="shared" si="24"/>
        <v>0</v>
      </c>
      <c r="O122" s="2155">
        <f t="shared" si="24"/>
        <v>0</v>
      </c>
      <c r="P122" s="2127">
        <f t="shared" si="22"/>
        <v>0</v>
      </c>
      <c r="Q122" s="443"/>
      <c r="R122" s="443"/>
      <c r="S122" s="235"/>
      <c r="T122" s="116"/>
      <c r="U122" s="116"/>
      <c r="V122" s="116"/>
      <c r="W122" s="116"/>
    </row>
    <row r="123" spans="1:23" ht="15.75" thickBot="1">
      <c r="A123" s="451" t="s">
        <v>2006</v>
      </c>
      <c r="B123" s="483" t="s">
        <v>2005</v>
      </c>
      <c r="C123" s="450">
        <f>(C122*J137)/1000000</f>
        <v>0</v>
      </c>
      <c r="D123" s="450">
        <f>(D122*J138)/1000000</f>
        <v>0</v>
      </c>
      <c r="E123" s="450">
        <f>(E122*J139)/1000000</f>
        <v>0</v>
      </c>
      <c r="F123" s="450">
        <f>(F122*J140)/1000000</f>
        <v>0</v>
      </c>
      <c r="G123" s="450">
        <f>(G122*J141)/1000000</f>
        <v>0</v>
      </c>
      <c r="H123" s="450">
        <f>(H122*J142)/1000000</f>
        <v>0</v>
      </c>
      <c r="I123" s="450">
        <f>(I122*J143)/1000000</f>
        <v>0</v>
      </c>
      <c r="J123" s="450">
        <f>(J122*J144)/1000000</f>
        <v>0</v>
      </c>
      <c r="K123" s="450">
        <f>(K122*J145)/1000000</f>
        <v>0</v>
      </c>
      <c r="L123" s="450">
        <f>(L122*J146)/1000000</f>
        <v>0</v>
      </c>
      <c r="M123" s="449">
        <f>(M122*J147)/1000000</f>
        <v>0</v>
      </c>
      <c r="N123" s="450">
        <f>(N122*J148)/1000000</f>
        <v>0</v>
      </c>
      <c r="O123" s="2156">
        <f>(O122*J149)/1000000</f>
        <v>0</v>
      </c>
      <c r="P123" s="2130">
        <f>SUM(C123:O123)</f>
        <v>0</v>
      </c>
      <c r="Q123" s="443"/>
      <c r="R123" s="443"/>
      <c r="S123" s="235"/>
      <c r="T123" s="116"/>
      <c r="U123" s="116"/>
      <c r="V123" s="116"/>
      <c r="W123" s="116"/>
    </row>
    <row r="124" spans="1:23" ht="15.75" thickBot="1">
      <c r="A124" s="448" t="s">
        <v>2004</v>
      </c>
      <c r="B124" s="447" t="s">
        <v>2003</v>
      </c>
      <c r="C124" s="446">
        <f>C108-C123</f>
        <v>0</v>
      </c>
      <c r="D124" s="445">
        <f t="shared" ref="D124:O124" si="25">D108-D123</f>
        <v>0</v>
      </c>
      <c r="E124" s="445">
        <f t="shared" si="25"/>
        <v>0</v>
      </c>
      <c r="F124" s="445">
        <f t="shared" si="25"/>
        <v>0</v>
      </c>
      <c r="G124" s="445">
        <f t="shared" si="25"/>
        <v>0</v>
      </c>
      <c r="H124" s="445">
        <f t="shared" si="25"/>
        <v>0</v>
      </c>
      <c r="I124" s="445">
        <f t="shared" si="25"/>
        <v>0</v>
      </c>
      <c r="J124" s="445">
        <f t="shared" si="25"/>
        <v>0</v>
      </c>
      <c r="K124" s="445">
        <f t="shared" si="25"/>
        <v>0</v>
      </c>
      <c r="L124" s="445">
        <f t="shared" si="25"/>
        <v>0</v>
      </c>
      <c r="M124" s="444">
        <f t="shared" si="25"/>
        <v>0</v>
      </c>
      <c r="N124" s="445">
        <f t="shared" si="25"/>
        <v>0</v>
      </c>
      <c r="O124" s="2155">
        <f t="shared" si="25"/>
        <v>0</v>
      </c>
      <c r="P124" s="2133">
        <f>P108-P123</f>
        <v>0</v>
      </c>
      <c r="Q124" s="443"/>
      <c r="R124" s="443"/>
      <c r="S124" s="235"/>
      <c r="T124" s="116"/>
      <c r="U124" s="116"/>
      <c r="V124" s="116"/>
      <c r="W124" s="116"/>
    </row>
    <row r="125" spans="1:23">
      <c r="A125" s="116"/>
      <c r="B125" s="397"/>
      <c r="C125" s="442"/>
      <c r="D125" s="442"/>
      <c r="E125" s="442"/>
      <c r="F125" s="442"/>
      <c r="G125" s="442"/>
      <c r="H125" s="442"/>
      <c r="I125" s="442"/>
      <c r="J125" s="442"/>
      <c r="K125" s="442"/>
      <c r="L125" s="442"/>
      <c r="M125" s="442"/>
      <c r="N125" s="442"/>
      <c r="O125" s="442"/>
      <c r="P125" s="442"/>
      <c r="Q125" s="397"/>
      <c r="R125" s="397"/>
      <c r="S125" s="116"/>
      <c r="T125" s="116"/>
      <c r="U125" s="116"/>
      <c r="V125" s="116"/>
      <c r="W125" s="116"/>
    </row>
    <row r="126" spans="1:23">
      <c r="A126" s="116"/>
      <c r="B126" s="395"/>
      <c r="C126" s="394"/>
      <c r="D126" s="393"/>
      <c r="E126" s="393"/>
      <c r="F126" s="393"/>
      <c r="G126" s="393"/>
      <c r="H126" s="393"/>
      <c r="I126" s="393"/>
      <c r="J126" s="393"/>
      <c r="K126" s="393"/>
      <c r="L126" s="393"/>
      <c r="M126" s="393"/>
      <c r="N126" s="394"/>
      <c r="O126" s="394"/>
      <c r="P126" s="441"/>
      <c r="Q126" s="397"/>
      <c r="R126" s="397"/>
      <c r="S126" s="116"/>
      <c r="T126" s="116"/>
      <c r="U126" s="116"/>
      <c r="V126" s="116"/>
      <c r="W126" s="116"/>
    </row>
    <row r="127" spans="1:23">
      <c r="A127" s="33" t="s">
        <v>57</v>
      </c>
      <c r="B127" s="105">
        <v>32</v>
      </c>
      <c r="C127" s="394"/>
      <c r="D127" s="393"/>
      <c r="E127" s="393"/>
      <c r="F127" s="393"/>
      <c r="G127" s="393"/>
      <c r="H127" s="393"/>
      <c r="I127" s="393"/>
      <c r="J127" s="393"/>
      <c r="K127" s="393"/>
      <c r="L127" s="393"/>
      <c r="M127" s="393"/>
      <c r="N127" s="394"/>
      <c r="O127" s="394"/>
      <c r="P127" s="441"/>
      <c r="Q127" s="397"/>
      <c r="R127" s="397"/>
      <c r="S127" s="116"/>
      <c r="T127" s="116"/>
      <c r="U127" s="116"/>
      <c r="V127" s="116"/>
      <c r="W127" s="116"/>
    </row>
    <row r="128" spans="1:23">
      <c r="A128" s="33" t="s">
        <v>58</v>
      </c>
      <c r="B128" s="16" t="s">
        <v>1400</v>
      </c>
      <c r="C128" s="394"/>
      <c r="D128" s="393"/>
      <c r="E128" s="393"/>
      <c r="F128" s="393"/>
      <c r="G128" s="393"/>
      <c r="H128" s="393"/>
      <c r="I128" s="393"/>
      <c r="J128" s="393"/>
      <c r="K128" s="393"/>
      <c r="L128" s="393"/>
      <c r="M128" s="393"/>
      <c r="N128" s="394"/>
      <c r="O128" s="394"/>
      <c r="P128" s="441"/>
      <c r="Q128" s="397"/>
      <c r="R128" s="397"/>
      <c r="S128" s="116"/>
      <c r="T128" s="116"/>
      <c r="U128" s="116"/>
      <c r="V128" s="116"/>
      <c r="W128" s="116"/>
    </row>
    <row r="129" spans="1:23">
      <c r="A129" s="33" t="s">
        <v>56</v>
      </c>
      <c r="B129" s="33" t="s">
        <v>61</v>
      </c>
      <c r="C129" s="394"/>
      <c r="D129" s="393"/>
      <c r="E129" s="393"/>
      <c r="F129" s="393"/>
      <c r="G129" s="393"/>
      <c r="H129" s="393"/>
      <c r="I129" s="393"/>
      <c r="J129" s="393"/>
      <c r="K129" s="393"/>
      <c r="L129" s="393"/>
      <c r="M129" s="393"/>
      <c r="N129" s="394"/>
      <c r="O129" s="394"/>
      <c r="P129" s="441"/>
      <c r="Q129" s="397"/>
      <c r="R129" s="397"/>
      <c r="S129" s="116"/>
      <c r="T129" s="116"/>
      <c r="U129" s="116"/>
      <c r="V129" s="116"/>
      <c r="W129" s="116"/>
    </row>
    <row r="130" spans="1:23">
      <c r="A130" s="33" t="s">
        <v>59</v>
      </c>
      <c r="B130" s="33" t="s">
        <v>62</v>
      </c>
      <c r="C130" s="394"/>
      <c r="D130" s="393"/>
      <c r="E130" s="393"/>
      <c r="F130" s="393"/>
      <c r="G130" s="393"/>
      <c r="H130" s="393"/>
      <c r="I130" s="393"/>
      <c r="J130" s="393"/>
      <c r="K130" s="393"/>
      <c r="L130" s="393"/>
      <c r="M130" s="393"/>
      <c r="N130" s="394"/>
      <c r="O130" s="394"/>
      <c r="P130" s="441"/>
      <c r="Q130" s="397"/>
      <c r="R130" s="397"/>
      <c r="S130" s="116"/>
      <c r="T130" s="116"/>
      <c r="U130" s="116"/>
      <c r="V130" s="116"/>
      <c r="W130" s="116"/>
    </row>
    <row r="131" spans="1:23">
      <c r="A131" s="33" t="s">
        <v>1349</v>
      </c>
      <c r="B131" s="33" t="s">
        <v>80</v>
      </c>
      <c r="C131" s="394"/>
      <c r="D131" s="393"/>
      <c r="E131" s="393"/>
      <c r="F131" s="393"/>
      <c r="G131" s="393"/>
      <c r="H131" s="393"/>
      <c r="I131" s="393"/>
      <c r="J131" s="393"/>
      <c r="K131" s="393"/>
      <c r="L131" s="393"/>
      <c r="M131" s="393"/>
      <c r="N131" s="394"/>
      <c r="O131" s="394"/>
      <c r="P131" s="441"/>
      <c r="Q131" s="397"/>
      <c r="R131" s="397"/>
      <c r="S131" s="116"/>
      <c r="T131" s="116"/>
      <c r="U131" s="116"/>
      <c r="V131" s="116"/>
      <c r="W131" s="116"/>
    </row>
    <row r="132" spans="1:23" ht="15.75" thickBot="1">
      <c r="A132" s="116"/>
      <c r="B132" s="116"/>
      <c r="C132" s="394"/>
      <c r="D132" s="393"/>
      <c r="E132" s="393"/>
      <c r="F132" s="393"/>
      <c r="G132" s="393"/>
      <c r="H132" s="393"/>
      <c r="I132" s="393"/>
      <c r="J132" s="393"/>
      <c r="K132" s="393"/>
      <c r="L132" s="393"/>
      <c r="M132" s="393"/>
      <c r="N132" s="394"/>
      <c r="O132" s="394"/>
      <c r="P132" s="441"/>
      <c r="Q132" s="397"/>
      <c r="R132" s="397"/>
      <c r="S132" s="116"/>
      <c r="T132" s="116"/>
      <c r="U132" s="116"/>
      <c r="V132" s="116"/>
      <c r="W132" s="116"/>
    </row>
    <row r="133" spans="1:23" ht="15.75" thickBot="1">
      <c r="A133" s="423"/>
      <c r="B133" s="440" t="s">
        <v>2002</v>
      </c>
      <c r="C133" s="3070" t="s">
        <v>2001</v>
      </c>
      <c r="D133" s="3071"/>
      <c r="E133" s="3070" t="s">
        <v>2000</v>
      </c>
      <c r="F133" s="3071"/>
      <c r="G133" s="3072" t="s">
        <v>1999</v>
      </c>
      <c r="H133" s="3072" t="s">
        <v>1998</v>
      </c>
      <c r="I133" s="3072" t="s">
        <v>1997</v>
      </c>
      <c r="J133" s="3075" t="s">
        <v>1996</v>
      </c>
      <c r="K133" s="3075" t="s">
        <v>1995</v>
      </c>
      <c r="L133" s="3075" t="s">
        <v>1994</v>
      </c>
    </row>
    <row r="134" spans="1:23">
      <c r="A134" s="421"/>
      <c r="B134" s="3090" t="s">
        <v>109</v>
      </c>
      <c r="C134" s="3092" t="s">
        <v>1993</v>
      </c>
      <c r="D134" s="3094" t="s">
        <v>1992</v>
      </c>
      <c r="E134" s="3096" t="s">
        <v>1991</v>
      </c>
      <c r="F134" s="3098" t="s">
        <v>1990</v>
      </c>
      <c r="G134" s="3073"/>
      <c r="H134" s="3073"/>
      <c r="I134" s="3073"/>
      <c r="J134" s="3076"/>
      <c r="K134" s="3076"/>
      <c r="L134" s="3078"/>
    </row>
    <row r="135" spans="1:23" ht="46.5" customHeight="1" thickBot="1">
      <c r="A135" s="421"/>
      <c r="B135" s="3091"/>
      <c r="C135" s="3093"/>
      <c r="D135" s="3095"/>
      <c r="E135" s="3097"/>
      <c r="F135" s="3099"/>
      <c r="G135" s="3074"/>
      <c r="H135" s="3074"/>
      <c r="I135" s="3074"/>
      <c r="J135" s="3077"/>
      <c r="K135" s="3077"/>
      <c r="L135" s="3079"/>
    </row>
    <row r="136" spans="1:23">
      <c r="A136" s="411"/>
      <c r="B136" s="2157" t="s">
        <v>1977</v>
      </c>
      <c r="C136" s="439">
        <v>-2</v>
      </c>
      <c r="D136" s="438">
        <v>-3</v>
      </c>
      <c r="E136" s="439">
        <v>-4</v>
      </c>
      <c r="F136" s="438">
        <v>-5</v>
      </c>
      <c r="G136" s="436" t="s">
        <v>1989</v>
      </c>
      <c r="H136" s="436">
        <v>-7</v>
      </c>
      <c r="I136" s="436" t="s">
        <v>1988</v>
      </c>
      <c r="J136" s="436">
        <v>-9</v>
      </c>
      <c r="K136" s="437">
        <v>-10</v>
      </c>
      <c r="L136" s="436" t="s">
        <v>1987</v>
      </c>
    </row>
    <row r="137" spans="1:23">
      <c r="A137" s="413"/>
      <c r="B137" s="412" t="s">
        <v>64</v>
      </c>
      <c r="C137" s="435">
        <f>C33</f>
        <v>0</v>
      </c>
      <c r="D137" s="434">
        <f>C59</f>
        <v>0</v>
      </c>
      <c r="E137" s="433">
        <f>C70</f>
        <v>0</v>
      </c>
      <c r="F137" s="432">
        <f>C81</f>
        <v>0</v>
      </c>
      <c r="G137" s="414">
        <f>C137-D137+E137-F137</f>
        <v>0</v>
      </c>
      <c r="H137" s="414">
        <f>C90</f>
        <v>0</v>
      </c>
      <c r="I137" s="414">
        <f>G137+H137</f>
        <v>0</v>
      </c>
      <c r="J137" s="431"/>
      <c r="K137" s="414">
        <f>I137*J137/1000000</f>
        <v>0</v>
      </c>
      <c r="L137" s="414" t="e">
        <f t="shared" ref="L137:L149" si="26">K137/$L$153*100</f>
        <v>#DIV/0!</v>
      </c>
      <c r="P137" s="234"/>
    </row>
    <row r="138" spans="1:23">
      <c r="A138" s="413"/>
      <c r="B138" s="412" t="s">
        <v>65</v>
      </c>
      <c r="C138" s="435">
        <f>D33</f>
        <v>0</v>
      </c>
      <c r="D138" s="434">
        <f>D59</f>
        <v>0</v>
      </c>
      <c r="E138" s="433">
        <f>D70</f>
        <v>0</v>
      </c>
      <c r="F138" s="432">
        <f>D81</f>
        <v>0</v>
      </c>
      <c r="G138" s="414">
        <f t="shared" ref="G138:G149" si="27">C138-D138+E138-F138</f>
        <v>0</v>
      </c>
      <c r="H138" s="414">
        <f>D90</f>
        <v>0</v>
      </c>
      <c r="I138" s="414">
        <f>G138+H138</f>
        <v>0</v>
      </c>
      <c r="J138" s="431"/>
      <c r="K138" s="414">
        <f>I138*J138/1000000</f>
        <v>0</v>
      </c>
      <c r="L138" s="414" t="e">
        <f t="shared" si="26"/>
        <v>#DIV/0!</v>
      </c>
      <c r="P138" s="234"/>
    </row>
    <row r="139" spans="1:23">
      <c r="A139" s="413"/>
      <c r="B139" s="412" t="s">
        <v>66</v>
      </c>
      <c r="C139" s="435">
        <f>E33</f>
        <v>0</v>
      </c>
      <c r="D139" s="434">
        <f>E59</f>
        <v>0</v>
      </c>
      <c r="E139" s="433">
        <f>E70</f>
        <v>0</v>
      </c>
      <c r="F139" s="432">
        <f>E81</f>
        <v>0</v>
      </c>
      <c r="G139" s="414">
        <f t="shared" si="27"/>
        <v>0</v>
      </c>
      <c r="H139" s="414">
        <f>E90</f>
        <v>0</v>
      </c>
      <c r="I139" s="414">
        <f t="shared" ref="I139:I149" si="28">G139+H139</f>
        <v>0</v>
      </c>
      <c r="J139" s="431"/>
      <c r="K139" s="414">
        <f t="shared" ref="K139:K149" si="29">I139*J139/1000000</f>
        <v>0</v>
      </c>
      <c r="L139" s="414" t="e">
        <f t="shared" si="26"/>
        <v>#DIV/0!</v>
      </c>
      <c r="P139" s="234"/>
    </row>
    <row r="140" spans="1:23">
      <c r="A140" s="413"/>
      <c r="B140" s="412" t="s">
        <v>67</v>
      </c>
      <c r="C140" s="435">
        <f>F33</f>
        <v>0</v>
      </c>
      <c r="D140" s="434">
        <f>F59</f>
        <v>0</v>
      </c>
      <c r="E140" s="433">
        <f>F70</f>
        <v>0</v>
      </c>
      <c r="F140" s="432">
        <f>F81</f>
        <v>0</v>
      </c>
      <c r="G140" s="414">
        <f t="shared" si="27"/>
        <v>0</v>
      </c>
      <c r="H140" s="414">
        <f>F90</f>
        <v>0</v>
      </c>
      <c r="I140" s="414">
        <f t="shared" si="28"/>
        <v>0</v>
      </c>
      <c r="J140" s="431"/>
      <c r="K140" s="414">
        <f t="shared" si="29"/>
        <v>0</v>
      </c>
      <c r="L140" s="414" t="e">
        <f t="shared" si="26"/>
        <v>#DIV/0!</v>
      </c>
      <c r="P140" s="234"/>
    </row>
    <row r="141" spans="1:23">
      <c r="A141" s="413"/>
      <c r="B141" s="412" t="s">
        <v>68</v>
      </c>
      <c r="C141" s="435">
        <f>G33</f>
        <v>0</v>
      </c>
      <c r="D141" s="434">
        <f>G59</f>
        <v>0</v>
      </c>
      <c r="E141" s="433">
        <f>G70</f>
        <v>0</v>
      </c>
      <c r="F141" s="432">
        <f>G81</f>
        <v>0</v>
      </c>
      <c r="G141" s="414">
        <f t="shared" si="27"/>
        <v>0</v>
      </c>
      <c r="H141" s="414">
        <f>G90</f>
        <v>0</v>
      </c>
      <c r="I141" s="414">
        <f t="shared" si="28"/>
        <v>0</v>
      </c>
      <c r="J141" s="431"/>
      <c r="K141" s="414">
        <f t="shared" si="29"/>
        <v>0</v>
      </c>
      <c r="L141" s="414" t="e">
        <f t="shared" si="26"/>
        <v>#DIV/0!</v>
      </c>
      <c r="P141" s="234"/>
    </row>
    <row r="142" spans="1:23">
      <c r="A142" s="413"/>
      <c r="B142" s="412" t="s">
        <v>70</v>
      </c>
      <c r="C142" s="435">
        <f>H33</f>
        <v>0</v>
      </c>
      <c r="D142" s="434">
        <f>H59</f>
        <v>0</v>
      </c>
      <c r="E142" s="433">
        <f>H70</f>
        <v>0</v>
      </c>
      <c r="F142" s="432">
        <f>H81</f>
        <v>0</v>
      </c>
      <c r="G142" s="414">
        <f t="shared" si="27"/>
        <v>0</v>
      </c>
      <c r="H142" s="414">
        <f>H90</f>
        <v>0</v>
      </c>
      <c r="I142" s="414">
        <f t="shared" si="28"/>
        <v>0</v>
      </c>
      <c r="J142" s="431"/>
      <c r="K142" s="414">
        <f t="shared" si="29"/>
        <v>0</v>
      </c>
      <c r="L142" s="414" t="e">
        <f t="shared" si="26"/>
        <v>#DIV/0!</v>
      </c>
      <c r="P142" s="234"/>
    </row>
    <row r="143" spans="1:23">
      <c r="A143" s="413"/>
      <c r="B143" s="412" t="s">
        <v>69</v>
      </c>
      <c r="C143" s="435">
        <f>I33</f>
        <v>0</v>
      </c>
      <c r="D143" s="434">
        <f>I59</f>
        <v>0</v>
      </c>
      <c r="E143" s="433">
        <f>I70</f>
        <v>0</v>
      </c>
      <c r="F143" s="432">
        <f>I81</f>
        <v>0</v>
      </c>
      <c r="G143" s="414">
        <f t="shared" si="27"/>
        <v>0</v>
      </c>
      <c r="H143" s="414">
        <f>I90</f>
        <v>0</v>
      </c>
      <c r="I143" s="414">
        <f t="shared" si="28"/>
        <v>0</v>
      </c>
      <c r="J143" s="431"/>
      <c r="K143" s="414">
        <f t="shared" si="29"/>
        <v>0</v>
      </c>
      <c r="L143" s="414" t="e">
        <f t="shared" si="26"/>
        <v>#DIV/0!</v>
      </c>
      <c r="P143" s="234"/>
    </row>
    <row r="144" spans="1:23">
      <c r="A144" s="413"/>
      <c r="B144" s="412" t="s">
        <v>405</v>
      </c>
      <c r="C144" s="435">
        <f>J33</f>
        <v>0</v>
      </c>
      <c r="D144" s="434">
        <f>J59</f>
        <v>0</v>
      </c>
      <c r="E144" s="433">
        <f>J70</f>
        <v>0</v>
      </c>
      <c r="F144" s="432">
        <f>J81</f>
        <v>0</v>
      </c>
      <c r="G144" s="414">
        <f t="shared" si="27"/>
        <v>0</v>
      </c>
      <c r="H144" s="414">
        <f>J90</f>
        <v>0</v>
      </c>
      <c r="I144" s="414">
        <f t="shared" si="28"/>
        <v>0</v>
      </c>
      <c r="J144" s="431"/>
      <c r="K144" s="414">
        <f t="shared" si="29"/>
        <v>0</v>
      </c>
      <c r="L144" s="414" t="e">
        <f t="shared" si="26"/>
        <v>#DIV/0!</v>
      </c>
      <c r="P144" s="234"/>
    </row>
    <row r="145" spans="1:16">
      <c r="A145" s="413"/>
      <c r="B145" s="412" t="s">
        <v>72</v>
      </c>
      <c r="C145" s="435">
        <f>K33</f>
        <v>0</v>
      </c>
      <c r="D145" s="434">
        <f>K59</f>
        <v>0</v>
      </c>
      <c r="E145" s="433">
        <f>K70</f>
        <v>0</v>
      </c>
      <c r="F145" s="432">
        <f>K81</f>
        <v>0</v>
      </c>
      <c r="G145" s="414">
        <f t="shared" si="27"/>
        <v>0</v>
      </c>
      <c r="H145" s="414">
        <f>K90</f>
        <v>0</v>
      </c>
      <c r="I145" s="414">
        <f t="shared" si="28"/>
        <v>0</v>
      </c>
      <c r="J145" s="431"/>
      <c r="K145" s="414">
        <f t="shared" si="29"/>
        <v>0</v>
      </c>
      <c r="L145" s="414" t="e">
        <f t="shared" si="26"/>
        <v>#DIV/0!</v>
      </c>
      <c r="P145" s="234"/>
    </row>
    <row r="146" spans="1:16">
      <c r="A146" s="413"/>
      <c r="B146" s="412" t="s">
        <v>71</v>
      </c>
      <c r="C146" s="435">
        <f>L33</f>
        <v>0</v>
      </c>
      <c r="D146" s="434">
        <f>L59</f>
        <v>0</v>
      </c>
      <c r="E146" s="433">
        <f>L70</f>
        <v>0</v>
      </c>
      <c r="F146" s="432">
        <f>L81</f>
        <v>0</v>
      </c>
      <c r="G146" s="414">
        <f t="shared" si="27"/>
        <v>0</v>
      </c>
      <c r="H146" s="414">
        <f>L90</f>
        <v>0</v>
      </c>
      <c r="I146" s="414">
        <f t="shared" si="28"/>
        <v>0</v>
      </c>
      <c r="J146" s="431"/>
      <c r="K146" s="414">
        <f t="shared" si="29"/>
        <v>0</v>
      </c>
      <c r="L146" s="414" t="e">
        <f t="shared" si="26"/>
        <v>#DIV/0!</v>
      </c>
      <c r="P146" s="234"/>
    </row>
    <row r="147" spans="1:16">
      <c r="A147" s="413"/>
      <c r="B147" s="412" t="s">
        <v>73</v>
      </c>
      <c r="C147" s="435">
        <f>M33</f>
        <v>0</v>
      </c>
      <c r="D147" s="434">
        <f>M59</f>
        <v>0</v>
      </c>
      <c r="E147" s="433">
        <f>M70</f>
        <v>0</v>
      </c>
      <c r="F147" s="432">
        <f>M81</f>
        <v>0</v>
      </c>
      <c r="G147" s="414">
        <f t="shared" si="27"/>
        <v>0</v>
      </c>
      <c r="H147" s="414">
        <f>M90</f>
        <v>0</v>
      </c>
      <c r="I147" s="414">
        <f t="shared" si="28"/>
        <v>0</v>
      </c>
      <c r="J147" s="431"/>
      <c r="K147" s="414">
        <f t="shared" si="29"/>
        <v>0</v>
      </c>
      <c r="L147" s="414" t="e">
        <f t="shared" si="26"/>
        <v>#DIV/0!</v>
      </c>
    </row>
    <row r="148" spans="1:16">
      <c r="A148" s="413"/>
      <c r="B148" s="412" t="s">
        <v>1972</v>
      </c>
      <c r="C148" s="435">
        <f>N33</f>
        <v>0</v>
      </c>
      <c r="D148" s="434">
        <f>N59</f>
        <v>0</v>
      </c>
      <c r="E148" s="433">
        <f>N70</f>
        <v>0</v>
      </c>
      <c r="F148" s="432">
        <f>N81</f>
        <v>0</v>
      </c>
      <c r="G148" s="414">
        <f t="shared" si="27"/>
        <v>0</v>
      </c>
      <c r="H148" s="414">
        <f>N90</f>
        <v>0</v>
      </c>
      <c r="I148" s="414">
        <f t="shared" si="28"/>
        <v>0</v>
      </c>
      <c r="J148" s="431"/>
      <c r="K148" s="414">
        <f t="shared" si="29"/>
        <v>0</v>
      </c>
      <c r="L148" s="414" t="e">
        <f t="shared" si="26"/>
        <v>#DIV/0!</v>
      </c>
    </row>
    <row r="149" spans="1:16" ht="15.75" thickBot="1">
      <c r="A149" s="413"/>
      <c r="B149" s="2158" t="s">
        <v>362</v>
      </c>
      <c r="C149" s="2159">
        <f>O33</f>
        <v>0</v>
      </c>
      <c r="D149" s="2160">
        <f>O59</f>
        <v>0</v>
      </c>
      <c r="E149" s="2161">
        <f>O70</f>
        <v>0</v>
      </c>
      <c r="F149" s="2162">
        <f>O81</f>
        <v>0</v>
      </c>
      <c r="G149" s="2163">
        <f t="shared" si="27"/>
        <v>0</v>
      </c>
      <c r="H149" s="2163">
        <f>O90</f>
        <v>0</v>
      </c>
      <c r="I149" s="2163">
        <f t="shared" si="28"/>
        <v>0</v>
      </c>
      <c r="J149" s="431"/>
      <c r="K149" s="2163">
        <f t="shared" si="29"/>
        <v>0</v>
      </c>
      <c r="L149" s="2163" t="e">
        <f t="shared" si="26"/>
        <v>#DIV/0!</v>
      </c>
    </row>
    <row r="150" spans="1:16">
      <c r="A150" s="411">
        <v>12</v>
      </c>
      <c r="B150" s="409" t="s">
        <v>1971</v>
      </c>
      <c r="C150" s="429"/>
      <c r="D150" s="429"/>
      <c r="E150" s="429"/>
      <c r="F150" s="429"/>
      <c r="G150" s="429"/>
      <c r="H150" s="429"/>
      <c r="I150" s="429"/>
      <c r="J150" s="430"/>
      <c r="K150" s="429"/>
      <c r="L150" s="2164">
        <f>SUMIF(K137:K149,"&gt;0",K137:K149)</f>
        <v>0</v>
      </c>
    </row>
    <row r="151" spans="1:16">
      <c r="A151" s="408">
        <v>13</v>
      </c>
      <c r="B151" s="2165" t="s">
        <v>1970</v>
      </c>
      <c r="C151" s="2166"/>
      <c r="D151" s="2166"/>
      <c r="E151" s="2166"/>
      <c r="F151" s="2166"/>
      <c r="G151" s="2166"/>
      <c r="H151" s="2166"/>
      <c r="I151" s="2166"/>
      <c r="J151" s="2167"/>
      <c r="K151" s="2166"/>
      <c r="L151" s="2168">
        <f>SUMIF(K137:K149,"&lt;0",K137:K149)</f>
        <v>0</v>
      </c>
    </row>
    <row r="152" spans="1:16">
      <c r="A152" s="408">
        <v>14</v>
      </c>
      <c r="B152" s="2165" t="s">
        <v>1986</v>
      </c>
      <c r="C152" s="2166"/>
      <c r="D152" s="2166"/>
      <c r="E152" s="2166"/>
      <c r="F152" s="2166"/>
      <c r="G152" s="2166"/>
      <c r="H152" s="2166"/>
      <c r="I152" s="2166"/>
      <c r="J152" s="2167"/>
      <c r="K152" s="2166"/>
      <c r="L152" s="2168">
        <f>IF(ABS(L150)&gt;ABS(L151),L150,L151)</f>
        <v>0</v>
      </c>
    </row>
    <row r="153" spans="1:16">
      <c r="A153" s="408">
        <v>15</v>
      </c>
      <c r="B153" s="2165" t="s">
        <v>1968</v>
      </c>
      <c r="C153" s="2166"/>
      <c r="D153" s="2169"/>
      <c r="E153" s="2169"/>
      <c r="F153" s="2166"/>
      <c r="G153" s="2166"/>
      <c r="H153" s="2166"/>
      <c r="I153" s="2166"/>
      <c r="J153" s="2167"/>
      <c r="K153" s="2166"/>
      <c r="L153" s="2168">
        <f>'F30'!D10/1000000</f>
        <v>0</v>
      </c>
      <c r="M153" s="407"/>
      <c r="N153" s="240"/>
      <c r="O153" s="240"/>
    </row>
    <row r="154" spans="1:16">
      <c r="A154" s="408">
        <v>16</v>
      </c>
      <c r="B154" s="2165" t="s">
        <v>1985</v>
      </c>
      <c r="C154" s="2166"/>
      <c r="D154" s="2169"/>
      <c r="E154" s="2169"/>
      <c r="F154" s="2166"/>
      <c r="G154" s="2166"/>
      <c r="H154" s="2166"/>
      <c r="I154" s="2166"/>
      <c r="J154" s="2167"/>
      <c r="K154" s="2166"/>
      <c r="L154" s="2168" t="e">
        <f>L152/L153*100</f>
        <v>#DIV/0!</v>
      </c>
    </row>
    <row r="155" spans="1:16">
      <c r="A155" s="408">
        <v>17</v>
      </c>
      <c r="B155" s="2165" t="s">
        <v>1984</v>
      </c>
      <c r="C155" s="2166"/>
      <c r="D155" s="2169"/>
      <c r="E155" s="2169"/>
      <c r="F155" s="2166"/>
      <c r="G155" s="2166"/>
      <c r="H155" s="2166"/>
      <c r="I155" s="2166"/>
      <c r="J155" s="2167"/>
      <c r="K155" s="2166"/>
      <c r="L155" s="428">
        <v>20</v>
      </c>
    </row>
    <row r="156" spans="1:16" ht="15.75" thickBot="1">
      <c r="A156" s="406">
        <v>18</v>
      </c>
      <c r="B156" s="404" t="s">
        <v>1983</v>
      </c>
      <c r="C156" s="425"/>
      <c r="D156" s="427"/>
      <c r="E156" s="427"/>
      <c r="F156" s="425"/>
      <c r="G156" s="425"/>
      <c r="H156" s="425"/>
      <c r="I156" s="425"/>
      <c r="J156" s="426"/>
      <c r="K156" s="425"/>
      <c r="L156" s="424">
        <v>30</v>
      </c>
    </row>
    <row r="157" spans="1:16">
      <c r="C157" s="33"/>
      <c r="D157" s="33"/>
      <c r="E157" s="33"/>
      <c r="F157" s="33"/>
    </row>
    <row r="158" spans="1:16" ht="15.75" thickBot="1">
      <c r="C158" s="33"/>
      <c r="D158" s="33"/>
      <c r="E158" s="33"/>
      <c r="F158" s="33"/>
    </row>
    <row r="159" spans="1:16" ht="15" customHeight="1">
      <c r="A159" s="423"/>
      <c r="B159" s="422" t="s">
        <v>1982</v>
      </c>
      <c r="C159" s="3080" t="s">
        <v>1981</v>
      </c>
      <c r="D159" s="3083" t="s">
        <v>1980</v>
      </c>
      <c r="E159" s="3083" t="s">
        <v>1979</v>
      </c>
      <c r="F159" s="3080" t="s">
        <v>1978</v>
      </c>
    </row>
    <row r="160" spans="1:16">
      <c r="A160" s="421"/>
      <c r="B160" s="3088" t="s">
        <v>109</v>
      </c>
      <c r="C160" s="3081"/>
      <c r="D160" s="3084"/>
      <c r="E160" s="3086"/>
      <c r="F160" s="3081"/>
    </row>
    <row r="161" spans="1:6" ht="15.75" thickBot="1">
      <c r="A161" s="420"/>
      <c r="B161" s="3089"/>
      <c r="C161" s="3082"/>
      <c r="D161" s="3085"/>
      <c r="E161" s="3087"/>
      <c r="F161" s="3082"/>
    </row>
    <row r="162" spans="1:6">
      <c r="A162" s="419"/>
      <c r="B162" s="418" t="s">
        <v>1977</v>
      </c>
      <c r="C162" s="417" t="s">
        <v>1976</v>
      </c>
      <c r="D162" s="417" t="s">
        <v>1975</v>
      </c>
      <c r="E162" s="418" t="s">
        <v>1974</v>
      </c>
      <c r="F162" s="417" t="s">
        <v>1973</v>
      </c>
    </row>
    <row r="163" spans="1:6">
      <c r="A163" s="413"/>
      <c r="B163" s="416" t="s">
        <v>64</v>
      </c>
      <c r="C163" s="414">
        <f t="shared" ref="C163:C175" si="30">K137</f>
        <v>0</v>
      </c>
      <c r="D163" s="414">
        <f>C124</f>
        <v>0</v>
      </c>
      <c r="E163" s="415">
        <f>C163+D163</f>
        <v>0</v>
      </c>
      <c r="F163" s="414" t="e">
        <f t="shared" ref="F163:F175" si="31">E163/$F$179*100</f>
        <v>#DIV/0!</v>
      </c>
    </row>
    <row r="164" spans="1:6" ht="15" customHeight="1">
      <c r="A164" s="413"/>
      <c r="B164" s="416" t="s">
        <v>65</v>
      </c>
      <c r="C164" s="414">
        <f t="shared" si="30"/>
        <v>0</v>
      </c>
      <c r="D164" s="414">
        <f>D124</f>
        <v>0</v>
      </c>
      <c r="E164" s="415">
        <f t="shared" ref="E164:E175" si="32">C164+D164</f>
        <v>0</v>
      </c>
      <c r="F164" s="414" t="e">
        <f t="shared" si="31"/>
        <v>#DIV/0!</v>
      </c>
    </row>
    <row r="165" spans="1:6">
      <c r="A165" s="413"/>
      <c r="B165" s="416" t="s">
        <v>66</v>
      </c>
      <c r="C165" s="414">
        <f t="shared" si="30"/>
        <v>0</v>
      </c>
      <c r="D165" s="414">
        <f>E124</f>
        <v>0</v>
      </c>
      <c r="E165" s="415">
        <f t="shared" si="32"/>
        <v>0</v>
      </c>
      <c r="F165" s="414" t="e">
        <f t="shared" si="31"/>
        <v>#DIV/0!</v>
      </c>
    </row>
    <row r="166" spans="1:6">
      <c r="A166" s="413"/>
      <c r="B166" s="416" t="s">
        <v>67</v>
      </c>
      <c r="C166" s="414">
        <f t="shared" si="30"/>
        <v>0</v>
      </c>
      <c r="D166" s="414">
        <f>F124</f>
        <v>0</v>
      </c>
      <c r="E166" s="415">
        <f t="shared" si="32"/>
        <v>0</v>
      </c>
      <c r="F166" s="414" t="e">
        <f t="shared" si="31"/>
        <v>#DIV/0!</v>
      </c>
    </row>
    <row r="167" spans="1:6">
      <c r="A167" s="413"/>
      <c r="B167" s="416" t="s">
        <v>68</v>
      </c>
      <c r="C167" s="414">
        <f t="shared" si="30"/>
        <v>0</v>
      </c>
      <c r="D167" s="414">
        <f>G124</f>
        <v>0</v>
      </c>
      <c r="E167" s="415">
        <f t="shared" si="32"/>
        <v>0</v>
      </c>
      <c r="F167" s="414" t="e">
        <f t="shared" si="31"/>
        <v>#DIV/0!</v>
      </c>
    </row>
    <row r="168" spans="1:6">
      <c r="A168" s="413"/>
      <c r="B168" s="416" t="s">
        <v>70</v>
      </c>
      <c r="C168" s="414">
        <f t="shared" si="30"/>
        <v>0</v>
      </c>
      <c r="D168" s="414">
        <f>H124</f>
        <v>0</v>
      </c>
      <c r="E168" s="415">
        <f t="shared" si="32"/>
        <v>0</v>
      </c>
      <c r="F168" s="414" t="e">
        <f t="shared" si="31"/>
        <v>#DIV/0!</v>
      </c>
    </row>
    <row r="169" spans="1:6">
      <c r="A169" s="413"/>
      <c r="B169" s="416" t="s">
        <v>69</v>
      </c>
      <c r="C169" s="414">
        <f t="shared" si="30"/>
        <v>0</v>
      </c>
      <c r="D169" s="414">
        <f>I124</f>
        <v>0</v>
      </c>
      <c r="E169" s="415">
        <f t="shared" si="32"/>
        <v>0</v>
      </c>
      <c r="F169" s="414" t="e">
        <f t="shared" si="31"/>
        <v>#DIV/0!</v>
      </c>
    </row>
    <row r="170" spans="1:6">
      <c r="A170" s="413"/>
      <c r="B170" s="416" t="s">
        <v>405</v>
      </c>
      <c r="C170" s="414">
        <f t="shared" si="30"/>
        <v>0</v>
      </c>
      <c r="D170" s="414">
        <f>J124</f>
        <v>0</v>
      </c>
      <c r="E170" s="415">
        <f t="shared" si="32"/>
        <v>0</v>
      </c>
      <c r="F170" s="414" t="e">
        <f t="shared" si="31"/>
        <v>#DIV/0!</v>
      </c>
    </row>
    <row r="171" spans="1:6">
      <c r="A171" s="413"/>
      <c r="B171" s="416" t="s">
        <v>72</v>
      </c>
      <c r="C171" s="414">
        <f t="shared" si="30"/>
        <v>0</v>
      </c>
      <c r="D171" s="414">
        <f>K124</f>
        <v>0</v>
      </c>
      <c r="E171" s="415">
        <f t="shared" si="32"/>
        <v>0</v>
      </c>
      <c r="F171" s="414" t="e">
        <f t="shared" si="31"/>
        <v>#DIV/0!</v>
      </c>
    </row>
    <row r="172" spans="1:6">
      <c r="A172" s="413"/>
      <c r="B172" s="416" t="s">
        <v>71</v>
      </c>
      <c r="C172" s="414">
        <f t="shared" si="30"/>
        <v>0</v>
      </c>
      <c r="D172" s="414">
        <f>L124</f>
        <v>0</v>
      </c>
      <c r="E172" s="415">
        <f t="shared" si="32"/>
        <v>0</v>
      </c>
      <c r="F172" s="414" t="e">
        <f t="shared" si="31"/>
        <v>#DIV/0!</v>
      </c>
    </row>
    <row r="173" spans="1:6">
      <c r="A173" s="413"/>
      <c r="B173" s="416" t="s">
        <v>73</v>
      </c>
      <c r="C173" s="414">
        <f t="shared" si="30"/>
        <v>0</v>
      </c>
      <c r="D173" s="414">
        <f>M124</f>
        <v>0</v>
      </c>
      <c r="E173" s="415">
        <f t="shared" si="32"/>
        <v>0</v>
      </c>
      <c r="F173" s="414" t="e">
        <f t="shared" si="31"/>
        <v>#DIV/0!</v>
      </c>
    </row>
    <row r="174" spans="1:6">
      <c r="A174" s="413"/>
      <c r="B174" s="412" t="s">
        <v>1972</v>
      </c>
      <c r="C174" s="414">
        <f t="shared" si="30"/>
        <v>0</v>
      </c>
      <c r="D174" s="414">
        <f>N124</f>
        <v>0</v>
      </c>
      <c r="E174" s="415">
        <f t="shared" si="32"/>
        <v>0</v>
      </c>
      <c r="F174" s="414" t="e">
        <f t="shared" si="31"/>
        <v>#DIV/0!</v>
      </c>
    </row>
    <row r="175" spans="1:6" ht="15.75" thickBot="1">
      <c r="A175" s="413"/>
      <c r="B175" s="2158" t="s">
        <v>362</v>
      </c>
      <c r="C175" s="2170">
        <f t="shared" si="30"/>
        <v>0</v>
      </c>
      <c r="D175" s="2170">
        <f>O124</f>
        <v>0</v>
      </c>
      <c r="E175" s="2171">
        <f t="shared" si="32"/>
        <v>0</v>
      </c>
      <c r="F175" s="2170" t="e">
        <f t="shared" si="31"/>
        <v>#DIV/0!</v>
      </c>
    </row>
    <row r="176" spans="1:6">
      <c r="A176" s="411">
        <v>6</v>
      </c>
      <c r="B176" s="410" t="s">
        <v>1971</v>
      </c>
      <c r="C176" s="409"/>
      <c r="D176" s="409"/>
      <c r="E176" s="409"/>
      <c r="F176" s="2172">
        <f>SUMIF(E163:E175,"&gt;0",E163:E175)</f>
        <v>0</v>
      </c>
    </row>
    <row r="177" spans="1:8">
      <c r="A177" s="408">
        <v>7</v>
      </c>
      <c r="B177" s="2173" t="s">
        <v>1970</v>
      </c>
      <c r="C177" s="2165"/>
      <c r="D177" s="2165"/>
      <c r="E177" s="2165"/>
      <c r="F177" s="2174">
        <f>SUMIF(E163:E175,"&lt;0",E163:E175)</f>
        <v>0</v>
      </c>
    </row>
    <row r="178" spans="1:8">
      <c r="A178" s="408">
        <v>8</v>
      </c>
      <c r="B178" s="2173" t="s">
        <v>1969</v>
      </c>
      <c r="C178" s="2165"/>
      <c r="D178" s="2165"/>
      <c r="E178" s="2165"/>
      <c r="F178" s="2174">
        <f>IF(ABS(F176)&gt;ABS(F177),F176,F177)</f>
        <v>0</v>
      </c>
    </row>
    <row r="179" spans="1:8">
      <c r="A179" s="408">
        <v>9</v>
      </c>
      <c r="B179" s="2173" t="s">
        <v>1968</v>
      </c>
      <c r="C179" s="2165"/>
      <c r="D179" s="2175"/>
      <c r="E179" s="2175"/>
      <c r="F179" s="2174">
        <f>'F30'!D10/1000000</f>
        <v>0</v>
      </c>
      <c r="G179" s="407" t="s">
        <v>1967</v>
      </c>
      <c r="H179" s="240"/>
    </row>
    <row r="180" spans="1:8" ht="15.75" thickBot="1">
      <c r="A180" s="406">
        <v>10</v>
      </c>
      <c r="B180" s="405" t="s">
        <v>1966</v>
      </c>
      <c r="C180" s="404"/>
      <c r="D180" s="403"/>
      <c r="E180" s="403"/>
      <c r="F180" s="402" t="e">
        <f>F178/F179*100</f>
        <v>#DIV/0!</v>
      </c>
    </row>
    <row r="181" spans="1:8">
      <c r="A181" s="397"/>
      <c r="B181" s="395"/>
      <c r="C181" s="401"/>
      <c r="D181" s="401"/>
      <c r="E181" s="401"/>
      <c r="F181" s="399"/>
      <c r="G181" s="396"/>
    </row>
    <row r="182" spans="1:8">
      <c r="A182" s="397"/>
      <c r="B182" s="398" t="s">
        <v>1965</v>
      </c>
      <c r="C182" s="401"/>
      <c r="D182" s="401"/>
      <c r="E182" s="401"/>
      <c r="F182" s="399"/>
      <c r="G182" s="396"/>
    </row>
    <row r="183" spans="1:8">
      <c r="A183" s="397"/>
      <c r="B183" s="395" t="s">
        <v>1964</v>
      </c>
      <c r="C183" s="401"/>
      <c r="D183" s="401"/>
      <c r="E183" s="401"/>
      <c r="F183" s="399"/>
      <c r="G183" s="396"/>
    </row>
    <row r="184" spans="1:8">
      <c r="A184" s="397"/>
      <c r="B184" s="395" t="s">
        <v>1963</v>
      </c>
      <c r="C184" s="401"/>
      <c r="D184" s="400"/>
      <c r="E184" s="400"/>
      <c r="F184" s="399"/>
      <c r="G184" s="396"/>
    </row>
    <row r="185" spans="1:8">
      <c r="A185" s="397"/>
      <c r="B185" s="395"/>
      <c r="C185" s="401"/>
      <c r="D185" s="400"/>
      <c r="E185" s="400"/>
      <c r="F185" s="399"/>
      <c r="G185" s="396"/>
    </row>
    <row r="186" spans="1:8">
      <c r="A186" s="397"/>
      <c r="B186" s="395"/>
      <c r="C186" s="394"/>
      <c r="D186" s="393"/>
      <c r="E186" s="393"/>
      <c r="F186" s="393"/>
      <c r="G186" s="396"/>
    </row>
    <row r="187" spans="1:8">
      <c r="A187" s="397"/>
      <c r="B187" s="398"/>
      <c r="C187" s="394"/>
      <c r="D187" s="393"/>
      <c r="E187" s="393"/>
      <c r="F187" s="393"/>
      <c r="G187" s="396"/>
    </row>
    <row r="188" spans="1:8">
      <c r="A188" s="397"/>
      <c r="B188" s="395"/>
      <c r="C188" s="394"/>
      <c r="D188" s="393"/>
      <c r="E188" s="393"/>
      <c r="F188" s="393"/>
      <c r="G188" s="396"/>
    </row>
    <row r="189" spans="1:8">
      <c r="A189" s="116"/>
      <c r="B189" s="395"/>
      <c r="C189" s="394"/>
      <c r="D189" s="393"/>
      <c r="E189" s="393"/>
      <c r="F189" s="393"/>
    </row>
  </sheetData>
  <mergeCells count="25">
    <mergeCell ref="B134:B135"/>
    <mergeCell ref="C134:C135"/>
    <mergeCell ref="D134:D135"/>
    <mergeCell ref="E134:E135"/>
    <mergeCell ref="F134:F135"/>
    <mergeCell ref="C159:C161"/>
    <mergeCell ref="D159:D161"/>
    <mergeCell ref="E159:E161"/>
    <mergeCell ref="F159:F161"/>
    <mergeCell ref="B160:B161"/>
    <mergeCell ref="P94:P95"/>
    <mergeCell ref="C133:D133"/>
    <mergeCell ref="E133:F133"/>
    <mergeCell ref="G133:G135"/>
    <mergeCell ref="H133:H135"/>
    <mergeCell ref="I133:I135"/>
    <mergeCell ref="J133:J135"/>
    <mergeCell ref="K133:K135"/>
    <mergeCell ref="L133:L135"/>
    <mergeCell ref="P7:P8"/>
    <mergeCell ref="B36:B37"/>
    <mergeCell ref="P36:P37"/>
    <mergeCell ref="P63:P64"/>
    <mergeCell ref="B74:B75"/>
    <mergeCell ref="P74:P75"/>
  </mergeCells>
  <pageMargins left="0.75" right="0.75" top="1" bottom="1" header="0.5" footer="0.5"/>
  <pageSetup orientation="portrait" horizontalDpi="4294967295" verticalDpi="4294967295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"/>
  <sheetViews>
    <sheetView zoomScale="87" zoomScaleNormal="87" workbookViewId="0">
      <selection activeCell="A32" sqref="A32"/>
    </sheetView>
  </sheetViews>
  <sheetFormatPr defaultRowHeight="15"/>
  <cols>
    <col min="1" max="1" width="83.7109375" style="33" customWidth="1"/>
    <col min="2" max="2" width="13.7109375" style="33" customWidth="1"/>
    <col min="3" max="3" width="15.5703125" style="33" customWidth="1"/>
    <col min="4" max="4" width="15.140625" style="33" customWidth="1"/>
    <col min="5" max="5" width="10.7109375" style="33" customWidth="1"/>
    <col min="6" max="6" width="24.42578125" style="33" customWidth="1"/>
    <col min="7" max="7" width="13.28515625" style="33" customWidth="1"/>
    <col min="8" max="8" width="13.42578125" style="33" customWidth="1"/>
    <col min="9" max="9" width="10.7109375" style="33" customWidth="1"/>
    <col min="10" max="10" width="11.42578125" style="33" customWidth="1"/>
    <col min="11" max="11" width="12.28515625" style="33" customWidth="1"/>
    <col min="12" max="12" width="12.7109375" style="33" customWidth="1"/>
    <col min="13" max="13" width="13.140625" style="33" customWidth="1"/>
    <col min="14" max="14" width="12.7109375" style="33" customWidth="1"/>
    <col min="15" max="15" width="11" style="33" customWidth="1"/>
    <col min="16" max="256" width="9.140625" style="33"/>
    <col min="257" max="257" width="83.7109375" style="33" customWidth="1"/>
    <col min="258" max="258" width="13.7109375" style="33" customWidth="1"/>
    <col min="259" max="259" width="15.5703125" style="33" customWidth="1"/>
    <col min="260" max="260" width="15.140625" style="33" customWidth="1"/>
    <col min="261" max="261" width="10.7109375" style="33" customWidth="1"/>
    <col min="262" max="262" width="24.42578125" style="33" customWidth="1"/>
    <col min="263" max="263" width="13.28515625" style="33" customWidth="1"/>
    <col min="264" max="264" width="13.42578125" style="33" customWidth="1"/>
    <col min="265" max="265" width="10.7109375" style="33" customWidth="1"/>
    <col min="266" max="266" width="11.42578125" style="33" customWidth="1"/>
    <col min="267" max="267" width="12.28515625" style="33" customWidth="1"/>
    <col min="268" max="268" width="12.7109375" style="33" customWidth="1"/>
    <col min="269" max="269" width="13.140625" style="33" customWidth="1"/>
    <col min="270" max="270" width="12.7109375" style="33" customWidth="1"/>
    <col min="271" max="271" width="11" style="33" customWidth="1"/>
    <col min="272" max="512" width="9.140625" style="33"/>
    <col min="513" max="513" width="83.7109375" style="33" customWidth="1"/>
    <col min="514" max="514" width="13.7109375" style="33" customWidth="1"/>
    <col min="515" max="515" width="15.5703125" style="33" customWidth="1"/>
    <col min="516" max="516" width="15.140625" style="33" customWidth="1"/>
    <col min="517" max="517" width="10.7109375" style="33" customWidth="1"/>
    <col min="518" max="518" width="24.42578125" style="33" customWidth="1"/>
    <col min="519" max="519" width="13.28515625" style="33" customWidth="1"/>
    <col min="520" max="520" width="13.42578125" style="33" customWidth="1"/>
    <col min="521" max="521" width="10.7109375" style="33" customWidth="1"/>
    <col min="522" max="522" width="11.42578125" style="33" customWidth="1"/>
    <col min="523" max="523" width="12.28515625" style="33" customWidth="1"/>
    <col min="524" max="524" width="12.7109375" style="33" customWidth="1"/>
    <col min="525" max="525" width="13.140625" style="33" customWidth="1"/>
    <col min="526" max="526" width="12.7109375" style="33" customWidth="1"/>
    <col min="527" max="527" width="11" style="33" customWidth="1"/>
    <col min="528" max="768" width="9.140625" style="33"/>
    <col min="769" max="769" width="83.7109375" style="33" customWidth="1"/>
    <col min="770" max="770" width="13.7109375" style="33" customWidth="1"/>
    <col min="771" max="771" width="15.5703125" style="33" customWidth="1"/>
    <col min="772" max="772" width="15.140625" style="33" customWidth="1"/>
    <col min="773" max="773" width="10.7109375" style="33" customWidth="1"/>
    <col min="774" max="774" width="24.42578125" style="33" customWidth="1"/>
    <col min="775" max="775" width="13.28515625" style="33" customWidth="1"/>
    <col min="776" max="776" width="13.42578125" style="33" customWidth="1"/>
    <col min="777" max="777" width="10.7109375" style="33" customWidth="1"/>
    <col min="778" max="778" width="11.42578125" style="33" customWidth="1"/>
    <col min="779" max="779" width="12.28515625" style="33" customWidth="1"/>
    <col min="780" max="780" width="12.7109375" style="33" customWidth="1"/>
    <col min="781" max="781" width="13.140625" style="33" customWidth="1"/>
    <col min="782" max="782" width="12.7109375" style="33" customWidth="1"/>
    <col min="783" max="783" width="11" style="33" customWidth="1"/>
    <col min="784" max="1024" width="9.140625" style="33"/>
    <col min="1025" max="1025" width="83.7109375" style="33" customWidth="1"/>
    <col min="1026" max="1026" width="13.7109375" style="33" customWidth="1"/>
    <col min="1027" max="1027" width="15.5703125" style="33" customWidth="1"/>
    <col min="1028" max="1028" width="15.140625" style="33" customWidth="1"/>
    <col min="1029" max="1029" width="10.7109375" style="33" customWidth="1"/>
    <col min="1030" max="1030" width="24.42578125" style="33" customWidth="1"/>
    <col min="1031" max="1031" width="13.28515625" style="33" customWidth="1"/>
    <col min="1032" max="1032" width="13.42578125" style="33" customWidth="1"/>
    <col min="1033" max="1033" width="10.7109375" style="33" customWidth="1"/>
    <col min="1034" max="1034" width="11.42578125" style="33" customWidth="1"/>
    <col min="1035" max="1035" width="12.28515625" style="33" customWidth="1"/>
    <col min="1036" max="1036" width="12.7109375" style="33" customWidth="1"/>
    <col min="1037" max="1037" width="13.140625" style="33" customWidth="1"/>
    <col min="1038" max="1038" width="12.7109375" style="33" customWidth="1"/>
    <col min="1039" max="1039" width="11" style="33" customWidth="1"/>
    <col min="1040" max="1280" width="9.140625" style="33"/>
    <col min="1281" max="1281" width="83.7109375" style="33" customWidth="1"/>
    <col min="1282" max="1282" width="13.7109375" style="33" customWidth="1"/>
    <col min="1283" max="1283" width="15.5703125" style="33" customWidth="1"/>
    <col min="1284" max="1284" width="15.140625" style="33" customWidth="1"/>
    <col min="1285" max="1285" width="10.7109375" style="33" customWidth="1"/>
    <col min="1286" max="1286" width="24.42578125" style="33" customWidth="1"/>
    <col min="1287" max="1287" width="13.28515625" style="33" customWidth="1"/>
    <col min="1288" max="1288" width="13.42578125" style="33" customWidth="1"/>
    <col min="1289" max="1289" width="10.7109375" style="33" customWidth="1"/>
    <col min="1290" max="1290" width="11.42578125" style="33" customWidth="1"/>
    <col min="1291" max="1291" width="12.28515625" style="33" customWidth="1"/>
    <col min="1292" max="1292" width="12.7109375" style="33" customWidth="1"/>
    <col min="1293" max="1293" width="13.140625" style="33" customWidth="1"/>
    <col min="1294" max="1294" width="12.7109375" style="33" customWidth="1"/>
    <col min="1295" max="1295" width="11" style="33" customWidth="1"/>
    <col min="1296" max="1536" width="9.140625" style="33"/>
    <col min="1537" max="1537" width="83.7109375" style="33" customWidth="1"/>
    <col min="1538" max="1538" width="13.7109375" style="33" customWidth="1"/>
    <col min="1539" max="1539" width="15.5703125" style="33" customWidth="1"/>
    <col min="1540" max="1540" width="15.140625" style="33" customWidth="1"/>
    <col min="1541" max="1541" width="10.7109375" style="33" customWidth="1"/>
    <col min="1542" max="1542" width="24.42578125" style="33" customWidth="1"/>
    <col min="1543" max="1543" width="13.28515625" style="33" customWidth="1"/>
    <col min="1544" max="1544" width="13.42578125" style="33" customWidth="1"/>
    <col min="1545" max="1545" width="10.7109375" style="33" customWidth="1"/>
    <col min="1546" max="1546" width="11.42578125" style="33" customWidth="1"/>
    <col min="1547" max="1547" width="12.28515625" style="33" customWidth="1"/>
    <col min="1548" max="1548" width="12.7109375" style="33" customWidth="1"/>
    <col min="1549" max="1549" width="13.140625" style="33" customWidth="1"/>
    <col min="1550" max="1550" width="12.7109375" style="33" customWidth="1"/>
    <col min="1551" max="1551" width="11" style="33" customWidth="1"/>
    <col min="1552" max="1792" width="9.140625" style="33"/>
    <col min="1793" max="1793" width="83.7109375" style="33" customWidth="1"/>
    <col min="1794" max="1794" width="13.7109375" style="33" customWidth="1"/>
    <col min="1795" max="1795" width="15.5703125" style="33" customWidth="1"/>
    <col min="1796" max="1796" width="15.140625" style="33" customWidth="1"/>
    <col min="1797" max="1797" width="10.7109375" style="33" customWidth="1"/>
    <col min="1798" max="1798" width="24.42578125" style="33" customWidth="1"/>
    <col min="1799" max="1799" width="13.28515625" style="33" customWidth="1"/>
    <col min="1800" max="1800" width="13.42578125" style="33" customWidth="1"/>
    <col min="1801" max="1801" width="10.7109375" style="33" customWidth="1"/>
    <col min="1802" max="1802" width="11.42578125" style="33" customWidth="1"/>
    <col min="1803" max="1803" width="12.28515625" style="33" customWidth="1"/>
    <col min="1804" max="1804" width="12.7109375" style="33" customWidth="1"/>
    <col min="1805" max="1805" width="13.140625" style="33" customWidth="1"/>
    <col min="1806" max="1806" width="12.7109375" style="33" customWidth="1"/>
    <col min="1807" max="1807" width="11" style="33" customWidth="1"/>
    <col min="1808" max="2048" width="9.140625" style="33"/>
    <col min="2049" max="2049" width="83.7109375" style="33" customWidth="1"/>
    <col min="2050" max="2050" width="13.7109375" style="33" customWidth="1"/>
    <col min="2051" max="2051" width="15.5703125" style="33" customWidth="1"/>
    <col min="2052" max="2052" width="15.140625" style="33" customWidth="1"/>
    <col min="2053" max="2053" width="10.7109375" style="33" customWidth="1"/>
    <col min="2054" max="2054" width="24.42578125" style="33" customWidth="1"/>
    <col min="2055" max="2055" width="13.28515625" style="33" customWidth="1"/>
    <col min="2056" max="2056" width="13.42578125" style="33" customWidth="1"/>
    <col min="2057" max="2057" width="10.7109375" style="33" customWidth="1"/>
    <col min="2058" max="2058" width="11.42578125" style="33" customWidth="1"/>
    <col min="2059" max="2059" width="12.28515625" style="33" customWidth="1"/>
    <col min="2060" max="2060" width="12.7109375" style="33" customWidth="1"/>
    <col min="2061" max="2061" width="13.140625" style="33" customWidth="1"/>
    <col min="2062" max="2062" width="12.7109375" style="33" customWidth="1"/>
    <col min="2063" max="2063" width="11" style="33" customWidth="1"/>
    <col min="2064" max="2304" width="9.140625" style="33"/>
    <col min="2305" max="2305" width="83.7109375" style="33" customWidth="1"/>
    <col min="2306" max="2306" width="13.7109375" style="33" customWidth="1"/>
    <col min="2307" max="2307" width="15.5703125" style="33" customWidth="1"/>
    <col min="2308" max="2308" width="15.140625" style="33" customWidth="1"/>
    <col min="2309" max="2309" width="10.7109375" style="33" customWidth="1"/>
    <col min="2310" max="2310" width="24.42578125" style="33" customWidth="1"/>
    <col min="2311" max="2311" width="13.28515625" style="33" customWidth="1"/>
    <col min="2312" max="2312" width="13.42578125" style="33" customWidth="1"/>
    <col min="2313" max="2313" width="10.7109375" style="33" customWidth="1"/>
    <col min="2314" max="2314" width="11.42578125" style="33" customWidth="1"/>
    <col min="2315" max="2315" width="12.28515625" style="33" customWidth="1"/>
    <col min="2316" max="2316" width="12.7109375" style="33" customWidth="1"/>
    <col min="2317" max="2317" width="13.140625" style="33" customWidth="1"/>
    <col min="2318" max="2318" width="12.7109375" style="33" customWidth="1"/>
    <col min="2319" max="2319" width="11" style="33" customWidth="1"/>
    <col min="2320" max="2560" width="9.140625" style="33"/>
    <col min="2561" max="2561" width="83.7109375" style="33" customWidth="1"/>
    <col min="2562" max="2562" width="13.7109375" style="33" customWidth="1"/>
    <col min="2563" max="2563" width="15.5703125" style="33" customWidth="1"/>
    <col min="2564" max="2564" width="15.140625" style="33" customWidth="1"/>
    <col min="2565" max="2565" width="10.7109375" style="33" customWidth="1"/>
    <col min="2566" max="2566" width="24.42578125" style="33" customWidth="1"/>
    <col min="2567" max="2567" width="13.28515625" style="33" customWidth="1"/>
    <col min="2568" max="2568" width="13.42578125" style="33" customWidth="1"/>
    <col min="2569" max="2569" width="10.7109375" style="33" customWidth="1"/>
    <col min="2570" max="2570" width="11.42578125" style="33" customWidth="1"/>
    <col min="2571" max="2571" width="12.28515625" style="33" customWidth="1"/>
    <col min="2572" max="2572" width="12.7109375" style="33" customWidth="1"/>
    <col min="2573" max="2573" width="13.140625" style="33" customWidth="1"/>
    <col min="2574" max="2574" width="12.7109375" style="33" customWidth="1"/>
    <col min="2575" max="2575" width="11" style="33" customWidth="1"/>
    <col min="2576" max="2816" width="9.140625" style="33"/>
    <col min="2817" max="2817" width="83.7109375" style="33" customWidth="1"/>
    <col min="2818" max="2818" width="13.7109375" style="33" customWidth="1"/>
    <col min="2819" max="2819" width="15.5703125" style="33" customWidth="1"/>
    <col min="2820" max="2820" width="15.140625" style="33" customWidth="1"/>
    <col min="2821" max="2821" width="10.7109375" style="33" customWidth="1"/>
    <col min="2822" max="2822" width="24.42578125" style="33" customWidth="1"/>
    <col min="2823" max="2823" width="13.28515625" style="33" customWidth="1"/>
    <col min="2824" max="2824" width="13.42578125" style="33" customWidth="1"/>
    <col min="2825" max="2825" width="10.7109375" style="33" customWidth="1"/>
    <col min="2826" max="2826" width="11.42578125" style="33" customWidth="1"/>
    <col min="2827" max="2827" width="12.28515625" style="33" customWidth="1"/>
    <col min="2828" max="2828" width="12.7109375" style="33" customWidth="1"/>
    <col min="2829" max="2829" width="13.140625" style="33" customWidth="1"/>
    <col min="2830" max="2830" width="12.7109375" style="33" customWidth="1"/>
    <col min="2831" max="2831" width="11" style="33" customWidth="1"/>
    <col min="2832" max="3072" width="9.140625" style="33"/>
    <col min="3073" max="3073" width="83.7109375" style="33" customWidth="1"/>
    <col min="3074" max="3074" width="13.7109375" style="33" customWidth="1"/>
    <col min="3075" max="3075" width="15.5703125" style="33" customWidth="1"/>
    <col min="3076" max="3076" width="15.140625" style="33" customWidth="1"/>
    <col min="3077" max="3077" width="10.7109375" style="33" customWidth="1"/>
    <col min="3078" max="3078" width="24.42578125" style="33" customWidth="1"/>
    <col min="3079" max="3079" width="13.28515625" style="33" customWidth="1"/>
    <col min="3080" max="3080" width="13.42578125" style="33" customWidth="1"/>
    <col min="3081" max="3081" width="10.7109375" style="33" customWidth="1"/>
    <col min="3082" max="3082" width="11.42578125" style="33" customWidth="1"/>
    <col min="3083" max="3083" width="12.28515625" style="33" customWidth="1"/>
    <col min="3084" max="3084" width="12.7109375" style="33" customWidth="1"/>
    <col min="3085" max="3085" width="13.140625" style="33" customWidth="1"/>
    <col min="3086" max="3086" width="12.7109375" style="33" customWidth="1"/>
    <col min="3087" max="3087" width="11" style="33" customWidth="1"/>
    <col min="3088" max="3328" width="9.140625" style="33"/>
    <col min="3329" max="3329" width="83.7109375" style="33" customWidth="1"/>
    <col min="3330" max="3330" width="13.7109375" style="33" customWidth="1"/>
    <col min="3331" max="3331" width="15.5703125" style="33" customWidth="1"/>
    <col min="3332" max="3332" width="15.140625" style="33" customWidth="1"/>
    <col min="3333" max="3333" width="10.7109375" style="33" customWidth="1"/>
    <col min="3334" max="3334" width="24.42578125" style="33" customWidth="1"/>
    <col min="3335" max="3335" width="13.28515625" style="33" customWidth="1"/>
    <col min="3336" max="3336" width="13.42578125" style="33" customWidth="1"/>
    <col min="3337" max="3337" width="10.7109375" style="33" customWidth="1"/>
    <col min="3338" max="3338" width="11.42578125" style="33" customWidth="1"/>
    <col min="3339" max="3339" width="12.28515625" style="33" customWidth="1"/>
    <col min="3340" max="3340" width="12.7109375" style="33" customWidth="1"/>
    <col min="3341" max="3341" width="13.140625" style="33" customWidth="1"/>
    <col min="3342" max="3342" width="12.7109375" style="33" customWidth="1"/>
    <col min="3343" max="3343" width="11" style="33" customWidth="1"/>
    <col min="3344" max="3584" width="9.140625" style="33"/>
    <col min="3585" max="3585" width="83.7109375" style="33" customWidth="1"/>
    <col min="3586" max="3586" width="13.7109375" style="33" customWidth="1"/>
    <col min="3587" max="3587" width="15.5703125" style="33" customWidth="1"/>
    <col min="3588" max="3588" width="15.140625" style="33" customWidth="1"/>
    <col min="3589" max="3589" width="10.7109375" style="33" customWidth="1"/>
    <col min="3590" max="3590" width="24.42578125" style="33" customWidth="1"/>
    <col min="3591" max="3591" width="13.28515625" style="33" customWidth="1"/>
    <col min="3592" max="3592" width="13.42578125" style="33" customWidth="1"/>
    <col min="3593" max="3593" width="10.7109375" style="33" customWidth="1"/>
    <col min="3594" max="3594" width="11.42578125" style="33" customWidth="1"/>
    <col min="3595" max="3595" width="12.28515625" style="33" customWidth="1"/>
    <col min="3596" max="3596" width="12.7109375" style="33" customWidth="1"/>
    <col min="3597" max="3597" width="13.140625" style="33" customWidth="1"/>
    <col min="3598" max="3598" width="12.7109375" style="33" customWidth="1"/>
    <col min="3599" max="3599" width="11" style="33" customWidth="1"/>
    <col min="3600" max="3840" width="9.140625" style="33"/>
    <col min="3841" max="3841" width="83.7109375" style="33" customWidth="1"/>
    <col min="3842" max="3842" width="13.7109375" style="33" customWidth="1"/>
    <col min="3843" max="3843" width="15.5703125" style="33" customWidth="1"/>
    <col min="3844" max="3844" width="15.140625" style="33" customWidth="1"/>
    <col min="3845" max="3845" width="10.7109375" style="33" customWidth="1"/>
    <col min="3846" max="3846" width="24.42578125" style="33" customWidth="1"/>
    <col min="3847" max="3847" width="13.28515625" style="33" customWidth="1"/>
    <col min="3848" max="3848" width="13.42578125" style="33" customWidth="1"/>
    <col min="3849" max="3849" width="10.7109375" style="33" customWidth="1"/>
    <col min="3850" max="3850" width="11.42578125" style="33" customWidth="1"/>
    <col min="3851" max="3851" width="12.28515625" style="33" customWidth="1"/>
    <col min="3852" max="3852" width="12.7109375" style="33" customWidth="1"/>
    <col min="3853" max="3853" width="13.140625" style="33" customWidth="1"/>
    <col min="3854" max="3854" width="12.7109375" style="33" customWidth="1"/>
    <col min="3855" max="3855" width="11" style="33" customWidth="1"/>
    <col min="3856" max="4096" width="9.140625" style="33"/>
    <col min="4097" max="4097" width="83.7109375" style="33" customWidth="1"/>
    <col min="4098" max="4098" width="13.7109375" style="33" customWidth="1"/>
    <col min="4099" max="4099" width="15.5703125" style="33" customWidth="1"/>
    <col min="4100" max="4100" width="15.140625" style="33" customWidth="1"/>
    <col min="4101" max="4101" width="10.7109375" style="33" customWidth="1"/>
    <col min="4102" max="4102" width="24.42578125" style="33" customWidth="1"/>
    <col min="4103" max="4103" width="13.28515625" style="33" customWidth="1"/>
    <col min="4104" max="4104" width="13.42578125" style="33" customWidth="1"/>
    <col min="4105" max="4105" width="10.7109375" style="33" customWidth="1"/>
    <col min="4106" max="4106" width="11.42578125" style="33" customWidth="1"/>
    <col min="4107" max="4107" width="12.28515625" style="33" customWidth="1"/>
    <col min="4108" max="4108" width="12.7109375" style="33" customWidth="1"/>
    <col min="4109" max="4109" width="13.140625" style="33" customWidth="1"/>
    <col min="4110" max="4110" width="12.7109375" style="33" customWidth="1"/>
    <col min="4111" max="4111" width="11" style="33" customWidth="1"/>
    <col min="4112" max="4352" width="9.140625" style="33"/>
    <col min="4353" max="4353" width="83.7109375" style="33" customWidth="1"/>
    <col min="4354" max="4354" width="13.7109375" style="33" customWidth="1"/>
    <col min="4355" max="4355" width="15.5703125" style="33" customWidth="1"/>
    <col min="4356" max="4356" width="15.140625" style="33" customWidth="1"/>
    <col min="4357" max="4357" width="10.7109375" style="33" customWidth="1"/>
    <col min="4358" max="4358" width="24.42578125" style="33" customWidth="1"/>
    <col min="4359" max="4359" width="13.28515625" style="33" customWidth="1"/>
    <col min="4360" max="4360" width="13.42578125" style="33" customWidth="1"/>
    <col min="4361" max="4361" width="10.7109375" style="33" customWidth="1"/>
    <col min="4362" max="4362" width="11.42578125" style="33" customWidth="1"/>
    <col min="4363" max="4363" width="12.28515625" style="33" customWidth="1"/>
    <col min="4364" max="4364" width="12.7109375" style="33" customWidth="1"/>
    <col min="4365" max="4365" width="13.140625" style="33" customWidth="1"/>
    <col min="4366" max="4366" width="12.7109375" style="33" customWidth="1"/>
    <col min="4367" max="4367" width="11" style="33" customWidth="1"/>
    <col min="4368" max="4608" width="9.140625" style="33"/>
    <col min="4609" max="4609" width="83.7109375" style="33" customWidth="1"/>
    <col min="4610" max="4610" width="13.7109375" style="33" customWidth="1"/>
    <col min="4611" max="4611" width="15.5703125" style="33" customWidth="1"/>
    <col min="4612" max="4612" width="15.140625" style="33" customWidth="1"/>
    <col min="4613" max="4613" width="10.7109375" style="33" customWidth="1"/>
    <col min="4614" max="4614" width="24.42578125" style="33" customWidth="1"/>
    <col min="4615" max="4615" width="13.28515625" style="33" customWidth="1"/>
    <col min="4616" max="4616" width="13.42578125" style="33" customWidth="1"/>
    <col min="4617" max="4617" width="10.7109375" style="33" customWidth="1"/>
    <col min="4618" max="4618" width="11.42578125" style="33" customWidth="1"/>
    <col min="4619" max="4619" width="12.28515625" style="33" customWidth="1"/>
    <col min="4620" max="4620" width="12.7109375" style="33" customWidth="1"/>
    <col min="4621" max="4621" width="13.140625" style="33" customWidth="1"/>
    <col min="4622" max="4622" width="12.7109375" style="33" customWidth="1"/>
    <col min="4623" max="4623" width="11" style="33" customWidth="1"/>
    <col min="4624" max="4864" width="9.140625" style="33"/>
    <col min="4865" max="4865" width="83.7109375" style="33" customWidth="1"/>
    <col min="4866" max="4866" width="13.7109375" style="33" customWidth="1"/>
    <col min="4867" max="4867" width="15.5703125" style="33" customWidth="1"/>
    <col min="4868" max="4868" width="15.140625" style="33" customWidth="1"/>
    <col min="4869" max="4869" width="10.7109375" style="33" customWidth="1"/>
    <col min="4870" max="4870" width="24.42578125" style="33" customWidth="1"/>
    <col min="4871" max="4871" width="13.28515625" style="33" customWidth="1"/>
    <col min="4872" max="4872" width="13.42578125" style="33" customWidth="1"/>
    <col min="4873" max="4873" width="10.7109375" style="33" customWidth="1"/>
    <col min="4874" max="4874" width="11.42578125" style="33" customWidth="1"/>
    <col min="4875" max="4875" width="12.28515625" style="33" customWidth="1"/>
    <col min="4876" max="4876" width="12.7109375" style="33" customWidth="1"/>
    <col min="4877" max="4877" width="13.140625" style="33" customWidth="1"/>
    <col min="4878" max="4878" width="12.7109375" style="33" customWidth="1"/>
    <col min="4879" max="4879" width="11" style="33" customWidth="1"/>
    <col min="4880" max="5120" width="9.140625" style="33"/>
    <col min="5121" max="5121" width="83.7109375" style="33" customWidth="1"/>
    <col min="5122" max="5122" width="13.7109375" style="33" customWidth="1"/>
    <col min="5123" max="5123" width="15.5703125" style="33" customWidth="1"/>
    <col min="5124" max="5124" width="15.140625" style="33" customWidth="1"/>
    <col min="5125" max="5125" width="10.7109375" style="33" customWidth="1"/>
    <col min="5126" max="5126" width="24.42578125" style="33" customWidth="1"/>
    <col min="5127" max="5127" width="13.28515625" style="33" customWidth="1"/>
    <col min="5128" max="5128" width="13.42578125" style="33" customWidth="1"/>
    <col min="5129" max="5129" width="10.7109375" style="33" customWidth="1"/>
    <col min="5130" max="5130" width="11.42578125" style="33" customWidth="1"/>
    <col min="5131" max="5131" width="12.28515625" style="33" customWidth="1"/>
    <col min="5132" max="5132" width="12.7109375" style="33" customWidth="1"/>
    <col min="5133" max="5133" width="13.140625" style="33" customWidth="1"/>
    <col min="5134" max="5134" width="12.7109375" style="33" customWidth="1"/>
    <col min="5135" max="5135" width="11" style="33" customWidth="1"/>
    <col min="5136" max="5376" width="9.140625" style="33"/>
    <col min="5377" max="5377" width="83.7109375" style="33" customWidth="1"/>
    <col min="5378" max="5378" width="13.7109375" style="33" customWidth="1"/>
    <col min="5379" max="5379" width="15.5703125" style="33" customWidth="1"/>
    <col min="5380" max="5380" width="15.140625" style="33" customWidth="1"/>
    <col min="5381" max="5381" width="10.7109375" style="33" customWidth="1"/>
    <col min="5382" max="5382" width="24.42578125" style="33" customWidth="1"/>
    <col min="5383" max="5383" width="13.28515625" style="33" customWidth="1"/>
    <col min="5384" max="5384" width="13.42578125" style="33" customWidth="1"/>
    <col min="5385" max="5385" width="10.7109375" style="33" customWidth="1"/>
    <col min="5386" max="5386" width="11.42578125" style="33" customWidth="1"/>
    <col min="5387" max="5387" width="12.28515625" style="33" customWidth="1"/>
    <col min="5388" max="5388" width="12.7109375" style="33" customWidth="1"/>
    <col min="5389" max="5389" width="13.140625" style="33" customWidth="1"/>
    <col min="5390" max="5390" width="12.7109375" style="33" customWidth="1"/>
    <col min="5391" max="5391" width="11" style="33" customWidth="1"/>
    <col min="5392" max="5632" width="9.140625" style="33"/>
    <col min="5633" max="5633" width="83.7109375" style="33" customWidth="1"/>
    <col min="5634" max="5634" width="13.7109375" style="33" customWidth="1"/>
    <col min="5635" max="5635" width="15.5703125" style="33" customWidth="1"/>
    <col min="5636" max="5636" width="15.140625" style="33" customWidth="1"/>
    <col min="5637" max="5637" width="10.7109375" style="33" customWidth="1"/>
    <col min="5638" max="5638" width="24.42578125" style="33" customWidth="1"/>
    <col min="5639" max="5639" width="13.28515625" style="33" customWidth="1"/>
    <col min="5640" max="5640" width="13.42578125" style="33" customWidth="1"/>
    <col min="5641" max="5641" width="10.7109375" style="33" customWidth="1"/>
    <col min="5642" max="5642" width="11.42578125" style="33" customWidth="1"/>
    <col min="5643" max="5643" width="12.28515625" style="33" customWidth="1"/>
    <col min="5644" max="5644" width="12.7109375" style="33" customWidth="1"/>
    <col min="5645" max="5645" width="13.140625" style="33" customWidth="1"/>
    <col min="5646" max="5646" width="12.7109375" style="33" customWidth="1"/>
    <col min="5647" max="5647" width="11" style="33" customWidth="1"/>
    <col min="5648" max="5888" width="9.140625" style="33"/>
    <col min="5889" max="5889" width="83.7109375" style="33" customWidth="1"/>
    <col min="5890" max="5890" width="13.7109375" style="33" customWidth="1"/>
    <col min="5891" max="5891" width="15.5703125" style="33" customWidth="1"/>
    <col min="5892" max="5892" width="15.140625" style="33" customWidth="1"/>
    <col min="5893" max="5893" width="10.7109375" style="33" customWidth="1"/>
    <col min="5894" max="5894" width="24.42578125" style="33" customWidth="1"/>
    <col min="5895" max="5895" width="13.28515625" style="33" customWidth="1"/>
    <col min="5896" max="5896" width="13.42578125" style="33" customWidth="1"/>
    <col min="5897" max="5897" width="10.7109375" style="33" customWidth="1"/>
    <col min="5898" max="5898" width="11.42578125" style="33" customWidth="1"/>
    <col min="5899" max="5899" width="12.28515625" style="33" customWidth="1"/>
    <col min="5900" max="5900" width="12.7109375" style="33" customWidth="1"/>
    <col min="5901" max="5901" width="13.140625" style="33" customWidth="1"/>
    <col min="5902" max="5902" width="12.7109375" style="33" customWidth="1"/>
    <col min="5903" max="5903" width="11" style="33" customWidth="1"/>
    <col min="5904" max="6144" width="9.140625" style="33"/>
    <col min="6145" max="6145" width="83.7109375" style="33" customWidth="1"/>
    <col min="6146" max="6146" width="13.7109375" style="33" customWidth="1"/>
    <col min="6147" max="6147" width="15.5703125" style="33" customWidth="1"/>
    <col min="6148" max="6148" width="15.140625" style="33" customWidth="1"/>
    <col min="6149" max="6149" width="10.7109375" style="33" customWidth="1"/>
    <col min="6150" max="6150" width="24.42578125" style="33" customWidth="1"/>
    <col min="6151" max="6151" width="13.28515625" style="33" customWidth="1"/>
    <col min="6152" max="6152" width="13.42578125" style="33" customWidth="1"/>
    <col min="6153" max="6153" width="10.7109375" style="33" customWidth="1"/>
    <col min="6154" max="6154" width="11.42578125" style="33" customWidth="1"/>
    <col min="6155" max="6155" width="12.28515625" style="33" customWidth="1"/>
    <col min="6156" max="6156" width="12.7109375" style="33" customWidth="1"/>
    <col min="6157" max="6157" width="13.140625" style="33" customWidth="1"/>
    <col min="6158" max="6158" width="12.7109375" style="33" customWidth="1"/>
    <col min="6159" max="6159" width="11" style="33" customWidth="1"/>
    <col min="6160" max="6400" width="9.140625" style="33"/>
    <col min="6401" max="6401" width="83.7109375" style="33" customWidth="1"/>
    <col min="6402" max="6402" width="13.7109375" style="33" customWidth="1"/>
    <col min="6403" max="6403" width="15.5703125" style="33" customWidth="1"/>
    <col min="6404" max="6404" width="15.140625" style="33" customWidth="1"/>
    <col min="6405" max="6405" width="10.7109375" style="33" customWidth="1"/>
    <col min="6406" max="6406" width="24.42578125" style="33" customWidth="1"/>
    <col min="6407" max="6407" width="13.28515625" style="33" customWidth="1"/>
    <col min="6408" max="6408" width="13.42578125" style="33" customWidth="1"/>
    <col min="6409" max="6409" width="10.7109375" style="33" customWidth="1"/>
    <col min="6410" max="6410" width="11.42578125" style="33" customWidth="1"/>
    <col min="6411" max="6411" width="12.28515625" style="33" customWidth="1"/>
    <col min="6412" max="6412" width="12.7109375" style="33" customWidth="1"/>
    <col min="6413" max="6413" width="13.140625" style="33" customWidth="1"/>
    <col min="6414" max="6414" width="12.7109375" style="33" customWidth="1"/>
    <col min="6415" max="6415" width="11" style="33" customWidth="1"/>
    <col min="6416" max="6656" width="9.140625" style="33"/>
    <col min="6657" max="6657" width="83.7109375" style="33" customWidth="1"/>
    <col min="6658" max="6658" width="13.7109375" style="33" customWidth="1"/>
    <col min="6659" max="6659" width="15.5703125" style="33" customWidth="1"/>
    <col min="6660" max="6660" width="15.140625" style="33" customWidth="1"/>
    <col min="6661" max="6661" width="10.7109375" style="33" customWidth="1"/>
    <col min="6662" max="6662" width="24.42578125" style="33" customWidth="1"/>
    <col min="6663" max="6663" width="13.28515625" style="33" customWidth="1"/>
    <col min="6664" max="6664" width="13.42578125" style="33" customWidth="1"/>
    <col min="6665" max="6665" width="10.7109375" style="33" customWidth="1"/>
    <col min="6666" max="6666" width="11.42578125" style="33" customWidth="1"/>
    <col min="6667" max="6667" width="12.28515625" style="33" customWidth="1"/>
    <col min="6668" max="6668" width="12.7109375" style="33" customWidth="1"/>
    <col min="6669" max="6669" width="13.140625" style="33" customWidth="1"/>
    <col min="6670" max="6670" width="12.7109375" style="33" customWidth="1"/>
    <col min="6671" max="6671" width="11" style="33" customWidth="1"/>
    <col min="6672" max="6912" width="9.140625" style="33"/>
    <col min="6913" max="6913" width="83.7109375" style="33" customWidth="1"/>
    <col min="6914" max="6914" width="13.7109375" style="33" customWidth="1"/>
    <col min="6915" max="6915" width="15.5703125" style="33" customWidth="1"/>
    <col min="6916" max="6916" width="15.140625" style="33" customWidth="1"/>
    <col min="6917" max="6917" width="10.7109375" style="33" customWidth="1"/>
    <col min="6918" max="6918" width="24.42578125" style="33" customWidth="1"/>
    <col min="6919" max="6919" width="13.28515625" style="33" customWidth="1"/>
    <col min="6920" max="6920" width="13.42578125" style="33" customWidth="1"/>
    <col min="6921" max="6921" width="10.7109375" style="33" customWidth="1"/>
    <col min="6922" max="6922" width="11.42578125" style="33" customWidth="1"/>
    <col min="6923" max="6923" width="12.28515625" style="33" customWidth="1"/>
    <col min="6924" max="6924" width="12.7109375" style="33" customWidth="1"/>
    <col min="6925" max="6925" width="13.140625" style="33" customWidth="1"/>
    <col min="6926" max="6926" width="12.7109375" style="33" customWidth="1"/>
    <col min="6927" max="6927" width="11" style="33" customWidth="1"/>
    <col min="6928" max="7168" width="9.140625" style="33"/>
    <col min="7169" max="7169" width="83.7109375" style="33" customWidth="1"/>
    <col min="7170" max="7170" width="13.7109375" style="33" customWidth="1"/>
    <col min="7171" max="7171" width="15.5703125" style="33" customWidth="1"/>
    <col min="7172" max="7172" width="15.140625" style="33" customWidth="1"/>
    <col min="7173" max="7173" width="10.7109375" style="33" customWidth="1"/>
    <col min="7174" max="7174" width="24.42578125" style="33" customWidth="1"/>
    <col min="7175" max="7175" width="13.28515625" style="33" customWidth="1"/>
    <col min="7176" max="7176" width="13.42578125" style="33" customWidth="1"/>
    <col min="7177" max="7177" width="10.7109375" style="33" customWidth="1"/>
    <col min="7178" max="7178" width="11.42578125" style="33" customWidth="1"/>
    <col min="7179" max="7179" width="12.28515625" style="33" customWidth="1"/>
    <col min="7180" max="7180" width="12.7109375" style="33" customWidth="1"/>
    <col min="7181" max="7181" width="13.140625" style="33" customWidth="1"/>
    <col min="7182" max="7182" width="12.7109375" style="33" customWidth="1"/>
    <col min="7183" max="7183" width="11" style="33" customWidth="1"/>
    <col min="7184" max="7424" width="9.140625" style="33"/>
    <col min="7425" max="7425" width="83.7109375" style="33" customWidth="1"/>
    <col min="7426" max="7426" width="13.7109375" style="33" customWidth="1"/>
    <col min="7427" max="7427" width="15.5703125" style="33" customWidth="1"/>
    <col min="7428" max="7428" width="15.140625" style="33" customWidth="1"/>
    <col min="7429" max="7429" width="10.7109375" style="33" customWidth="1"/>
    <col min="7430" max="7430" width="24.42578125" style="33" customWidth="1"/>
    <col min="7431" max="7431" width="13.28515625" style="33" customWidth="1"/>
    <col min="7432" max="7432" width="13.42578125" style="33" customWidth="1"/>
    <col min="7433" max="7433" width="10.7109375" style="33" customWidth="1"/>
    <col min="7434" max="7434" width="11.42578125" style="33" customWidth="1"/>
    <col min="7435" max="7435" width="12.28515625" style="33" customWidth="1"/>
    <col min="7436" max="7436" width="12.7109375" style="33" customWidth="1"/>
    <col min="7437" max="7437" width="13.140625" style="33" customWidth="1"/>
    <col min="7438" max="7438" width="12.7109375" style="33" customWidth="1"/>
    <col min="7439" max="7439" width="11" style="33" customWidth="1"/>
    <col min="7440" max="7680" width="9.140625" style="33"/>
    <col min="7681" max="7681" width="83.7109375" style="33" customWidth="1"/>
    <col min="7682" max="7682" width="13.7109375" style="33" customWidth="1"/>
    <col min="7683" max="7683" width="15.5703125" style="33" customWidth="1"/>
    <col min="7684" max="7684" width="15.140625" style="33" customWidth="1"/>
    <col min="7685" max="7685" width="10.7109375" style="33" customWidth="1"/>
    <col min="7686" max="7686" width="24.42578125" style="33" customWidth="1"/>
    <col min="7687" max="7687" width="13.28515625" style="33" customWidth="1"/>
    <col min="7688" max="7688" width="13.42578125" style="33" customWidth="1"/>
    <col min="7689" max="7689" width="10.7109375" style="33" customWidth="1"/>
    <col min="7690" max="7690" width="11.42578125" style="33" customWidth="1"/>
    <col min="7691" max="7691" width="12.28515625" style="33" customWidth="1"/>
    <col min="7692" max="7692" width="12.7109375" style="33" customWidth="1"/>
    <col min="7693" max="7693" width="13.140625" style="33" customWidth="1"/>
    <col min="7694" max="7694" width="12.7109375" style="33" customWidth="1"/>
    <col min="7695" max="7695" width="11" style="33" customWidth="1"/>
    <col min="7696" max="7936" width="9.140625" style="33"/>
    <col min="7937" max="7937" width="83.7109375" style="33" customWidth="1"/>
    <col min="7938" max="7938" width="13.7109375" style="33" customWidth="1"/>
    <col min="7939" max="7939" width="15.5703125" style="33" customWidth="1"/>
    <col min="7940" max="7940" width="15.140625" style="33" customWidth="1"/>
    <col min="7941" max="7941" width="10.7109375" style="33" customWidth="1"/>
    <col min="7942" max="7942" width="24.42578125" style="33" customWidth="1"/>
    <col min="7943" max="7943" width="13.28515625" style="33" customWidth="1"/>
    <col min="7944" max="7944" width="13.42578125" style="33" customWidth="1"/>
    <col min="7945" max="7945" width="10.7109375" style="33" customWidth="1"/>
    <col min="7946" max="7946" width="11.42578125" style="33" customWidth="1"/>
    <col min="7947" max="7947" width="12.28515625" style="33" customWidth="1"/>
    <col min="7948" max="7948" width="12.7109375" style="33" customWidth="1"/>
    <col min="7949" max="7949" width="13.140625" style="33" customWidth="1"/>
    <col min="7950" max="7950" width="12.7109375" style="33" customWidth="1"/>
    <col min="7951" max="7951" width="11" style="33" customWidth="1"/>
    <col min="7952" max="8192" width="9.140625" style="33"/>
    <col min="8193" max="8193" width="83.7109375" style="33" customWidth="1"/>
    <col min="8194" max="8194" width="13.7109375" style="33" customWidth="1"/>
    <col min="8195" max="8195" width="15.5703125" style="33" customWidth="1"/>
    <col min="8196" max="8196" width="15.140625" style="33" customWidth="1"/>
    <col min="8197" max="8197" width="10.7109375" style="33" customWidth="1"/>
    <col min="8198" max="8198" width="24.42578125" style="33" customWidth="1"/>
    <col min="8199" max="8199" width="13.28515625" style="33" customWidth="1"/>
    <col min="8200" max="8200" width="13.42578125" style="33" customWidth="1"/>
    <col min="8201" max="8201" width="10.7109375" style="33" customWidth="1"/>
    <col min="8202" max="8202" width="11.42578125" style="33" customWidth="1"/>
    <col min="8203" max="8203" width="12.28515625" style="33" customWidth="1"/>
    <col min="8204" max="8204" width="12.7109375" style="33" customWidth="1"/>
    <col min="8205" max="8205" width="13.140625" style="33" customWidth="1"/>
    <col min="8206" max="8206" width="12.7109375" style="33" customWidth="1"/>
    <col min="8207" max="8207" width="11" style="33" customWidth="1"/>
    <col min="8208" max="8448" width="9.140625" style="33"/>
    <col min="8449" max="8449" width="83.7109375" style="33" customWidth="1"/>
    <col min="8450" max="8450" width="13.7109375" style="33" customWidth="1"/>
    <col min="8451" max="8451" width="15.5703125" style="33" customWidth="1"/>
    <col min="8452" max="8452" width="15.140625" style="33" customWidth="1"/>
    <col min="8453" max="8453" width="10.7109375" style="33" customWidth="1"/>
    <col min="8454" max="8454" width="24.42578125" style="33" customWidth="1"/>
    <col min="8455" max="8455" width="13.28515625" style="33" customWidth="1"/>
    <col min="8456" max="8456" width="13.42578125" style="33" customWidth="1"/>
    <col min="8457" max="8457" width="10.7109375" style="33" customWidth="1"/>
    <col min="8458" max="8458" width="11.42578125" style="33" customWidth="1"/>
    <col min="8459" max="8459" width="12.28515625" style="33" customWidth="1"/>
    <col min="8460" max="8460" width="12.7109375" style="33" customWidth="1"/>
    <col min="8461" max="8461" width="13.140625" style="33" customWidth="1"/>
    <col min="8462" max="8462" width="12.7109375" style="33" customWidth="1"/>
    <col min="8463" max="8463" width="11" style="33" customWidth="1"/>
    <col min="8464" max="8704" width="9.140625" style="33"/>
    <col min="8705" max="8705" width="83.7109375" style="33" customWidth="1"/>
    <col min="8706" max="8706" width="13.7109375" style="33" customWidth="1"/>
    <col min="8707" max="8707" width="15.5703125" style="33" customWidth="1"/>
    <col min="8708" max="8708" width="15.140625" style="33" customWidth="1"/>
    <col min="8709" max="8709" width="10.7109375" style="33" customWidth="1"/>
    <col min="8710" max="8710" width="24.42578125" style="33" customWidth="1"/>
    <col min="8711" max="8711" width="13.28515625" style="33" customWidth="1"/>
    <col min="8712" max="8712" width="13.42578125" style="33" customWidth="1"/>
    <col min="8713" max="8713" width="10.7109375" style="33" customWidth="1"/>
    <col min="8714" max="8714" width="11.42578125" style="33" customWidth="1"/>
    <col min="8715" max="8715" width="12.28515625" style="33" customWidth="1"/>
    <col min="8716" max="8716" width="12.7109375" style="33" customWidth="1"/>
    <col min="8717" max="8717" width="13.140625" style="33" customWidth="1"/>
    <col min="8718" max="8718" width="12.7109375" style="33" customWidth="1"/>
    <col min="8719" max="8719" width="11" style="33" customWidth="1"/>
    <col min="8720" max="8960" width="9.140625" style="33"/>
    <col min="8961" max="8961" width="83.7109375" style="33" customWidth="1"/>
    <col min="8962" max="8962" width="13.7109375" style="33" customWidth="1"/>
    <col min="8963" max="8963" width="15.5703125" style="33" customWidth="1"/>
    <col min="8964" max="8964" width="15.140625" style="33" customWidth="1"/>
    <col min="8965" max="8965" width="10.7109375" style="33" customWidth="1"/>
    <col min="8966" max="8966" width="24.42578125" style="33" customWidth="1"/>
    <col min="8967" max="8967" width="13.28515625" style="33" customWidth="1"/>
    <col min="8968" max="8968" width="13.42578125" style="33" customWidth="1"/>
    <col min="8969" max="8969" width="10.7109375" style="33" customWidth="1"/>
    <col min="8970" max="8970" width="11.42578125" style="33" customWidth="1"/>
    <col min="8971" max="8971" width="12.28515625" style="33" customWidth="1"/>
    <col min="8972" max="8972" width="12.7109375" style="33" customWidth="1"/>
    <col min="8973" max="8973" width="13.140625" style="33" customWidth="1"/>
    <col min="8974" max="8974" width="12.7109375" style="33" customWidth="1"/>
    <col min="8975" max="8975" width="11" style="33" customWidth="1"/>
    <col min="8976" max="9216" width="9.140625" style="33"/>
    <col min="9217" max="9217" width="83.7109375" style="33" customWidth="1"/>
    <col min="9218" max="9218" width="13.7109375" style="33" customWidth="1"/>
    <col min="9219" max="9219" width="15.5703125" style="33" customWidth="1"/>
    <col min="9220" max="9220" width="15.140625" style="33" customWidth="1"/>
    <col min="9221" max="9221" width="10.7109375" style="33" customWidth="1"/>
    <col min="9222" max="9222" width="24.42578125" style="33" customWidth="1"/>
    <col min="9223" max="9223" width="13.28515625" style="33" customWidth="1"/>
    <col min="9224" max="9224" width="13.42578125" style="33" customWidth="1"/>
    <col min="9225" max="9225" width="10.7109375" style="33" customWidth="1"/>
    <col min="9226" max="9226" width="11.42578125" style="33" customWidth="1"/>
    <col min="9227" max="9227" width="12.28515625" style="33" customWidth="1"/>
    <col min="9228" max="9228" width="12.7109375" style="33" customWidth="1"/>
    <col min="9229" max="9229" width="13.140625" style="33" customWidth="1"/>
    <col min="9230" max="9230" width="12.7109375" style="33" customWidth="1"/>
    <col min="9231" max="9231" width="11" style="33" customWidth="1"/>
    <col min="9232" max="9472" width="9.140625" style="33"/>
    <col min="9473" max="9473" width="83.7109375" style="33" customWidth="1"/>
    <col min="9474" max="9474" width="13.7109375" style="33" customWidth="1"/>
    <col min="9475" max="9475" width="15.5703125" style="33" customWidth="1"/>
    <col min="9476" max="9476" width="15.140625" style="33" customWidth="1"/>
    <col min="9477" max="9477" width="10.7109375" style="33" customWidth="1"/>
    <col min="9478" max="9478" width="24.42578125" style="33" customWidth="1"/>
    <col min="9479" max="9479" width="13.28515625" style="33" customWidth="1"/>
    <col min="9480" max="9480" width="13.42578125" style="33" customWidth="1"/>
    <col min="9481" max="9481" width="10.7109375" style="33" customWidth="1"/>
    <col min="9482" max="9482" width="11.42578125" style="33" customWidth="1"/>
    <col min="9483" max="9483" width="12.28515625" style="33" customWidth="1"/>
    <col min="9484" max="9484" width="12.7109375" style="33" customWidth="1"/>
    <col min="9485" max="9485" width="13.140625" style="33" customWidth="1"/>
    <col min="9486" max="9486" width="12.7109375" style="33" customWidth="1"/>
    <col min="9487" max="9487" width="11" style="33" customWidth="1"/>
    <col min="9488" max="9728" width="9.140625" style="33"/>
    <col min="9729" max="9729" width="83.7109375" style="33" customWidth="1"/>
    <col min="9730" max="9730" width="13.7109375" style="33" customWidth="1"/>
    <col min="9731" max="9731" width="15.5703125" style="33" customWidth="1"/>
    <col min="9732" max="9732" width="15.140625" style="33" customWidth="1"/>
    <col min="9733" max="9733" width="10.7109375" style="33" customWidth="1"/>
    <col min="9734" max="9734" width="24.42578125" style="33" customWidth="1"/>
    <col min="9735" max="9735" width="13.28515625" style="33" customWidth="1"/>
    <col min="9736" max="9736" width="13.42578125" style="33" customWidth="1"/>
    <col min="9737" max="9737" width="10.7109375" style="33" customWidth="1"/>
    <col min="9738" max="9738" width="11.42578125" style="33" customWidth="1"/>
    <col min="9739" max="9739" width="12.28515625" style="33" customWidth="1"/>
    <col min="9740" max="9740" width="12.7109375" style="33" customWidth="1"/>
    <col min="9741" max="9741" width="13.140625" style="33" customWidth="1"/>
    <col min="9742" max="9742" width="12.7109375" style="33" customWidth="1"/>
    <col min="9743" max="9743" width="11" style="33" customWidth="1"/>
    <col min="9744" max="9984" width="9.140625" style="33"/>
    <col min="9985" max="9985" width="83.7109375" style="33" customWidth="1"/>
    <col min="9986" max="9986" width="13.7109375" style="33" customWidth="1"/>
    <col min="9987" max="9987" width="15.5703125" style="33" customWidth="1"/>
    <col min="9988" max="9988" width="15.140625" style="33" customWidth="1"/>
    <col min="9989" max="9989" width="10.7109375" style="33" customWidth="1"/>
    <col min="9990" max="9990" width="24.42578125" style="33" customWidth="1"/>
    <col min="9991" max="9991" width="13.28515625" style="33" customWidth="1"/>
    <col min="9992" max="9992" width="13.42578125" style="33" customWidth="1"/>
    <col min="9993" max="9993" width="10.7109375" style="33" customWidth="1"/>
    <col min="9994" max="9994" width="11.42578125" style="33" customWidth="1"/>
    <col min="9995" max="9995" width="12.28515625" style="33" customWidth="1"/>
    <col min="9996" max="9996" width="12.7109375" style="33" customWidth="1"/>
    <col min="9997" max="9997" width="13.140625" style="33" customWidth="1"/>
    <col min="9998" max="9998" width="12.7109375" style="33" customWidth="1"/>
    <col min="9999" max="9999" width="11" style="33" customWidth="1"/>
    <col min="10000" max="10240" width="9.140625" style="33"/>
    <col min="10241" max="10241" width="83.7109375" style="33" customWidth="1"/>
    <col min="10242" max="10242" width="13.7109375" style="33" customWidth="1"/>
    <col min="10243" max="10243" width="15.5703125" style="33" customWidth="1"/>
    <col min="10244" max="10244" width="15.140625" style="33" customWidth="1"/>
    <col min="10245" max="10245" width="10.7109375" style="33" customWidth="1"/>
    <col min="10246" max="10246" width="24.42578125" style="33" customWidth="1"/>
    <col min="10247" max="10247" width="13.28515625" style="33" customWidth="1"/>
    <col min="10248" max="10248" width="13.42578125" style="33" customWidth="1"/>
    <col min="10249" max="10249" width="10.7109375" style="33" customWidth="1"/>
    <col min="10250" max="10250" width="11.42578125" style="33" customWidth="1"/>
    <col min="10251" max="10251" width="12.28515625" style="33" customWidth="1"/>
    <col min="10252" max="10252" width="12.7109375" style="33" customWidth="1"/>
    <col min="10253" max="10253" width="13.140625" style="33" customWidth="1"/>
    <col min="10254" max="10254" width="12.7109375" style="33" customWidth="1"/>
    <col min="10255" max="10255" width="11" style="33" customWidth="1"/>
    <col min="10256" max="10496" width="9.140625" style="33"/>
    <col min="10497" max="10497" width="83.7109375" style="33" customWidth="1"/>
    <col min="10498" max="10498" width="13.7109375" style="33" customWidth="1"/>
    <col min="10499" max="10499" width="15.5703125" style="33" customWidth="1"/>
    <col min="10500" max="10500" width="15.140625" style="33" customWidth="1"/>
    <col min="10501" max="10501" width="10.7109375" style="33" customWidth="1"/>
    <col min="10502" max="10502" width="24.42578125" style="33" customWidth="1"/>
    <col min="10503" max="10503" width="13.28515625" style="33" customWidth="1"/>
    <col min="10504" max="10504" width="13.42578125" style="33" customWidth="1"/>
    <col min="10505" max="10505" width="10.7109375" style="33" customWidth="1"/>
    <col min="10506" max="10506" width="11.42578125" style="33" customWidth="1"/>
    <col min="10507" max="10507" width="12.28515625" style="33" customWidth="1"/>
    <col min="10508" max="10508" width="12.7109375" style="33" customWidth="1"/>
    <col min="10509" max="10509" width="13.140625" style="33" customWidth="1"/>
    <col min="10510" max="10510" width="12.7109375" style="33" customWidth="1"/>
    <col min="10511" max="10511" width="11" style="33" customWidth="1"/>
    <col min="10512" max="10752" width="9.140625" style="33"/>
    <col min="10753" max="10753" width="83.7109375" style="33" customWidth="1"/>
    <col min="10754" max="10754" width="13.7109375" style="33" customWidth="1"/>
    <col min="10755" max="10755" width="15.5703125" style="33" customWidth="1"/>
    <col min="10756" max="10756" width="15.140625" style="33" customWidth="1"/>
    <col min="10757" max="10757" width="10.7109375" style="33" customWidth="1"/>
    <col min="10758" max="10758" width="24.42578125" style="33" customWidth="1"/>
    <col min="10759" max="10759" width="13.28515625" style="33" customWidth="1"/>
    <col min="10760" max="10760" width="13.42578125" style="33" customWidth="1"/>
    <col min="10761" max="10761" width="10.7109375" style="33" customWidth="1"/>
    <col min="10762" max="10762" width="11.42578125" style="33" customWidth="1"/>
    <col min="10763" max="10763" width="12.28515625" style="33" customWidth="1"/>
    <col min="10764" max="10764" width="12.7109375" style="33" customWidth="1"/>
    <col min="10765" max="10765" width="13.140625" style="33" customWidth="1"/>
    <col min="10766" max="10766" width="12.7109375" style="33" customWidth="1"/>
    <col min="10767" max="10767" width="11" style="33" customWidth="1"/>
    <col min="10768" max="11008" width="9.140625" style="33"/>
    <col min="11009" max="11009" width="83.7109375" style="33" customWidth="1"/>
    <col min="11010" max="11010" width="13.7109375" style="33" customWidth="1"/>
    <col min="11011" max="11011" width="15.5703125" style="33" customWidth="1"/>
    <col min="11012" max="11012" width="15.140625" style="33" customWidth="1"/>
    <col min="11013" max="11013" width="10.7109375" style="33" customWidth="1"/>
    <col min="11014" max="11014" width="24.42578125" style="33" customWidth="1"/>
    <col min="11015" max="11015" width="13.28515625" style="33" customWidth="1"/>
    <col min="11016" max="11016" width="13.42578125" style="33" customWidth="1"/>
    <col min="11017" max="11017" width="10.7109375" style="33" customWidth="1"/>
    <col min="11018" max="11018" width="11.42578125" style="33" customWidth="1"/>
    <col min="11019" max="11019" width="12.28515625" style="33" customWidth="1"/>
    <col min="11020" max="11020" width="12.7109375" style="33" customWidth="1"/>
    <col min="11021" max="11021" width="13.140625" style="33" customWidth="1"/>
    <col min="11022" max="11022" width="12.7109375" style="33" customWidth="1"/>
    <col min="11023" max="11023" width="11" style="33" customWidth="1"/>
    <col min="11024" max="11264" width="9.140625" style="33"/>
    <col min="11265" max="11265" width="83.7109375" style="33" customWidth="1"/>
    <col min="11266" max="11266" width="13.7109375" style="33" customWidth="1"/>
    <col min="11267" max="11267" width="15.5703125" style="33" customWidth="1"/>
    <col min="11268" max="11268" width="15.140625" style="33" customWidth="1"/>
    <col min="11269" max="11269" width="10.7109375" style="33" customWidth="1"/>
    <col min="11270" max="11270" width="24.42578125" style="33" customWidth="1"/>
    <col min="11271" max="11271" width="13.28515625" style="33" customWidth="1"/>
    <col min="11272" max="11272" width="13.42578125" style="33" customWidth="1"/>
    <col min="11273" max="11273" width="10.7109375" style="33" customWidth="1"/>
    <col min="11274" max="11274" width="11.42578125" style="33" customWidth="1"/>
    <col min="11275" max="11275" width="12.28515625" style="33" customWidth="1"/>
    <col min="11276" max="11276" width="12.7109375" style="33" customWidth="1"/>
    <col min="11277" max="11277" width="13.140625" style="33" customWidth="1"/>
    <col min="11278" max="11278" width="12.7109375" style="33" customWidth="1"/>
    <col min="11279" max="11279" width="11" style="33" customWidth="1"/>
    <col min="11280" max="11520" width="9.140625" style="33"/>
    <col min="11521" max="11521" width="83.7109375" style="33" customWidth="1"/>
    <col min="11522" max="11522" width="13.7109375" style="33" customWidth="1"/>
    <col min="11523" max="11523" width="15.5703125" style="33" customWidth="1"/>
    <col min="11524" max="11524" width="15.140625" style="33" customWidth="1"/>
    <col min="11525" max="11525" width="10.7109375" style="33" customWidth="1"/>
    <col min="11526" max="11526" width="24.42578125" style="33" customWidth="1"/>
    <col min="11527" max="11527" width="13.28515625" style="33" customWidth="1"/>
    <col min="11528" max="11528" width="13.42578125" style="33" customWidth="1"/>
    <col min="11529" max="11529" width="10.7109375" style="33" customWidth="1"/>
    <col min="11530" max="11530" width="11.42578125" style="33" customWidth="1"/>
    <col min="11531" max="11531" width="12.28515625" style="33" customWidth="1"/>
    <col min="11532" max="11532" width="12.7109375" style="33" customWidth="1"/>
    <col min="11533" max="11533" width="13.140625" style="33" customWidth="1"/>
    <col min="11534" max="11534" width="12.7109375" style="33" customWidth="1"/>
    <col min="11535" max="11535" width="11" style="33" customWidth="1"/>
    <col min="11536" max="11776" width="9.140625" style="33"/>
    <col min="11777" max="11777" width="83.7109375" style="33" customWidth="1"/>
    <col min="11778" max="11778" width="13.7109375" style="33" customWidth="1"/>
    <col min="11779" max="11779" width="15.5703125" style="33" customWidth="1"/>
    <col min="11780" max="11780" width="15.140625" style="33" customWidth="1"/>
    <col min="11781" max="11781" width="10.7109375" style="33" customWidth="1"/>
    <col min="11782" max="11782" width="24.42578125" style="33" customWidth="1"/>
    <col min="11783" max="11783" width="13.28515625" style="33" customWidth="1"/>
    <col min="11784" max="11784" width="13.42578125" style="33" customWidth="1"/>
    <col min="11785" max="11785" width="10.7109375" style="33" customWidth="1"/>
    <col min="11786" max="11786" width="11.42578125" style="33" customWidth="1"/>
    <col min="11787" max="11787" width="12.28515625" style="33" customWidth="1"/>
    <col min="11788" max="11788" width="12.7109375" style="33" customWidth="1"/>
    <col min="11789" max="11789" width="13.140625" style="33" customWidth="1"/>
    <col min="11790" max="11790" width="12.7109375" style="33" customWidth="1"/>
    <col min="11791" max="11791" width="11" style="33" customWidth="1"/>
    <col min="11792" max="12032" width="9.140625" style="33"/>
    <col min="12033" max="12033" width="83.7109375" style="33" customWidth="1"/>
    <col min="12034" max="12034" width="13.7109375" style="33" customWidth="1"/>
    <col min="12035" max="12035" width="15.5703125" style="33" customWidth="1"/>
    <col min="12036" max="12036" width="15.140625" style="33" customWidth="1"/>
    <col min="12037" max="12037" width="10.7109375" style="33" customWidth="1"/>
    <col min="12038" max="12038" width="24.42578125" style="33" customWidth="1"/>
    <col min="12039" max="12039" width="13.28515625" style="33" customWidth="1"/>
    <col min="12040" max="12040" width="13.42578125" style="33" customWidth="1"/>
    <col min="12041" max="12041" width="10.7109375" style="33" customWidth="1"/>
    <col min="12042" max="12042" width="11.42578125" style="33" customWidth="1"/>
    <col min="12043" max="12043" width="12.28515625" style="33" customWidth="1"/>
    <col min="12044" max="12044" width="12.7109375" style="33" customWidth="1"/>
    <col min="12045" max="12045" width="13.140625" style="33" customWidth="1"/>
    <col min="12046" max="12046" width="12.7109375" style="33" customWidth="1"/>
    <col min="12047" max="12047" width="11" style="33" customWidth="1"/>
    <col min="12048" max="12288" width="9.140625" style="33"/>
    <col min="12289" max="12289" width="83.7109375" style="33" customWidth="1"/>
    <col min="12290" max="12290" width="13.7109375" style="33" customWidth="1"/>
    <col min="12291" max="12291" width="15.5703125" style="33" customWidth="1"/>
    <col min="12292" max="12292" width="15.140625" style="33" customWidth="1"/>
    <col min="12293" max="12293" width="10.7109375" style="33" customWidth="1"/>
    <col min="12294" max="12294" width="24.42578125" style="33" customWidth="1"/>
    <col min="12295" max="12295" width="13.28515625" style="33" customWidth="1"/>
    <col min="12296" max="12296" width="13.42578125" style="33" customWidth="1"/>
    <col min="12297" max="12297" width="10.7109375" style="33" customWidth="1"/>
    <col min="12298" max="12298" width="11.42578125" style="33" customWidth="1"/>
    <col min="12299" max="12299" width="12.28515625" style="33" customWidth="1"/>
    <col min="12300" max="12300" width="12.7109375" style="33" customWidth="1"/>
    <col min="12301" max="12301" width="13.140625" style="33" customWidth="1"/>
    <col min="12302" max="12302" width="12.7109375" style="33" customWidth="1"/>
    <col min="12303" max="12303" width="11" style="33" customWidth="1"/>
    <col min="12304" max="12544" width="9.140625" style="33"/>
    <col min="12545" max="12545" width="83.7109375" style="33" customWidth="1"/>
    <col min="12546" max="12546" width="13.7109375" style="33" customWidth="1"/>
    <col min="12547" max="12547" width="15.5703125" style="33" customWidth="1"/>
    <col min="12548" max="12548" width="15.140625" style="33" customWidth="1"/>
    <col min="12549" max="12549" width="10.7109375" style="33" customWidth="1"/>
    <col min="12550" max="12550" width="24.42578125" style="33" customWidth="1"/>
    <col min="12551" max="12551" width="13.28515625" style="33" customWidth="1"/>
    <col min="12552" max="12552" width="13.42578125" style="33" customWidth="1"/>
    <col min="12553" max="12553" width="10.7109375" style="33" customWidth="1"/>
    <col min="12554" max="12554" width="11.42578125" style="33" customWidth="1"/>
    <col min="12555" max="12555" width="12.28515625" style="33" customWidth="1"/>
    <col min="12556" max="12556" width="12.7109375" style="33" customWidth="1"/>
    <col min="12557" max="12557" width="13.140625" style="33" customWidth="1"/>
    <col min="12558" max="12558" width="12.7109375" style="33" customWidth="1"/>
    <col min="12559" max="12559" width="11" style="33" customWidth="1"/>
    <col min="12560" max="12800" width="9.140625" style="33"/>
    <col min="12801" max="12801" width="83.7109375" style="33" customWidth="1"/>
    <col min="12802" max="12802" width="13.7109375" style="33" customWidth="1"/>
    <col min="12803" max="12803" width="15.5703125" style="33" customWidth="1"/>
    <col min="12804" max="12804" width="15.140625" style="33" customWidth="1"/>
    <col min="12805" max="12805" width="10.7109375" style="33" customWidth="1"/>
    <col min="12806" max="12806" width="24.42578125" style="33" customWidth="1"/>
    <col min="12807" max="12807" width="13.28515625" style="33" customWidth="1"/>
    <col min="12808" max="12808" width="13.42578125" style="33" customWidth="1"/>
    <col min="12809" max="12809" width="10.7109375" style="33" customWidth="1"/>
    <col min="12810" max="12810" width="11.42578125" style="33" customWidth="1"/>
    <col min="12811" max="12811" width="12.28515625" style="33" customWidth="1"/>
    <col min="12812" max="12812" width="12.7109375" style="33" customWidth="1"/>
    <col min="12813" max="12813" width="13.140625" style="33" customWidth="1"/>
    <col min="12814" max="12814" width="12.7109375" style="33" customWidth="1"/>
    <col min="12815" max="12815" width="11" style="33" customWidth="1"/>
    <col min="12816" max="13056" width="9.140625" style="33"/>
    <col min="13057" max="13057" width="83.7109375" style="33" customWidth="1"/>
    <col min="13058" max="13058" width="13.7109375" style="33" customWidth="1"/>
    <col min="13059" max="13059" width="15.5703125" style="33" customWidth="1"/>
    <col min="13060" max="13060" width="15.140625" style="33" customWidth="1"/>
    <col min="13061" max="13061" width="10.7109375" style="33" customWidth="1"/>
    <col min="13062" max="13062" width="24.42578125" style="33" customWidth="1"/>
    <col min="13063" max="13063" width="13.28515625" style="33" customWidth="1"/>
    <col min="13064" max="13064" width="13.42578125" style="33" customWidth="1"/>
    <col min="13065" max="13065" width="10.7109375" style="33" customWidth="1"/>
    <col min="13066" max="13066" width="11.42578125" style="33" customWidth="1"/>
    <col min="13067" max="13067" width="12.28515625" style="33" customWidth="1"/>
    <col min="13068" max="13068" width="12.7109375" style="33" customWidth="1"/>
    <col min="13069" max="13069" width="13.140625" style="33" customWidth="1"/>
    <col min="13070" max="13070" width="12.7109375" style="33" customWidth="1"/>
    <col min="13071" max="13071" width="11" style="33" customWidth="1"/>
    <col min="13072" max="13312" width="9.140625" style="33"/>
    <col min="13313" max="13313" width="83.7109375" style="33" customWidth="1"/>
    <col min="13314" max="13314" width="13.7109375" style="33" customWidth="1"/>
    <col min="13315" max="13315" width="15.5703125" style="33" customWidth="1"/>
    <col min="13316" max="13316" width="15.140625" style="33" customWidth="1"/>
    <col min="13317" max="13317" width="10.7109375" style="33" customWidth="1"/>
    <col min="13318" max="13318" width="24.42578125" style="33" customWidth="1"/>
    <col min="13319" max="13319" width="13.28515625" style="33" customWidth="1"/>
    <col min="13320" max="13320" width="13.42578125" style="33" customWidth="1"/>
    <col min="13321" max="13321" width="10.7109375" style="33" customWidth="1"/>
    <col min="13322" max="13322" width="11.42578125" style="33" customWidth="1"/>
    <col min="13323" max="13323" width="12.28515625" style="33" customWidth="1"/>
    <col min="13324" max="13324" width="12.7109375" style="33" customWidth="1"/>
    <col min="13325" max="13325" width="13.140625" style="33" customWidth="1"/>
    <col min="13326" max="13326" width="12.7109375" style="33" customWidth="1"/>
    <col min="13327" max="13327" width="11" style="33" customWidth="1"/>
    <col min="13328" max="13568" width="9.140625" style="33"/>
    <col min="13569" max="13569" width="83.7109375" style="33" customWidth="1"/>
    <col min="13570" max="13570" width="13.7109375" style="33" customWidth="1"/>
    <col min="13571" max="13571" width="15.5703125" style="33" customWidth="1"/>
    <col min="13572" max="13572" width="15.140625" style="33" customWidth="1"/>
    <col min="13573" max="13573" width="10.7109375" style="33" customWidth="1"/>
    <col min="13574" max="13574" width="24.42578125" style="33" customWidth="1"/>
    <col min="13575" max="13575" width="13.28515625" style="33" customWidth="1"/>
    <col min="13576" max="13576" width="13.42578125" style="33" customWidth="1"/>
    <col min="13577" max="13577" width="10.7109375" style="33" customWidth="1"/>
    <col min="13578" max="13578" width="11.42578125" style="33" customWidth="1"/>
    <col min="13579" max="13579" width="12.28515625" style="33" customWidth="1"/>
    <col min="13580" max="13580" width="12.7109375" style="33" customWidth="1"/>
    <col min="13581" max="13581" width="13.140625" style="33" customWidth="1"/>
    <col min="13582" max="13582" width="12.7109375" style="33" customWidth="1"/>
    <col min="13583" max="13583" width="11" style="33" customWidth="1"/>
    <col min="13584" max="13824" width="9.140625" style="33"/>
    <col min="13825" max="13825" width="83.7109375" style="33" customWidth="1"/>
    <col min="13826" max="13826" width="13.7109375" style="33" customWidth="1"/>
    <col min="13827" max="13827" width="15.5703125" style="33" customWidth="1"/>
    <col min="13828" max="13828" width="15.140625" style="33" customWidth="1"/>
    <col min="13829" max="13829" width="10.7109375" style="33" customWidth="1"/>
    <col min="13830" max="13830" width="24.42578125" style="33" customWidth="1"/>
    <col min="13831" max="13831" width="13.28515625" style="33" customWidth="1"/>
    <col min="13832" max="13832" width="13.42578125" style="33" customWidth="1"/>
    <col min="13833" max="13833" width="10.7109375" style="33" customWidth="1"/>
    <col min="13834" max="13834" width="11.42578125" style="33" customWidth="1"/>
    <col min="13835" max="13835" width="12.28515625" style="33" customWidth="1"/>
    <col min="13836" max="13836" width="12.7109375" style="33" customWidth="1"/>
    <col min="13837" max="13837" width="13.140625" style="33" customWidth="1"/>
    <col min="13838" max="13838" width="12.7109375" style="33" customWidth="1"/>
    <col min="13839" max="13839" width="11" style="33" customWidth="1"/>
    <col min="13840" max="14080" width="9.140625" style="33"/>
    <col min="14081" max="14081" width="83.7109375" style="33" customWidth="1"/>
    <col min="14082" max="14082" width="13.7109375" style="33" customWidth="1"/>
    <col min="14083" max="14083" width="15.5703125" style="33" customWidth="1"/>
    <col min="14084" max="14084" width="15.140625" style="33" customWidth="1"/>
    <col min="14085" max="14085" width="10.7109375" style="33" customWidth="1"/>
    <col min="14086" max="14086" width="24.42578125" style="33" customWidth="1"/>
    <col min="14087" max="14087" width="13.28515625" style="33" customWidth="1"/>
    <col min="14088" max="14088" width="13.42578125" style="33" customWidth="1"/>
    <col min="14089" max="14089" width="10.7109375" style="33" customWidth="1"/>
    <col min="14090" max="14090" width="11.42578125" style="33" customWidth="1"/>
    <col min="14091" max="14091" width="12.28515625" style="33" customWidth="1"/>
    <col min="14092" max="14092" width="12.7109375" style="33" customWidth="1"/>
    <col min="14093" max="14093" width="13.140625" style="33" customWidth="1"/>
    <col min="14094" max="14094" width="12.7109375" style="33" customWidth="1"/>
    <col min="14095" max="14095" width="11" style="33" customWidth="1"/>
    <col min="14096" max="14336" width="9.140625" style="33"/>
    <col min="14337" max="14337" width="83.7109375" style="33" customWidth="1"/>
    <col min="14338" max="14338" width="13.7109375" style="33" customWidth="1"/>
    <col min="14339" max="14339" width="15.5703125" style="33" customWidth="1"/>
    <col min="14340" max="14340" width="15.140625" style="33" customWidth="1"/>
    <col min="14341" max="14341" width="10.7109375" style="33" customWidth="1"/>
    <col min="14342" max="14342" width="24.42578125" style="33" customWidth="1"/>
    <col min="14343" max="14343" width="13.28515625" style="33" customWidth="1"/>
    <col min="14344" max="14344" width="13.42578125" style="33" customWidth="1"/>
    <col min="14345" max="14345" width="10.7109375" style="33" customWidth="1"/>
    <col min="14346" max="14346" width="11.42578125" style="33" customWidth="1"/>
    <col min="14347" max="14347" width="12.28515625" style="33" customWidth="1"/>
    <col min="14348" max="14348" width="12.7109375" style="33" customWidth="1"/>
    <col min="14349" max="14349" width="13.140625" style="33" customWidth="1"/>
    <col min="14350" max="14350" width="12.7109375" style="33" customWidth="1"/>
    <col min="14351" max="14351" width="11" style="33" customWidth="1"/>
    <col min="14352" max="14592" width="9.140625" style="33"/>
    <col min="14593" max="14593" width="83.7109375" style="33" customWidth="1"/>
    <col min="14594" max="14594" width="13.7109375" style="33" customWidth="1"/>
    <col min="14595" max="14595" width="15.5703125" style="33" customWidth="1"/>
    <col min="14596" max="14596" width="15.140625" style="33" customWidth="1"/>
    <col min="14597" max="14597" width="10.7109375" style="33" customWidth="1"/>
    <col min="14598" max="14598" width="24.42578125" style="33" customWidth="1"/>
    <col min="14599" max="14599" width="13.28515625" style="33" customWidth="1"/>
    <col min="14600" max="14600" width="13.42578125" style="33" customWidth="1"/>
    <col min="14601" max="14601" width="10.7109375" style="33" customWidth="1"/>
    <col min="14602" max="14602" width="11.42578125" style="33" customWidth="1"/>
    <col min="14603" max="14603" width="12.28515625" style="33" customWidth="1"/>
    <col min="14604" max="14604" width="12.7109375" style="33" customWidth="1"/>
    <col min="14605" max="14605" width="13.140625" style="33" customWidth="1"/>
    <col min="14606" max="14606" width="12.7109375" style="33" customWidth="1"/>
    <col min="14607" max="14607" width="11" style="33" customWidth="1"/>
    <col min="14608" max="14848" width="9.140625" style="33"/>
    <col min="14849" max="14849" width="83.7109375" style="33" customWidth="1"/>
    <col min="14850" max="14850" width="13.7109375" style="33" customWidth="1"/>
    <col min="14851" max="14851" width="15.5703125" style="33" customWidth="1"/>
    <col min="14852" max="14852" width="15.140625" style="33" customWidth="1"/>
    <col min="14853" max="14853" width="10.7109375" style="33" customWidth="1"/>
    <col min="14854" max="14854" width="24.42578125" style="33" customWidth="1"/>
    <col min="14855" max="14855" width="13.28515625" style="33" customWidth="1"/>
    <col min="14856" max="14856" width="13.42578125" style="33" customWidth="1"/>
    <col min="14857" max="14857" width="10.7109375" style="33" customWidth="1"/>
    <col min="14858" max="14858" width="11.42578125" style="33" customWidth="1"/>
    <col min="14859" max="14859" width="12.28515625" style="33" customWidth="1"/>
    <col min="14860" max="14860" width="12.7109375" style="33" customWidth="1"/>
    <col min="14861" max="14861" width="13.140625" style="33" customWidth="1"/>
    <col min="14862" max="14862" width="12.7109375" style="33" customWidth="1"/>
    <col min="14863" max="14863" width="11" style="33" customWidth="1"/>
    <col min="14864" max="15104" width="9.140625" style="33"/>
    <col min="15105" max="15105" width="83.7109375" style="33" customWidth="1"/>
    <col min="15106" max="15106" width="13.7109375" style="33" customWidth="1"/>
    <col min="15107" max="15107" width="15.5703125" style="33" customWidth="1"/>
    <col min="15108" max="15108" width="15.140625" style="33" customWidth="1"/>
    <col min="15109" max="15109" width="10.7109375" style="33" customWidth="1"/>
    <col min="15110" max="15110" width="24.42578125" style="33" customWidth="1"/>
    <col min="15111" max="15111" width="13.28515625" style="33" customWidth="1"/>
    <col min="15112" max="15112" width="13.42578125" style="33" customWidth="1"/>
    <col min="15113" max="15113" width="10.7109375" style="33" customWidth="1"/>
    <col min="15114" max="15114" width="11.42578125" style="33" customWidth="1"/>
    <col min="15115" max="15115" width="12.28515625" style="33" customWidth="1"/>
    <col min="15116" max="15116" width="12.7109375" style="33" customWidth="1"/>
    <col min="15117" max="15117" width="13.140625" style="33" customWidth="1"/>
    <col min="15118" max="15118" width="12.7109375" style="33" customWidth="1"/>
    <col min="15119" max="15119" width="11" style="33" customWidth="1"/>
    <col min="15120" max="15360" width="9.140625" style="33"/>
    <col min="15361" max="15361" width="83.7109375" style="33" customWidth="1"/>
    <col min="15362" max="15362" width="13.7109375" style="33" customWidth="1"/>
    <col min="15363" max="15363" width="15.5703125" style="33" customWidth="1"/>
    <col min="15364" max="15364" width="15.140625" style="33" customWidth="1"/>
    <col min="15365" max="15365" width="10.7109375" style="33" customWidth="1"/>
    <col min="15366" max="15366" width="24.42578125" style="33" customWidth="1"/>
    <col min="15367" max="15367" width="13.28515625" style="33" customWidth="1"/>
    <col min="15368" max="15368" width="13.42578125" style="33" customWidth="1"/>
    <col min="15369" max="15369" width="10.7109375" style="33" customWidth="1"/>
    <col min="15370" max="15370" width="11.42578125" style="33" customWidth="1"/>
    <col min="15371" max="15371" width="12.28515625" style="33" customWidth="1"/>
    <col min="15372" max="15372" width="12.7109375" style="33" customWidth="1"/>
    <col min="15373" max="15373" width="13.140625" style="33" customWidth="1"/>
    <col min="15374" max="15374" width="12.7109375" style="33" customWidth="1"/>
    <col min="15375" max="15375" width="11" style="33" customWidth="1"/>
    <col min="15376" max="15616" width="9.140625" style="33"/>
    <col min="15617" max="15617" width="83.7109375" style="33" customWidth="1"/>
    <col min="15618" max="15618" width="13.7109375" style="33" customWidth="1"/>
    <col min="15619" max="15619" width="15.5703125" style="33" customWidth="1"/>
    <col min="15620" max="15620" width="15.140625" style="33" customWidth="1"/>
    <col min="15621" max="15621" width="10.7109375" style="33" customWidth="1"/>
    <col min="15622" max="15622" width="24.42578125" style="33" customWidth="1"/>
    <col min="15623" max="15623" width="13.28515625" style="33" customWidth="1"/>
    <col min="15624" max="15624" width="13.42578125" style="33" customWidth="1"/>
    <col min="15625" max="15625" width="10.7109375" style="33" customWidth="1"/>
    <col min="15626" max="15626" width="11.42578125" style="33" customWidth="1"/>
    <col min="15627" max="15627" width="12.28515625" style="33" customWidth="1"/>
    <col min="15628" max="15628" width="12.7109375" style="33" customWidth="1"/>
    <col min="15629" max="15629" width="13.140625" style="33" customWidth="1"/>
    <col min="15630" max="15630" width="12.7109375" style="33" customWidth="1"/>
    <col min="15631" max="15631" width="11" style="33" customWidth="1"/>
    <col min="15632" max="15872" width="9.140625" style="33"/>
    <col min="15873" max="15873" width="83.7109375" style="33" customWidth="1"/>
    <col min="15874" max="15874" width="13.7109375" style="33" customWidth="1"/>
    <col min="15875" max="15875" width="15.5703125" style="33" customWidth="1"/>
    <col min="15876" max="15876" width="15.140625" style="33" customWidth="1"/>
    <col min="15877" max="15877" width="10.7109375" style="33" customWidth="1"/>
    <col min="15878" max="15878" width="24.42578125" style="33" customWidth="1"/>
    <col min="15879" max="15879" width="13.28515625" style="33" customWidth="1"/>
    <col min="15880" max="15880" width="13.42578125" style="33" customWidth="1"/>
    <col min="15881" max="15881" width="10.7109375" style="33" customWidth="1"/>
    <col min="15882" max="15882" width="11.42578125" style="33" customWidth="1"/>
    <col min="15883" max="15883" width="12.28515625" style="33" customWidth="1"/>
    <col min="15884" max="15884" width="12.7109375" style="33" customWidth="1"/>
    <col min="15885" max="15885" width="13.140625" style="33" customWidth="1"/>
    <col min="15886" max="15886" width="12.7109375" style="33" customWidth="1"/>
    <col min="15887" max="15887" width="11" style="33" customWidth="1"/>
    <col min="15888" max="16128" width="9.140625" style="33"/>
    <col min="16129" max="16129" width="83.7109375" style="33" customWidth="1"/>
    <col min="16130" max="16130" width="13.7109375" style="33" customWidth="1"/>
    <col min="16131" max="16131" width="15.5703125" style="33" customWidth="1"/>
    <col min="16132" max="16132" width="15.140625" style="33" customWidth="1"/>
    <col min="16133" max="16133" width="10.7109375" style="33" customWidth="1"/>
    <col min="16134" max="16134" width="24.42578125" style="33" customWidth="1"/>
    <col min="16135" max="16135" width="13.28515625" style="33" customWidth="1"/>
    <col min="16136" max="16136" width="13.42578125" style="33" customWidth="1"/>
    <col min="16137" max="16137" width="10.7109375" style="33" customWidth="1"/>
    <col min="16138" max="16138" width="11.42578125" style="33" customWidth="1"/>
    <col min="16139" max="16139" width="12.28515625" style="33" customWidth="1"/>
    <col min="16140" max="16140" width="12.7109375" style="33" customWidth="1"/>
    <col min="16141" max="16141" width="13.140625" style="33" customWidth="1"/>
    <col min="16142" max="16142" width="12.7109375" style="33" customWidth="1"/>
    <col min="16143" max="16143" width="11" style="33" customWidth="1"/>
    <col min="16144" max="16384" width="9.140625" style="33"/>
  </cols>
  <sheetData>
    <row r="1" spans="1:16">
      <c r="A1" s="16" t="s">
        <v>57</v>
      </c>
      <c r="B1" s="511" t="s">
        <v>2140</v>
      </c>
    </row>
    <row r="2" spans="1:16">
      <c r="A2" s="16" t="s">
        <v>58</v>
      </c>
      <c r="B2" s="511" t="s">
        <v>2141</v>
      </c>
    </row>
    <row r="3" spans="1:16">
      <c r="A3" s="16" t="s">
        <v>56</v>
      </c>
      <c r="B3" s="16" t="s">
        <v>1366</v>
      </c>
    </row>
    <row r="4" spans="1:16">
      <c r="A4" s="16" t="s">
        <v>59</v>
      </c>
      <c r="B4" s="16" t="s">
        <v>62</v>
      </c>
    </row>
    <row r="5" spans="1:16">
      <c r="A5" s="33" t="s">
        <v>1349</v>
      </c>
      <c r="B5" s="33" t="s">
        <v>80</v>
      </c>
    </row>
    <row r="7" spans="1:16">
      <c r="A7" s="2176" t="s">
        <v>2142</v>
      </c>
      <c r="B7" s="3100" t="s">
        <v>2143</v>
      </c>
      <c r="C7" s="3101"/>
      <c r="D7" s="3101"/>
      <c r="E7" s="3102"/>
      <c r="F7" s="3103" t="s">
        <v>2144</v>
      </c>
      <c r="G7" s="3104"/>
      <c r="H7" s="3105"/>
      <c r="I7" s="2177"/>
      <c r="J7" s="3100" t="s">
        <v>2145</v>
      </c>
      <c r="K7" s="3101"/>
      <c r="L7" s="3102"/>
      <c r="M7" s="3100" t="s">
        <v>2146</v>
      </c>
      <c r="N7" s="3102"/>
      <c r="O7" s="2178"/>
      <c r="P7" s="116"/>
    </row>
    <row r="8" spans="1:16">
      <c r="A8" s="512"/>
      <c r="B8" s="2179" t="s">
        <v>2147</v>
      </c>
      <c r="C8" s="2180" t="s">
        <v>2148</v>
      </c>
      <c r="D8" s="2181" t="s">
        <v>2149</v>
      </c>
      <c r="E8" s="2181" t="s">
        <v>2150</v>
      </c>
      <c r="F8" s="513" t="s">
        <v>2147</v>
      </c>
      <c r="G8" s="512" t="s">
        <v>2148</v>
      </c>
      <c r="H8" s="514" t="s">
        <v>2149</v>
      </c>
      <c r="I8" s="328" t="s">
        <v>2151</v>
      </c>
      <c r="J8" s="2179" t="s">
        <v>2147</v>
      </c>
      <c r="K8" s="2180" t="s">
        <v>2148</v>
      </c>
      <c r="L8" s="2181" t="s">
        <v>2150</v>
      </c>
      <c r="M8" s="513" t="s">
        <v>2147</v>
      </c>
      <c r="N8" s="514" t="s">
        <v>2148</v>
      </c>
      <c r="O8" s="328" t="s">
        <v>2151</v>
      </c>
      <c r="P8" s="116"/>
    </row>
    <row r="9" spans="1:16">
      <c r="A9" s="127" t="s">
        <v>2152</v>
      </c>
      <c r="B9" s="2182" t="s">
        <v>2153</v>
      </c>
      <c r="C9" s="2183" t="s">
        <v>2154</v>
      </c>
      <c r="D9" s="127" t="s">
        <v>2155</v>
      </c>
      <c r="E9" s="127" t="s">
        <v>2156</v>
      </c>
      <c r="F9" s="513" t="s">
        <v>2153</v>
      </c>
      <c r="G9" s="512" t="s">
        <v>2154</v>
      </c>
      <c r="H9" s="514" t="s">
        <v>2155</v>
      </c>
      <c r="I9" s="127"/>
      <c r="J9" s="2182" t="s">
        <v>2153</v>
      </c>
      <c r="K9" s="2183" t="s">
        <v>2154</v>
      </c>
      <c r="L9" s="127" t="s">
        <v>2156</v>
      </c>
      <c r="M9" s="513" t="s">
        <v>2153</v>
      </c>
      <c r="N9" s="514" t="s">
        <v>2154</v>
      </c>
      <c r="O9" s="127"/>
      <c r="P9" s="116"/>
    </row>
    <row r="10" spans="1:16">
      <c r="A10" s="304" t="s">
        <v>2157</v>
      </c>
      <c r="B10" s="515"/>
      <c r="C10" s="516"/>
      <c r="D10" s="516"/>
      <c r="E10" s="516">
        <v>0.01</v>
      </c>
      <c r="F10" s="2184">
        <f t="shared" ref="F10:F16" si="0">B10*E10</f>
        <v>0</v>
      </c>
      <c r="G10" s="2185">
        <f t="shared" ref="G10:G16" si="1">C10*E10</f>
        <v>0</v>
      </c>
      <c r="H10" s="2185">
        <f t="shared" ref="H10:H16" si="2">D10*E10</f>
        <v>0</v>
      </c>
      <c r="I10" s="2186">
        <f t="shared" ref="I10:I17" si="3">F10+G10+H10</f>
        <v>0</v>
      </c>
      <c r="J10" s="516"/>
      <c r="K10" s="516"/>
      <c r="L10" s="516">
        <v>0.01</v>
      </c>
      <c r="M10" s="2184">
        <f t="shared" ref="M10:M16" si="4">J10*L10</f>
        <v>0</v>
      </c>
      <c r="N10" s="2185">
        <f t="shared" ref="N10:N16" si="5">K10*L10</f>
        <v>0</v>
      </c>
      <c r="O10" s="2186">
        <f t="shared" ref="O10:O17" si="6">M10+N10</f>
        <v>0</v>
      </c>
      <c r="P10" s="116"/>
    </row>
    <row r="11" spans="1:16">
      <c r="A11" s="304" t="s">
        <v>2158</v>
      </c>
      <c r="B11" s="515"/>
      <c r="C11" s="516"/>
      <c r="D11" s="516"/>
      <c r="E11" s="516">
        <v>0.1</v>
      </c>
      <c r="F11" s="517">
        <f t="shared" si="0"/>
        <v>0</v>
      </c>
      <c r="G11" s="518">
        <f t="shared" si="1"/>
        <v>0</v>
      </c>
      <c r="H11" s="518">
        <f t="shared" si="2"/>
        <v>0</v>
      </c>
      <c r="I11" s="519">
        <f>F11+G11+H11</f>
        <v>0</v>
      </c>
      <c r="J11" s="516"/>
      <c r="K11" s="516"/>
      <c r="L11" s="516">
        <v>0.1</v>
      </c>
      <c r="M11" s="517">
        <f t="shared" si="4"/>
        <v>0</v>
      </c>
      <c r="N11" s="518">
        <f t="shared" si="5"/>
        <v>0</v>
      </c>
      <c r="O11" s="519">
        <f>M11+N11</f>
        <v>0</v>
      </c>
      <c r="P11" s="116"/>
    </row>
    <row r="12" spans="1:16">
      <c r="A12" s="304" t="s">
        <v>2159</v>
      </c>
      <c r="B12" s="515"/>
      <c r="C12" s="516"/>
      <c r="D12" s="516"/>
      <c r="E12" s="516">
        <v>0.05</v>
      </c>
      <c r="F12" s="517">
        <f t="shared" si="0"/>
        <v>0</v>
      </c>
      <c r="G12" s="518">
        <f t="shared" si="1"/>
        <v>0</v>
      </c>
      <c r="H12" s="518">
        <f t="shared" si="2"/>
        <v>0</v>
      </c>
      <c r="I12" s="519">
        <f t="shared" si="3"/>
        <v>0</v>
      </c>
      <c r="J12" s="516"/>
      <c r="K12" s="516"/>
      <c r="L12" s="516">
        <v>0.05</v>
      </c>
      <c r="M12" s="517">
        <f t="shared" si="4"/>
        <v>0</v>
      </c>
      <c r="N12" s="518">
        <f t="shared" si="5"/>
        <v>0</v>
      </c>
      <c r="O12" s="519">
        <f t="shared" si="6"/>
        <v>0</v>
      </c>
      <c r="P12" s="116"/>
    </row>
    <row r="13" spans="1:16">
      <c r="A13" s="304" t="s">
        <v>2160</v>
      </c>
      <c r="B13" s="515"/>
      <c r="C13" s="516"/>
      <c r="D13" s="516"/>
      <c r="E13" s="516">
        <v>0.1</v>
      </c>
      <c r="F13" s="517">
        <f t="shared" si="0"/>
        <v>0</v>
      </c>
      <c r="G13" s="518">
        <f t="shared" si="1"/>
        <v>0</v>
      </c>
      <c r="H13" s="518">
        <f t="shared" si="2"/>
        <v>0</v>
      </c>
      <c r="I13" s="519">
        <f>F13+G13+H13</f>
        <v>0</v>
      </c>
      <c r="J13" s="516"/>
      <c r="K13" s="516"/>
      <c r="L13" s="516">
        <v>0.1</v>
      </c>
      <c r="M13" s="517">
        <f t="shared" si="4"/>
        <v>0</v>
      </c>
      <c r="N13" s="518">
        <f t="shared" si="5"/>
        <v>0</v>
      </c>
      <c r="O13" s="519">
        <f>M13+N13</f>
        <v>0</v>
      </c>
      <c r="P13" s="116"/>
    </row>
    <row r="14" spans="1:16">
      <c r="A14" s="304" t="s">
        <v>2161</v>
      </c>
      <c r="B14" s="515"/>
      <c r="C14" s="516"/>
      <c r="D14" s="516"/>
      <c r="E14" s="516">
        <v>0.2</v>
      </c>
      <c r="F14" s="517">
        <f t="shared" si="0"/>
        <v>0</v>
      </c>
      <c r="G14" s="518">
        <f t="shared" si="1"/>
        <v>0</v>
      </c>
      <c r="H14" s="518">
        <f t="shared" si="2"/>
        <v>0</v>
      </c>
      <c r="I14" s="519">
        <f t="shared" si="3"/>
        <v>0</v>
      </c>
      <c r="J14" s="516"/>
      <c r="K14" s="516"/>
      <c r="L14" s="516">
        <v>1</v>
      </c>
      <c r="M14" s="517">
        <f t="shared" si="4"/>
        <v>0</v>
      </c>
      <c r="N14" s="518">
        <f t="shared" si="5"/>
        <v>0</v>
      </c>
      <c r="O14" s="519">
        <f t="shared" si="6"/>
        <v>0</v>
      </c>
      <c r="P14" s="116"/>
    </row>
    <row r="15" spans="1:16">
      <c r="A15" s="304" t="s">
        <v>2162</v>
      </c>
      <c r="B15" s="515"/>
      <c r="C15" s="516"/>
      <c r="D15" s="516"/>
      <c r="E15" s="516">
        <v>0.5</v>
      </c>
      <c r="F15" s="517">
        <f t="shared" si="0"/>
        <v>0</v>
      </c>
      <c r="G15" s="518">
        <f t="shared" si="1"/>
        <v>0</v>
      </c>
      <c r="H15" s="518">
        <f t="shared" si="2"/>
        <v>0</v>
      </c>
      <c r="I15" s="519">
        <f t="shared" si="3"/>
        <v>0</v>
      </c>
      <c r="J15" s="516"/>
      <c r="K15" s="516"/>
      <c r="L15" s="516">
        <v>1</v>
      </c>
      <c r="M15" s="517">
        <f t="shared" si="4"/>
        <v>0</v>
      </c>
      <c r="N15" s="518">
        <f t="shared" si="5"/>
        <v>0</v>
      </c>
      <c r="O15" s="519">
        <f t="shared" si="6"/>
        <v>0</v>
      </c>
      <c r="P15" s="116"/>
    </row>
    <row r="16" spans="1:16">
      <c r="A16" s="304" t="s">
        <v>2163</v>
      </c>
      <c r="B16" s="515"/>
      <c r="C16" s="516"/>
      <c r="D16" s="516"/>
      <c r="E16" s="516">
        <v>1</v>
      </c>
      <c r="F16" s="520">
        <f t="shared" si="0"/>
        <v>0</v>
      </c>
      <c r="G16" s="2187">
        <f t="shared" si="1"/>
        <v>0</v>
      </c>
      <c r="H16" s="2187">
        <f t="shared" si="2"/>
        <v>0</v>
      </c>
      <c r="I16" s="2188">
        <f t="shared" si="3"/>
        <v>0</v>
      </c>
      <c r="J16" s="516"/>
      <c r="K16" s="516"/>
      <c r="L16" s="516">
        <v>1</v>
      </c>
      <c r="M16" s="520">
        <f t="shared" si="4"/>
        <v>0</v>
      </c>
      <c r="N16" s="2187">
        <f t="shared" si="5"/>
        <v>0</v>
      </c>
      <c r="O16" s="2188">
        <f t="shared" si="6"/>
        <v>0</v>
      </c>
      <c r="P16" s="116"/>
    </row>
    <row r="17" spans="1:16">
      <c r="A17" s="2189" t="s">
        <v>28</v>
      </c>
      <c r="B17" s="2190">
        <f>SUM(B10:B16)</f>
        <v>0</v>
      </c>
      <c r="C17" s="2191">
        <f>SUM(C10:C16)</f>
        <v>0</v>
      </c>
      <c r="D17" s="2191">
        <f>SUM(D10:D16)</f>
        <v>0</v>
      </c>
      <c r="E17" s="2192"/>
      <c r="F17" s="2190">
        <f>SUM(F10:F16)</f>
        <v>0</v>
      </c>
      <c r="G17" s="2191">
        <f>SUM(G10:G16)</f>
        <v>0</v>
      </c>
      <c r="H17" s="2191">
        <f>SUM(H10:H16)</f>
        <v>0</v>
      </c>
      <c r="I17" s="2193">
        <f t="shared" si="3"/>
        <v>0</v>
      </c>
      <c r="J17" s="2190">
        <f>SUM(J10:J16)</f>
        <v>0</v>
      </c>
      <c r="K17" s="2191">
        <f>SUM(K10:K16)</f>
        <v>0</v>
      </c>
      <c r="L17" s="2192"/>
      <c r="M17" s="2187">
        <f>SUM(M10:M16)</f>
        <v>0</v>
      </c>
      <c r="N17" s="2187">
        <f>SUM(N10:N16)</f>
        <v>0</v>
      </c>
      <c r="O17" s="2188">
        <f t="shared" si="6"/>
        <v>0</v>
      </c>
      <c r="P17" s="116"/>
    </row>
    <row r="18" spans="1:16">
      <c r="A18" s="237"/>
      <c r="B18" s="521"/>
      <c r="C18" s="521"/>
      <c r="D18" s="521"/>
      <c r="E18" s="237"/>
      <c r="F18" s="521"/>
      <c r="G18" s="521"/>
      <c r="H18" s="521"/>
      <c r="I18" s="521"/>
      <c r="J18" s="521"/>
      <c r="K18" s="521"/>
      <c r="L18" s="237"/>
      <c r="M18" s="521"/>
      <c r="N18" s="521"/>
      <c r="O18" s="521"/>
      <c r="P18" s="116"/>
    </row>
    <row r="19" spans="1:16">
      <c r="A19" s="116"/>
      <c r="B19" s="116"/>
      <c r="C19" s="116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</row>
    <row r="20" spans="1:16">
      <c r="A20" s="2194"/>
      <c r="B20" s="3100" t="s">
        <v>2164</v>
      </c>
      <c r="C20" s="3101"/>
      <c r="D20" s="3101"/>
      <c r="E20" s="3102"/>
      <c r="F20" s="3100" t="s">
        <v>2165</v>
      </c>
      <c r="G20" s="3101"/>
      <c r="H20" s="3101"/>
      <c r="I20" s="2178"/>
      <c r="J20" s="2181" t="s">
        <v>2166</v>
      </c>
      <c r="K20" s="116"/>
      <c r="L20" s="116"/>
      <c r="M20" s="116"/>
      <c r="N20" s="116"/>
      <c r="O20" s="116"/>
      <c r="P20" s="116"/>
    </row>
    <row r="21" spans="1:16">
      <c r="A21" s="512" t="s">
        <v>2152</v>
      </c>
      <c r="B21" s="2179" t="s">
        <v>2147</v>
      </c>
      <c r="C21" s="2180" t="s">
        <v>2148</v>
      </c>
      <c r="D21" s="2181" t="s">
        <v>2149</v>
      </c>
      <c r="E21" s="2181" t="s">
        <v>2167</v>
      </c>
      <c r="F21" s="513" t="s">
        <v>2147</v>
      </c>
      <c r="G21" s="512" t="s">
        <v>2148</v>
      </c>
      <c r="H21" s="514" t="s">
        <v>2167</v>
      </c>
      <c r="I21" s="328" t="s">
        <v>2151</v>
      </c>
      <c r="J21" s="512" t="s">
        <v>2168</v>
      </c>
      <c r="K21" s="116"/>
      <c r="L21" s="116"/>
      <c r="M21" s="116"/>
      <c r="N21" s="116"/>
      <c r="O21" s="116"/>
      <c r="P21" s="116"/>
    </row>
    <row r="22" spans="1:16">
      <c r="A22" s="522"/>
      <c r="B22" s="2182" t="s">
        <v>2153</v>
      </c>
      <c r="C22" s="2183" t="s">
        <v>2154</v>
      </c>
      <c r="D22" s="127" t="s">
        <v>2155</v>
      </c>
      <c r="E22" s="512" t="s">
        <v>2169</v>
      </c>
      <c r="F22" s="2183" t="s">
        <v>2153</v>
      </c>
      <c r="G22" s="127" t="s">
        <v>2154</v>
      </c>
      <c r="H22" s="514" t="s">
        <v>2170</v>
      </c>
      <c r="I22" s="127"/>
      <c r="J22" s="522"/>
      <c r="K22" s="116"/>
      <c r="L22" s="116"/>
      <c r="M22" s="116"/>
      <c r="N22" s="116"/>
      <c r="O22" s="116"/>
      <c r="P22" s="116"/>
    </row>
    <row r="23" spans="1:16">
      <c r="A23" s="304" t="s">
        <v>2157</v>
      </c>
      <c r="B23" s="516"/>
      <c r="C23" s="516"/>
      <c r="D23" s="516"/>
      <c r="E23" s="2195">
        <f t="shared" ref="E23:E30" si="7">B23+C23+D23</f>
        <v>0</v>
      </c>
      <c r="F23" s="516"/>
      <c r="G23" s="516"/>
      <c r="H23" s="2184">
        <f t="shared" ref="H23:H30" si="8">F23+G23</f>
        <v>0</v>
      </c>
      <c r="I23" s="2186">
        <f t="shared" ref="I23:I30" si="9">E23+H23</f>
        <v>0</v>
      </c>
      <c r="J23" s="2196"/>
      <c r="K23" s="116"/>
      <c r="L23" s="116"/>
      <c r="M23" s="116"/>
      <c r="N23" s="116"/>
      <c r="O23" s="116"/>
      <c r="P23" s="116"/>
    </row>
    <row r="24" spans="1:16">
      <c r="A24" s="304" t="s">
        <v>2158</v>
      </c>
      <c r="B24" s="516"/>
      <c r="C24" s="516"/>
      <c r="D24" s="516"/>
      <c r="E24" s="523">
        <f t="shared" si="7"/>
        <v>0</v>
      </c>
      <c r="F24" s="516"/>
      <c r="G24" s="516"/>
      <c r="H24" s="517">
        <f>F24+G24</f>
        <v>0</v>
      </c>
      <c r="I24" s="519">
        <f>E24+H24</f>
        <v>0</v>
      </c>
      <c r="J24" s="524"/>
      <c r="K24" s="116"/>
      <c r="L24" s="116"/>
      <c r="M24" s="116"/>
      <c r="N24" s="116"/>
      <c r="O24" s="116"/>
      <c r="P24" s="116"/>
    </row>
    <row r="25" spans="1:16">
      <c r="A25" s="304" t="s">
        <v>2159</v>
      </c>
      <c r="B25" s="516"/>
      <c r="C25" s="516"/>
      <c r="D25" s="516"/>
      <c r="E25" s="523">
        <f t="shared" si="7"/>
        <v>0</v>
      </c>
      <c r="F25" s="516"/>
      <c r="G25" s="516"/>
      <c r="H25" s="517">
        <f t="shared" si="8"/>
        <v>0</v>
      </c>
      <c r="I25" s="519">
        <f t="shared" si="9"/>
        <v>0</v>
      </c>
      <c r="J25" s="524"/>
      <c r="K25" s="116"/>
      <c r="L25" s="116"/>
      <c r="M25" s="116"/>
      <c r="N25" s="116"/>
      <c r="O25" s="116"/>
      <c r="P25" s="116"/>
    </row>
    <row r="26" spans="1:16">
      <c r="A26" s="304" t="s">
        <v>2160</v>
      </c>
      <c r="B26" s="516"/>
      <c r="C26" s="516"/>
      <c r="D26" s="516"/>
      <c r="E26" s="523">
        <f t="shared" si="7"/>
        <v>0</v>
      </c>
      <c r="F26" s="516"/>
      <c r="G26" s="516"/>
      <c r="H26" s="517">
        <f>F26+G26</f>
        <v>0</v>
      </c>
      <c r="I26" s="519">
        <f>E26+H26</f>
        <v>0</v>
      </c>
      <c r="J26" s="524"/>
      <c r="K26" s="116"/>
      <c r="L26" s="116"/>
      <c r="M26" s="116"/>
      <c r="N26" s="116"/>
      <c r="O26" s="116"/>
      <c r="P26" s="116"/>
    </row>
    <row r="27" spans="1:16">
      <c r="A27" s="304" t="s">
        <v>2161</v>
      </c>
      <c r="B27" s="516"/>
      <c r="C27" s="516"/>
      <c r="D27" s="516"/>
      <c r="E27" s="523">
        <f t="shared" si="7"/>
        <v>0</v>
      </c>
      <c r="F27" s="516"/>
      <c r="G27" s="516"/>
      <c r="H27" s="517">
        <f t="shared" si="8"/>
        <v>0</v>
      </c>
      <c r="I27" s="519">
        <f t="shared" si="9"/>
        <v>0</v>
      </c>
      <c r="J27" s="524"/>
      <c r="K27" s="116"/>
      <c r="L27" s="116"/>
      <c r="M27" s="116"/>
      <c r="N27" s="116"/>
      <c r="O27" s="116"/>
      <c r="P27" s="116"/>
    </row>
    <row r="28" spans="1:16">
      <c r="A28" s="304" t="s">
        <v>2162</v>
      </c>
      <c r="B28" s="516"/>
      <c r="C28" s="516"/>
      <c r="D28" s="516"/>
      <c r="E28" s="523">
        <f t="shared" si="7"/>
        <v>0</v>
      </c>
      <c r="F28" s="516"/>
      <c r="G28" s="516"/>
      <c r="H28" s="517">
        <f t="shared" si="8"/>
        <v>0</v>
      </c>
      <c r="I28" s="519">
        <f t="shared" si="9"/>
        <v>0</v>
      </c>
      <c r="J28" s="524"/>
      <c r="K28" s="116"/>
      <c r="L28" s="116"/>
      <c r="M28" s="116"/>
      <c r="O28" s="116"/>
      <c r="P28" s="116"/>
    </row>
    <row r="29" spans="1:16">
      <c r="A29" s="304" t="s">
        <v>2163</v>
      </c>
      <c r="B29" s="516"/>
      <c r="C29" s="516"/>
      <c r="D29" s="516"/>
      <c r="E29" s="525">
        <f t="shared" si="7"/>
        <v>0</v>
      </c>
      <c r="F29" s="516"/>
      <c r="G29" s="516"/>
      <c r="H29" s="520">
        <f t="shared" si="8"/>
        <v>0</v>
      </c>
      <c r="I29" s="2188">
        <f t="shared" si="9"/>
        <v>0</v>
      </c>
      <c r="J29" s="2197"/>
      <c r="K29" s="116"/>
      <c r="L29" s="116"/>
      <c r="M29" s="116"/>
      <c r="N29" s="116"/>
      <c r="O29" s="116"/>
      <c r="P29" s="116"/>
    </row>
    <row r="30" spans="1:16">
      <c r="A30" s="2189" t="s">
        <v>28</v>
      </c>
      <c r="B30" s="2190">
        <f>SUM(B23:B29)</f>
        <v>0</v>
      </c>
      <c r="C30" s="2191">
        <f>SUM(C23:C29)</f>
        <v>0</v>
      </c>
      <c r="D30" s="2191">
        <f>SUM(D23:D29)</f>
        <v>0</v>
      </c>
      <c r="E30" s="2187">
        <f t="shared" si="7"/>
        <v>0</v>
      </c>
      <c r="F30" s="2190">
        <f>SUM(F23:F29)</f>
        <v>0</v>
      </c>
      <c r="G30" s="2193">
        <f>SUM(G23:G29)</f>
        <v>0</v>
      </c>
      <c r="H30" s="520">
        <f t="shared" si="8"/>
        <v>0</v>
      </c>
      <c r="I30" s="2188">
        <f t="shared" si="9"/>
        <v>0</v>
      </c>
      <c r="J30" s="2193">
        <f>SUM(J23:J29)</f>
        <v>0</v>
      </c>
      <c r="K30" s="116"/>
      <c r="L30" s="116"/>
      <c r="M30" s="116"/>
      <c r="N30" s="116"/>
      <c r="O30" s="116"/>
      <c r="P30" s="116"/>
    </row>
    <row r="31" spans="1:16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</row>
    <row r="32" spans="1:16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</row>
    <row r="33" spans="1:16">
      <c r="A33" s="2176" t="s">
        <v>2171</v>
      </c>
      <c r="B33" s="3100" t="s">
        <v>2143</v>
      </c>
      <c r="C33" s="3101"/>
      <c r="D33" s="3101"/>
      <c r="E33" s="3102"/>
      <c r="F33" s="3103" t="s">
        <v>2144</v>
      </c>
      <c r="G33" s="3104"/>
      <c r="H33" s="3105"/>
      <c r="I33" s="2177"/>
      <c r="J33" s="3101" t="s">
        <v>2145</v>
      </c>
      <c r="K33" s="3101"/>
      <c r="L33" s="3102"/>
      <c r="M33" s="3100" t="s">
        <v>2146</v>
      </c>
      <c r="N33" s="3102"/>
      <c r="O33" s="2178"/>
      <c r="P33" s="116"/>
    </row>
    <row r="34" spans="1:16">
      <c r="A34" s="512"/>
      <c r="B34" s="526" t="s">
        <v>2147</v>
      </c>
      <c r="C34" s="513" t="s">
        <v>2148</v>
      </c>
      <c r="D34" s="512" t="s">
        <v>2149</v>
      </c>
      <c r="E34" s="512" t="s">
        <v>2150</v>
      </c>
      <c r="F34" s="513" t="s">
        <v>2147</v>
      </c>
      <c r="G34" s="512" t="s">
        <v>2148</v>
      </c>
      <c r="H34" s="514" t="s">
        <v>2149</v>
      </c>
      <c r="I34" s="328" t="s">
        <v>2151</v>
      </c>
      <c r="J34" s="526" t="s">
        <v>2147</v>
      </c>
      <c r="K34" s="513" t="s">
        <v>2148</v>
      </c>
      <c r="L34" s="512" t="s">
        <v>2150</v>
      </c>
      <c r="M34" s="513" t="s">
        <v>2147</v>
      </c>
      <c r="N34" s="514" t="s">
        <v>2148</v>
      </c>
      <c r="O34" s="328" t="s">
        <v>2151</v>
      </c>
      <c r="P34" s="116"/>
    </row>
    <row r="35" spans="1:16">
      <c r="A35" s="127" t="s">
        <v>2152</v>
      </c>
      <c r="B35" s="2182" t="s">
        <v>2153</v>
      </c>
      <c r="C35" s="2183" t="s">
        <v>2154</v>
      </c>
      <c r="D35" s="127" t="s">
        <v>2155</v>
      </c>
      <c r="E35" s="127" t="s">
        <v>2156</v>
      </c>
      <c r="F35" s="513" t="s">
        <v>2153</v>
      </c>
      <c r="G35" s="512" t="s">
        <v>2154</v>
      </c>
      <c r="H35" s="514" t="s">
        <v>2155</v>
      </c>
      <c r="I35" s="127"/>
      <c r="J35" s="2182" t="s">
        <v>2153</v>
      </c>
      <c r="K35" s="2183" t="s">
        <v>2154</v>
      </c>
      <c r="L35" s="127" t="s">
        <v>2156</v>
      </c>
      <c r="M35" s="513" t="s">
        <v>2153</v>
      </c>
      <c r="N35" s="514" t="s">
        <v>2154</v>
      </c>
      <c r="O35" s="127"/>
      <c r="P35" s="116"/>
    </row>
    <row r="36" spans="1:16">
      <c r="A36" s="304" t="s">
        <v>2157</v>
      </c>
      <c r="B36" s="527"/>
      <c r="C36" s="528"/>
      <c r="D36" s="528"/>
      <c r="E36" s="529" t="e">
        <f>F36/B36</f>
        <v>#DIV/0!</v>
      </c>
      <c r="F36" s="2198"/>
      <c r="G36" s="2199" t="e">
        <f t="shared" ref="G36:G42" si="10">C36*(F36/B36)</f>
        <v>#DIV/0!</v>
      </c>
      <c r="H36" s="2199" t="e">
        <f t="shared" ref="H36:H42" si="11">D36*(F36/B36)</f>
        <v>#DIV/0!</v>
      </c>
      <c r="I36" s="2200" t="e">
        <f t="shared" ref="I36:I43" si="12">F36+G36+H36</f>
        <v>#DIV/0!</v>
      </c>
      <c r="J36" s="527"/>
      <c r="K36" s="528"/>
      <c r="L36" s="529" t="e">
        <f>M36/J36</f>
        <v>#DIV/0!</v>
      </c>
      <c r="M36" s="2198"/>
      <c r="N36" s="2199" t="e">
        <f t="shared" ref="N36:N42" si="13">K36*(M36/J36)</f>
        <v>#DIV/0!</v>
      </c>
      <c r="O36" s="2200" t="e">
        <f t="shared" ref="O36:O43" si="14">M36+N36</f>
        <v>#DIV/0!</v>
      </c>
      <c r="P36" s="116"/>
    </row>
    <row r="37" spans="1:16">
      <c r="A37" s="304" t="s">
        <v>2158</v>
      </c>
      <c r="B37" s="527"/>
      <c r="C37" s="528"/>
      <c r="D37" s="528"/>
      <c r="E37" s="529" t="e">
        <f t="shared" ref="E37:E42" si="15">F37/B37</f>
        <v>#DIV/0!</v>
      </c>
      <c r="F37" s="530"/>
      <c r="G37" s="531" t="e">
        <f t="shared" si="10"/>
        <v>#DIV/0!</v>
      </c>
      <c r="H37" s="531" t="e">
        <f t="shared" si="11"/>
        <v>#DIV/0!</v>
      </c>
      <c r="I37" s="532" t="e">
        <f>F37+G37+H37</f>
        <v>#DIV/0!</v>
      </c>
      <c r="J37" s="527"/>
      <c r="K37" s="528"/>
      <c r="L37" s="529" t="e">
        <f t="shared" ref="L37:L42" si="16">M37/J37</f>
        <v>#DIV/0!</v>
      </c>
      <c r="M37" s="530"/>
      <c r="N37" s="531" t="e">
        <f t="shared" si="13"/>
        <v>#DIV/0!</v>
      </c>
      <c r="O37" s="532" t="e">
        <f>M37+N37</f>
        <v>#DIV/0!</v>
      </c>
      <c r="P37" s="116"/>
    </row>
    <row r="38" spans="1:16">
      <c r="A38" s="304" t="s">
        <v>2159</v>
      </c>
      <c r="B38" s="527"/>
      <c r="C38" s="528"/>
      <c r="D38" s="528"/>
      <c r="E38" s="529" t="e">
        <f t="shared" si="15"/>
        <v>#DIV/0!</v>
      </c>
      <c r="F38" s="530"/>
      <c r="G38" s="531" t="e">
        <f t="shared" si="10"/>
        <v>#DIV/0!</v>
      </c>
      <c r="H38" s="531" t="e">
        <f t="shared" si="11"/>
        <v>#DIV/0!</v>
      </c>
      <c r="I38" s="532" t="e">
        <f t="shared" si="12"/>
        <v>#DIV/0!</v>
      </c>
      <c r="J38" s="527"/>
      <c r="K38" s="528"/>
      <c r="L38" s="529" t="e">
        <f t="shared" si="16"/>
        <v>#DIV/0!</v>
      </c>
      <c r="M38" s="530"/>
      <c r="N38" s="531" t="e">
        <f t="shared" si="13"/>
        <v>#DIV/0!</v>
      </c>
      <c r="O38" s="532" t="e">
        <f t="shared" si="14"/>
        <v>#DIV/0!</v>
      </c>
      <c r="P38" s="116"/>
    </row>
    <row r="39" spans="1:16">
      <c r="A39" s="304" t="s">
        <v>2160</v>
      </c>
      <c r="B39" s="527"/>
      <c r="C39" s="528"/>
      <c r="D39" s="528"/>
      <c r="E39" s="529" t="e">
        <f t="shared" si="15"/>
        <v>#DIV/0!</v>
      </c>
      <c r="F39" s="530"/>
      <c r="G39" s="531" t="e">
        <f t="shared" si="10"/>
        <v>#DIV/0!</v>
      </c>
      <c r="H39" s="531" t="e">
        <f t="shared" si="11"/>
        <v>#DIV/0!</v>
      </c>
      <c r="I39" s="532" t="e">
        <f>F39+G39+H39</f>
        <v>#DIV/0!</v>
      </c>
      <c r="J39" s="527"/>
      <c r="K39" s="528"/>
      <c r="L39" s="529" t="e">
        <f t="shared" si="16"/>
        <v>#DIV/0!</v>
      </c>
      <c r="M39" s="530"/>
      <c r="N39" s="531" t="e">
        <f t="shared" si="13"/>
        <v>#DIV/0!</v>
      </c>
      <c r="O39" s="532" t="e">
        <f>M39+N39</f>
        <v>#DIV/0!</v>
      </c>
      <c r="P39" s="116"/>
    </row>
    <row r="40" spans="1:16">
      <c r="A40" s="304" t="s">
        <v>2161</v>
      </c>
      <c r="B40" s="527"/>
      <c r="C40" s="528"/>
      <c r="D40" s="528"/>
      <c r="E40" s="529" t="e">
        <f t="shared" si="15"/>
        <v>#DIV/0!</v>
      </c>
      <c r="F40" s="530"/>
      <c r="G40" s="531" t="e">
        <f t="shared" si="10"/>
        <v>#DIV/0!</v>
      </c>
      <c r="H40" s="531" t="e">
        <f t="shared" si="11"/>
        <v>#DIV/0!</v>
      </c>
      <c r="I40" s="532" t="e">
        <f t="shared" si="12"/>
        <v>#DIV/0!</v>
      </c>
      <c r="J40" s="527"/>
      <c r="K40" s="528"/>
      <c r="L40" s="529" t="e">
        <f t="shared" si="16"/>
        <v>#DIV/0!</v>
      </c>
      <c r="M40" s="530"/>
      <c r="N40" s="531" t="e">
        <f t="shared" si="13"/>
        <v>#DIV/0!</v>
      </c>
      <c r="O40" s="532" t="e">
        <f t="shared" si="14"/>
        <v>#DIV/0!</v>
      </c>
      <c r="P40" s="116"/>
    </row>
    <row r="41" spans="1:16">
      <c r="A41" s="304" t="s">
        <v>2162</v>
      </c>
      <c r="B41" s="527"/>
      <c r="C41" s="528"/>
      <c r="D41" s="528"/>
      <c r="E41" s="529" t="e">
        <f t="shared" si="15"/>
        <v>#DIV/0!</v>
      </c>
      <c r="F41" s="530"/>
      <c r="G41" s="531" t="e">
        <f t="shared" si="10"/>
        <v>#DIV/0!</v>
      </c>
      <c r="H41" s="531" t="e">
        <f t="shared" si="11"/>
        <v>#DIV/0!</v>
      </c>
      <c r="I41" s="532" t="e">
        <f t="shared" si="12"/>
        <v>#DIV/0!</v>
      </c>
      <c r="J41" s="527"/>
      <c r="K41" s="528"/>
      <c r="L41" s="529" t="e">
        <f t="shared" si="16"/>
        <v>#DIV/0!</v>
      </c>
      <c r="M41" s="530"/>
      <c r="N41" s="531" t="e">
        <f t="shared" si="13"/>
        <v>#DIV/0!</v>
      </c>
      <c r="O41" s="532" t="e">
        <f t="shared" si="14"/>
        <v>#DIV/0!</v>
      </c>
      <c r="P41" s="116"/>
    </row>
    <row r="42" spans="1:16">
      <c r="A42" s="304" t="s">
        <v>2163</v>
      </c>
      <c r="B42" s="527"/>
      <c r="C42" s="528"/>
      <c r="D42" s="528"/>
      <c r="E42" s="529" t="e">
        <f t="shared" si="15"/>
        <v>#DIV/0!</v>
      </c>
      <c r="F42" s="533"/>
      <c r="G42" s="531" t="e">
        <f t="shared" si="10"/>
        <v>#DIV/0!</v>
      </c>
      <c r="H42" s="2201" t="e">
        <f t="shared" si="11"/>
        <v>#DIV/0!</v>
      </c>
      <c r="I42" s="2202" t="e">
        <f t="shared" si="12"/>
        <v>#DIV/0!</v>
      </c>
      <c r="J42" s="527"/>
      <c r="K42" s="528"/>
      <c r="L42" s="529" t="e">
        <f t="shared" si="16"/>
        <v>#DIV/0!</v>
      </c>
      <c r="M42" s="533"/>
      <c r="N42" s="2201" t="e">
        <f t="shared" si="13"/>
        <v>#DIV/0!</v>
      </c>
      <c r="O42" s="2202" t="e">
        <f t="shared" si="14"/>
        <v>#DIV/0!</v>
      </c>
      <c r="P42" s="116"/>
    </row>
    <row r="43" spans="1:16">
      <c r="A43" s="2189" t="s">
        <v>28</v>
      </c>
      <c r="B43" s="2203">
        <f>SUM(B36:B42)</f>
        <v>0</v>
      </c>
      <c r="C43" s="2204">
        <f>SUM(C36:C42)</f>
        <v>0</v>
      </c>
      <c r="D43" s="2204">
        <f>SUM(D36:D42)</f>
        <v>0</v>
      </c>
      <c r="E43" s="2205"/>
      <c r="F43" s="2206">
        <f>SUM(F36:F42)</f>
        <v>0</v>
      </c>
      <c r="G43" s="2207" t="e">
        <f>SUM(G36:G42)</f>
        <v>#DIV/0!</v>
      </c>
      <c r="H43" s="2207" t="e">
        <f>SUM(H36:H42)</f>
        <v>#DIV/0!</v>
      </c>
      <c r="I43" s="2208" t="e">
        <f t="shared" si="12"/>
        <v>#DIV/0!</v>
      </c>
      <c r="J43" s="2203">
        <f>SUM(J36:J42)</f>
        <v>0</v>
      </c>
      <c r="K43" s="2209">
        <f>SUM(K36:K42)</f>
        <v>0</v>
      </c>
      <c r="L43" s="2205"/>
      <c r="M43" s="2210">
        <f>SUM(M36:M42)</f>
        <v>0</v>
      </c>
      <c r="N43" s="2210" t="e">
        <f>SUM(N36:N42)</f>
        <v>#DIV/0!</v>
      </c>
      <c r="O43" s="2202" t="e">
        <f t="shared" si="14"/>
        <v>#DIV/0!</v>
      </c>
      <c r="P43" s="116"/>
    </row>
    <row r="44" spans="1:16">
      <c r="A44" s="116"/>
      <c r="B44" s="241"/>
      <c r="C44" s="241"/>
      <c r="D44" s="241"/>
      <c r="E44" s="241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</row>
    <row r="45" spans="1:16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</row>
    <row r="46" spans="1:16">
      <c r="A46" s="2176" t="s">
        <v>2172</v>
      </c>
      <c r="B46" s="2181" t="s">
        <v>2173</v>
      </c>
      <c r="C46" s="2180" t="s">
        <v>2173</v>
      </c>
      <c r="D46" s="2181" t="s">
        <v>2173</v>
      </c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</row>
    <row r="47" spans="1:16">
      <c r="A47" s="512"/>
      <c r="B47" s="512" t="s">
        <v>2174</v>
      </c>
      <c r="C47" s="513" t="s">
        <v>2174</v>
      </c>
      <c r="D47" s="512" t="s">
        <v>2175</v>
      </c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</row>
    <row r="48" spans="1:16">
      <c r="A48" s="127" t="s">
        <v>2152</v>
      </c>
      <c r="B48" s="512" t="s">
        <v>2176</v>
      </c>
      <c r="C48" s="513" t="s">
        <v>2177</v>
      </c>
      <c r="D48" s="512" t="s">
        <v>2178</v>
      </c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</row>
    <row r="49" spans="1:16">
      <c r="A49" s="304" t="s">
        <v>2157</v>
      </c>
      <c r="B49" s="2184" t="e">
        <f t="shared" ref="B49:B56" si="17">I36-I10</f>
        <v>#DIV/0!</v>
      </c>
      <c r="C49" s="2185" t="e">
        <f t="shared" ref="C49:C56" si="18">O36-O10</f>
        <v>#DIV/0!</v>
      </c>
      <c r="D49" s="2186" t="e">
        <f t="shared" ref="D49:D56" si="19">B49+C49</f>
        <v>#DIV/0!</v>
      </c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</row>
    <row r="50" spans="1:16">
      <c r="A50" s="304" t="s">
        <v>2158</v>
      </c>
      <c r="B50" s="517" t="e">
        <f t="shared" si="17"/>
        <v>#DIV/0!</v>
      </c>
      <c r="C50" s="518" t="e">
        <f t="shared" si="18"/>
        <v>#DIV/0!</v>
      </c>
      <c r="D50" s="519" t="e">
        <f>B50+C50</f>
        <v>#DIV/0!</v>
      </c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</row>
    <row r="51" spans="1:16">
      <c r="A51" s="304" t="s">
        <v>2159</v>
      </c>
      <c r="B51" s="517" t="e">
        <f t="shared" si="17"/>
        <v>#DIV/0!</v>
      </c>
      <c r="C51" s="518" t="e">
        <f t="shared" si="18"/>
        <v>#DIV/0!</v>
      </c>
      <c r="D51" s="519" t="e">
        <f t="shared" si="19"/>
        <v>#DIV/0!</v>
      </c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</row>
    <row r="52" spans="1:16">
      <c r="A52" s="304" t="s">
        <v>2160</v>
      </c>
      <c r="B52" s="517" t="e">
        <f t="shared" si="17"/>
        <v>#DIV/0!</v>
      </c>
      <c r="C52" s="518" t="e">
        <f t="shared" si="18"/>
        <v>#DIV/0!</v>
      </c>
      <c r="D52" s="519" t="e">
        <f>B52+C52</f>
        <v>#DIV/0!</v>
      </c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</row>
    <row r="53" spans="1:16">
      <c r="A53" s="304" t="s">
        <v>2161</v>
      </c>
      <c r="B53" s="517" t="e">
        <f t="shared" si="17"/>
        <v>#DIV/0!</v>
      </c>
      <c r="C53" s="518" t="e">
        <f t="shared" si="18"/>
        <v>#DIV/0!</v>
      </c>
      <c r="D53" s="519" t="e">
        <f t="shared" si="19"/>
        <v>#DIV/0!</v>
      </c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</row>
    <row r="54" spans="1:16">
      <c r="A54" s="304" t="s">
        <v>2162</v>
      </c>
      <c r="B54" s="517" t="e">
        <f t="shared" si="17"/>
        <v>#DIV/0!</v>
      </c>
      <c r="C54" s="518" t="e">
        <f t="shared" si="18"/>
        <v>#DIV/0!</v>
      </c>
      <c r="D54" s="519" t="e">
        <f t="shared" si="19"/>
        <v>#DIV/0!</v>
      </c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</row>
    <row r="55" spans="1:16">
      <c r="A55" s="304" t="s">
        <v>2163</v>
      </c>
      <c r="B55" s="517" t="e">
        <f t="shared" si="17"/>
        <v>#DIV/0!</v>
      </c>
      <c r="C55" s="518" t="e">
        <f t="shared" si="18"/>
        <v>#DIV/0!</v>
      </c>
      <c r="D55" s="519" t="e">
        <f t="shared" si="19"/>
        <v>#DIV/0!</v>
      </c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</row>
    <row r="56" spans="1:16">
      <c r="A56" s="2211" t="str">
        <f>A43</f>
        <v>Totali</v>
      </c>
      <c r="B56" s="2190" t="e">
        <f t="shared" si="17"/>
        <v>#DIV/0!</v>
      </c>
      <c r="C56" s="2191" t="e">
        <f t="shared" si="18"/>
        <v>#DIV/0!</v>
      </c>
      <c r="D56" s="2193" t="e">
        <f t="shared" si="19"/>
        <v>#DIV/0!</v>
      </c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</row>
  </sheetData>
  <mergeCells count="10">
    <mergeCell ref="B33:E33"/>
    <mergeCell ref="F33:H33"/>
    <mergeCell ref="J33:L33"/>
    <mergeCell ref="M33:N33"/>
    <mergeCell ref="B7:E7"/>
    <mergeCell ref="F7:H7"/>
    <mergeCell ref="J7:L7"/>
    <mergeCell ref="M7:N7"/>
    <mergeCell ref="B20:E20"/>
    <mergeCell ref="F20:H20"/>
  </mergeCells>
  <pageMargins left="0.75" right="0.75" top="1" bottom="1" header="0.5" footer="0.5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workbookViewId="0">
      <selection activeCell="B27" sqref="B27:C27"/>
    </sheetView>
  </sheetViews>
  <sheetFormatPr defaultRowHeight="15"/>
  <cols>
    <col min="1" max="1" width="24.85546875" style="1613" customWidth="1"/>
    <col min="2" max="2" width="62.85546875" style="1613" customWidth="1"/>
    <col min="3" max="3" width="12.85546875" style="1613" customWidth="1"/>
    <col min="4" max="4" width="13" style="1613" customWidth="1"/>
    <col min="5" max="5" width="13.5703125" style="1613" customWidth="1"/>
    <col min="6" max="6" width="15.7109375" style="1613" customWidth="1"/>
    <col min="7" max="7" width="16.42578125" style="1613" customWidth="1"/>
    <col min="8" max="8" width="13.85546875" style="1613" customWidth="1"/>
    <col min="9" max="256" width="9.140625" style="1613"/>
    <col min="257" max="257" width="24.85546875" style="1613" customWidth="1"/>
    <col min="258" max="258" width="62.85546875" style="1613" customWidth="1"/>
    <col min="259" max="259" width="12.85546875" style="1613" customWidth="1"/>
    <col min="260" max="260" width="13" style="1613" customWidth="1"/>
    <col min="261" max="261" width="13.5703125" style="1613" customWidth="1"/>
    <col min="262" max="262" width="15.7109375" style="1613" customWidth="1"/>
    <col min="263" max="263" width="16.42578125" style="1613" customWidth="1"/>
    <col min="264" max="264" width="13.85546875" style="1613" customWidth="1"/>
    <col min="265" max="512" width="9.140625" style="1613"/>
    <col min="513" max="513" width="24.85546875" style="1613" customWidth="1"/>
    <col min="514" max="514" width="62.85546875" style="1613" customWidth="1"/>
    <col min="515" max="515" width="12.85546875" style="1613" customWidth="1"/>
    <col min="516" max="516" width="13" style="1613" customWidth="1"/>
    <col min="517" max="517" width="13.5703125" style="1613" customWidth="1"/>
    <col min="518" max="518" width="15.7109375" style="1613" customWidth="1"/>
    <col min="519" max="519" width="16.42578125" style="1613" customWidth="1"/>
    <col min="520" max="520" width="13.85546875" style="1613" customWidth="1"/>
    <col min="521" max="768" width="9.140625" style="1613"/>
    <col min="769" max="769" width="24.85546875" style="1613" customWidth="1"/>
    <col min="770" max="770" width="62.85546875" style="1613" customWidth="1"/>
    <col min="771" max="771" width="12.85546875" style="1613" customWidth="1"/>
    <col min="772" max="772" width="13" style="1613" customWidth="1"/>
    <col min="773" max="773" width="13.5703125" style="1613" customWidth="1"/>
    <col min="774" max="774" width="15.7109375" style="1613" customWidth="1"/>
    <col min="775" max="775" width="16.42578125" style="1613" customWidth="1"/>
    <col min="776" max="776" width="13.85546875" style="1613" customWidth="1"/>
    <col min="777" max="1024" width="9.140625" style="1613"/>
    <col min="1025" max="1025" width="24.85546875" style="1613" customWidth="1"/>
    <col min="1026" max="1026" width="62.85546875" style="1613" customWidth="1"/>
    <col min="1027" max="1027" width="12.85546875" style="1613" customWidth="1"/>
    <col min="1028" max="1028" width="13" style="1613" customWidth="1"/>
    <col min="1029" max="1029" width="13.5703125" style="1613" customWidth="1"/>
    <col min="1030" max="1030" width="15.7109375" style="1613" customWidth="1"/>
    <col min="1031" max="1031" width="16.42578125" style="1613" customWidth="1"/>
    <col min="1032" max="1032" width="13.85546875" style="1613" customWidth="1"/>
    <col min="1033" max="1280" width="9.140625" style="1613"/>
    <col min="1281" max="1281" width="24.85546875" style="1613" customWidth="1"/>
    <col min="1282" max="1282" width="62.85546875" style="1613" customWidth="1"/>
    <col min="1283" max="1283" width="12.85546875" style="1613" customWidth="1"/>
    <col min="1284" max="1284" width="13" style="1613" customWidth="1"/>
    <col min="1285" max="1285" width="13.5703125" style="1613" customWidth="1"/>
    <col min="1286" max="1286" width="15.7109375" style="1613" customWidth="1"/>
    <col min="1287" max="1287" width="16.42578125" style="1613" customWidth="1"/>
    <col min="1288" max="1288" width="13.85546875" style="1613" customWidth="1"/>
    <col min="1289" max="1536" width="9.140625" style="1613"/>
    <col min="1537" max="1537" width="24.85546875" style="1613" customWidth="1"/>
    <col min="1538" max="1538" width="62.85546875" style="1613" customWidth="1"/>
    <col min="1539" max="1539" width="12.85546875" style="1613" customWidth="1"/>
    <col min="1540" max="1540" width="13" style="1613" customWidth="1"/>
    <col min="1541" max="1541" width="13.5703125" style="1613" customWidth="1"/>
    <col min="1542" max="1542" width="15.7109375" style="1613" customWidth="1"/>
    <col min="1543" max="1543" width="16.42578125" style="1613" customWidth="1"/>
    <col min="1544" max="1544" width="13.85546875" style="1613" customWidth="1"/>
    <col min="1545" max="1792" width="9.140625" style="1613"/>
    <col min="1793" max="1793" width="24.85546875" style="1613" customWidth="1"/>
    <col min="1794" max="1794" width="62.85546875" style="1613" customWidth="1"/>
    <col min="1795" max="1795" width="12.85546875" style="1613" customWidth="1"/>
    <col min="1796" max="1796" width="13" style="1613" customWidth="1"/>
    <col min="1797" max="1797" width="13.5703125" style="1613" customWidth="1"/>
    <col min="1798" max="1798" width="15.7109375" style="1613" customWidth="1"/>
    <col min="1799" max="1799" width="16.42578125" style="1613" customWidth="1"/>
    <col min="1800" max="1800" width="13.85546875" style="1613" customWidth="1"/>
    <col min="1801" max="2048" width="9.140625" style="1613"/>
    <col min="2049" max="2049" width="24.85546875" style="1613" customWidth="1"/>
    <col min="2050" max="2050" width="62.85546875" style="1613" customWidth="1"/>
    <col min="2051" max="2051" width="12.85546875" style="1613" customWidth="1"/>
    <col min="2052" max="2052" width="13" style="1613" customWidth="1"/>
    <col min="2053" max="2053" width="13.5703125" style="1613" customWidth="1"/>
    <col min="2054" max="2054" width="15.7109375" style="1613" customWidth="1"/>
    <col min="2055" max="2055" width="16.42578125" style="1613" customWidth="1"/>
    <col min="2056" max="2056" width="13.85546875" style="1613" customWidth="1"/>
    <col min="2057" max="2304" width="9.140625" style="1613"/>
    <col min="2305" max="2305" width="24.85546875" style="1613" customWidth="1"/>
    <col min="2306" max="2306" width="62.85546875" style="1613" customWidth="1"/>
    <col min="2307" max="2307" width="12.85546875" style="1613" customWidth="1"/>
    <col min="2308" max="2308" width="13" style="1613" customWidth="1"/>
    <col min="2309" max="2309" width="13.5703125" style="1613" customWidth="1"/>
    <col min="2310" max="2310" width="15.7109375" style="1613" customWidth="1"/>
    <col min="2311" max="2311" width="16.42578125" style="1613" customWidth="1"/>
    <col min="2312" max="2312" width="13.85546875" style="1613" customWidth="1"/>
    <col min="2313" max="2560" width="9.140625" style="1613"/>
    <col min="2561" max="2561" width="24.85546875" style="1613" customWidth="1"/>
    <col min="2562" max="2562" width="62.85546875" style="1613" customWidth="1"/>
    <col min="2563" max="2563" width="12.85546875" style="1613" customWidth="1"/>
    <col min="2564" max="2564" width="13" style="1613" customWidth="1"/>
    <col min="2565" max="2565" width="13.5703125" style="1613" customWidth="1"/>
    <col min="2566" max="2566" width="15.7109375" style="1613" customWidth="1"/>
    <col min="2567" max="2567" width="16.42578125" style="1613" customWidth="1"/>
    <col min="2568" max="2568" width="13.85546875" style="1613" customWidth="1"/>
    <col min="2569" max="2816" width="9.140625" style="1613"/>
    <col min="2817" max="2817" width="24.85546875" style="1613" customWidth="1"/>
    <col min="2818" max="2818" width="62.85546875" style="1613" customWidth="1"/>
    <col min="2819" max="2819" width="12.85546875" style="1613" customWidth="1"/>
    <col min="2820" max="2820" width="13" style="1613" customWidth="1"/>
    <col min="2821" max="2821" width="13.5703125" style="1613" customWidth="1"/>
    <col min="2822" max="2822" width="15.7109375" style="1613" customWidth="1"/>
    <col min="2823" max="2823" width="16.42578125" style="1613" customWidth="1"/>
    <col min="2824" max="2824" width="13.85546875" style="1613" customWidth="1"/>
    <col min="2825" max="3072" width="9.140625" style="1613"/>
    <col min="3073" max="3073" width="24.85546875" style="1613" customWidth="1"/>
    <col min="3074" max="3074" width="62.85546875" style="1613" customWidth="1"/>
    <col min="3075" max="3075" width="12.85546875" style="1613" customWidth="1"/>
    <col min="3076" max="3076" width="13" style="1613" customWidth="1"/>
    <col min="3077" max="3077" width="13.5703125" style="1613" customWidth="1"/>
    <col min="3078" max="3078" width="15.7109375" style="1613" customWidth="1"/>
    <col min="3079" max="3079" width="16.42578125" style="1613" customWidth="1"/>
    <col min="3080" max="3080" width="13.85546875" style="1613" customWidth="1"/>
    <col min="3081" max="3328" width="9.140625" style="1613"/>
    <col min="3329" max="3329" width="24.85546875" style="1613" customWidth="1"/>
    <col min="3330" max="3330" width="62.85546875" style="1613" customWidth="1"/>
    <col min="3331" max="3331" width="12.85546875" style="1613" customWidth="1"/>
    <col min="3332" max="3332" width="13" style="1613" customWidth="1"/>
    <col min="3333" max="3333" width="13.5703125" style="1613" customWidth="1"/>
    <col min="3334" max="3334" width="15.7109375" style="1613" customWidth="1"/>
    <col min="3335" max="3335" width="16.42578125" style="1613" customWidth="1"/>
    <col min="3336" max="3336" width="13.85546875" style="1613" customWidth="1"/>
    <col min="3337" max="3584" width="9.140625" style="1613"/>
    <col min="3585" max="3585" width="24.85546875" style="1613" customWidth="1"/>
    <col min="3586" max="3586" width="62.85546875" style="1613" customWidth="1"/>
    <col min="3587" max="3587" width="12.85546875" style="1613" customWidth="1"/>
    <col min="3588" max="3588" width="13" style="1613" customWidth="1"/>
    <col min="3589" max="3589" width="13.5703125" style="1613" customWidth="1"/>
    <col min="3590" max="3590" width="15.7109375" style="1613" customWidth="1"/>
    <col min="3591" max="3591" width="16.42578125" style="1613" customWidth="1"/>
    <col min="3592" max="3592" width="13.85546875" style="1613" customWidth="1"/>
    <col min="3593" max="3840" width="9.140625" style="1613"/>
    <col min="3841" max="3841" width="24.85546875" style="1613" customWidth="1"/>
    <col min="3842" max="3842" width="62.85546875" style="1613" customWidth="1"/>
    <col min="3843" max="3843" width="12.85546875" style="1613" customWidth="1"/>
    <col min="3844" max="3844" width="13" style="1613" customWidth="1"/>
    <col min="3845" max="3845" width="13.5703125" style="1613" customWidth="1"/>
    <col min="3846" max="3846" width="15.7109375" style="1613" customWidth="1"/>
    <col min="3847" max="3847" width="16.42578125" style="1613" customWidth="1"/>
    <col min="3848" max="3848" width="13.85546875" style="1613" customWidth="1"/>
    <col min="3849" max="4096" width="9.140625" style="1613"/>
    <col min="4097" max="4097" width="24.85546875" style="1613" customWidth="1"/>
    <col min="4098" max="4098" width="62.85546875" style="1613" customWidth="1"/>
    <col min="4099" max="4099" width="12.85546875" style="1613" customWidth="1"/>
    <col min="4100" max="4100" width="13" style="1613" customWidth="1"/>
    <col min="4101" max="4101" width="13.5703125" style="1613" customWidth="1"/>
    <col min="4102" max="4102" width="15.7109375" style="1613" customWidth="1"/>
    <col min="4103" max="4103" width="16.42578125" style="1613" customWidth="1"/>
    <col min="4104" max="4104" width="13.85546875" style="1613" customWidth="1"/>
    <col min="4105" max="4352" width="9.140625" style="1613"/>
    <col min="4353" max="4353" width="24.85546875" style="1613" customWidth="1"/>
    <col min="4354" max="4354" width="62.85546875" style="1613" customWidth="1"/>
    <col min="4355" max="4355" width="12.85546875" style="1613" customWidth="1"/>
    <col min="4356" max="4356" width="13" style="1613" customWidth="1"/>
    <col min="4357" max="4357" width="13.5703125" style="1613" customWidth="1"/>
    <col min="4358" max="4358" width="15.7109375" style="1613" customWidth="1"/>
    <col min="4359" max="4359" width="16.42578125" style="1613" customWidth="1"/>
    <col min="4360" max="4360" width="13.85546875" style="1613" customWidth="1"/>
    <col min="4361" max="4608" width="9.140625" style="1613"/>
    <col min="4609" max="4609" width="24.85546875" style="1613" customWidth="1"/>
    <col min="4610" max="4610" width="62.85546875" style="1613" customWidth="1"/>
    <col min="4611" max="4611" width="12.85546875" style="1613" customWidth="1"/>
    <col min="4612" max="4612" width="13" style="1613" customWidth="1"/>
    <col min="4613" max="4613" width="13.5703125" style="1613" customWidth="1"/>
    <col min="4614" max="4614" width="15.7109375" style="1613" customWidth="1"/>
    <col min="4615" max="4615" width="16.42578125" style="1613" customWidth="1"/>
    <col min="4616" max="4616" width="13.85546875" style="1613" customWidth="1"/>
    <col min="4617" max="4864" width="9.140625" style="1613"/>
    <col min="4865" max="4865" width="24.85546875" style="1613" customWidth="1"/>
    <col min="4866" max="4866" width="62.85546875" style="1613" customWidth="1"/>
    <col min="4867" max="4867" width="12.85546875" style="1613" customWidth="1"/>
    <col min="4868" max="4868" width="13" style="1613" customWidth="1"/>
    <col min="4869" max="4869" width="13.5703125" style="1613" customWidth="1"/>
    <col min="4870" max="4870" width="15.7109375" style="1613" customWidth="1"/>
    <col min="4871" max="4871" width="16.42578125" style="1613" customWidth="1"/>
    <col min="4872" max="4872" width="13.85546875" style="1613" customWidth="1"/>
    <col min="4873" max="5120" width="9.140625" style="1613"/>
    <col min="5121" max="5121" width="24.85546875" style="1613" customWidth="1"/>
    <col min="5122" max="5122" width="62.85546875" style="1613" customWidth="1"/>
    <col min="5123" max="5123" width="12.85546875" style="1613" customWidth="1"/>
    <col min="5124" max="5124" width="13" style="1613" customWidth="1"/>
    <col min="5125" max="5125" width="13.5703125" style="1613" customWidth="1"/>
    <col min="5126" max="5126" width="15.7109375" style="1613" customWidth="1"/>
    <col min="5127" max="5127" width="16.42578125" style="1613" customWidth="1"/>
    <col min="5128" max="5128" width="13.85546875" style="1613" customWidth="1"/>
    <col min="5129" max="5376" width="9.140625" style="1613"/>
    <col min="5377" max="5377" width="24.85546875" style="1613" customWidth="1"/>
    <col min="5378" max="5378" width="62.85546875" style="1613" customWidth="1"/>
    <col min="5379" max="5379" width="12.85546875" style="1613" customWidth="1"/>
    <col min="5380" max="5380" width="13" style="1613" customWidth="1"/>
    <col min="5381" max="5381" width="13.5703125" style="1613" customWidth="1"/>
    <col min="5382" max="5382" width="15.7109375" style="1613" customWidth="1"/>
    <col min="5383" max="5383" width="16.42578125" style="1613" customWidth="1"/>
    <col min="5384" max="5384" width="13.85546875" style="1613" customWidth="1"/>
    <col min="5385" max="5632" width="9.140625" style="1613"/>
    <col min="5633" max="5633" width="24.85546875" style="1613" customWidth="1"/>
    <col min="5634" max="5634" width="62.85546875" style="1613" customWidth="1"/>
    <col min="5635" max="5635" width="12.85546875" style="1613" customWidth="1"/>
    <col min="5636" max="5636" width="13" style="1613" customWidth="1"/>
    <col min="5637" max="5637" width="13.5703125" style="1613" customWidth="1"/>
    <col min="5638" max="5638" width="15.7109375" style="1613" customWidth="1"/>
    <col min="5639" max="5639" width="16.42578125" style="1613" customWidth="1"/>
    <col min="5640" max="5640" width="13.85546875" style="1613" customWidth="1"/>
    <col min="5641" max="5888" width="9.140625" style="1613"/>
    <col min="5889" max="5889" width="24.85546875" style="1613" customWidth="1"/>
    <col min="5890" max="5890" width="62.85546875" style="1613" customWidth="1"/>
    <col min="5891" max="5891" width="12.85546875" style="1613" customWidth="1"/>
    <col min="5892" max="5892" width="13" style="1613" customWidth="1"/>
    <col min="5893" max="5893" width="13.5703125" style="1613" customWidth="1"/>
    <col min="5894" max="5894" width="15.7109375" style="1613" customWidth="1"/>
    <col min="5895" max="5895" width="16.42578125" style="1613" customWidth="1"/>
    <col min="5896" max="5896" width="13.85546875" style="1613" customWidth="1"/>
    <col min="5897" max="6144" width="9.140625" style="1613"/>
    <col min="6145" max="6145" width="24.85546875" style="1613" customWidth="1"/>
    <col min="6146" max="6146" width="62.85546875" style="1613" customWidth="1"/>
    <col min="6147" max="6147" width="12.85546875" style="1613" customWidth="1"/>
    <col min="6148" max="6148" width="13" style="1613" customWidth="1"/>
    <col min="6149" max="6149" width="13.5703125" style="1613" customWidth="1"/>
    <col min="6150" max="6150" width="15.7109375" style="1613" customWidth="1"/>
    <col min="6151" max="6151" width="16.42578125" style="1613" customWidth="1"/>
    <col min="6152" max="6152" width="13.85546875" style="1613" customWidth="1"/>
    <col min="6153" max="6400" width="9.140625" style="1613"/>
    <col min="6401" max="6401" width="24.85546875" style="1613" customWidth="1"/>
    <col min="6402" max="6402" width="62.85546875" style="1613" customWidth="1"/>
    <col min="6403" max="6403" width="12.85546875" style="1613" customWidth="1"/>
    <col min="6404" max="6404" width="13" style="1613" customWidth="1"/>
    <col min="6405" max="6405" width="13.5703125" style="1613" customWidth="1"/>
    <col min="6406" max="6406" width="15.7109375" style="1613" customWidth="1"/>
    <col min="6407" max="6407" width="16.42578125" style="1613" customWidth="1"/>
    <col min="6408" max="6408" width="13.85546875" style="1613" customWidth="1"/>
    <col min="6409" max="6656" width="9.140625" style="1613"/>
    <col min="6657" max="6657" width="24.85546875" style="1613" customWidth="1"/>
    <col min="6658" max="6658" width="62.85546875" style="1613" customWidth="1"/>
    <col min="6659" max="6659" width="12.85546875" style="1613" customWidth="1"/>
    <col min="6660" max="6660" width="13" style="1613" customWidth="1"/>
    <col min="6661" max="6661" width="13.5703125" style="1613" customWidth="1"/>
    <col min="6662" max="6662" width="15.7109375" style="1613" customWidth="1"/>
    <col min="6663" max="6663" width="16.42578125" style="1613" customWidth="1"/>
    <col min="6664" max="6664" width="13.85546875" style="1613" customWidth="1"/>
    <col min="6665" max="6912" width="9.140625" style="1613"/>
    <col min="6913" max="6913" width="24.85546875" style="1613" customWidth="1"/>
    <col min="6914" max="6914" width="62.85546875" style="1613" customWidth="1"/>
    <col min="6915" max="6915" width="12.85546875" style="1613" customWidth="1"/>
    <col min="6916" max="6916" width="13" style="1613" customWidth="1"/>
    <col min="6917" max="6917" width="13.5703125" style="1613" customWidth="1"/>
    <col min="6918" max="6918" width="15.7109375" style="1613" customWidth="1"/>
    <col min="6919" max="6919" width="16.42578125" style="1613" customWidth="1"/>
    <col min="6920" max="6920" width="13.85546875" style="1613" customWidth="1"/>
    <col min="6921" max="7168" width="9.140625" style="1613"/>
    <col min="7169" max="7169" width="24.85546875" style="1613" customWidth="1"/>
    <col min="7170" max="7170" width="62.85546875" style="1613" customWidth="1"/>
    <col min="7171" max="7171" width="12.85546875" style="1613" customWidth="1"/>
    <col min="7172" max="7172" width="13" style="1613" customWidth="1"/>
    <col min="7173" max="7173" width="13.5703125" style="1613" customWidth="1"/>
    <col min="7174" max="7174" width="15.7109375" style="1613" customWidth="1"/>
    <col min="7175" max="7175" width="16.42578125" style="1613" customWidth="1"/>
    <col min="7176" max="7176" width="13.85546875" style="1613" customWidth="1"/>
    <col min="7177" max="7424" width="9.140625" style="1613"/>
    <col min="7425" max="7425" width="24.85546875" style="1613" customWidth="1"/>
    <col min="7426" max="7426" width="62.85546875" style="1613" customWidth="1"/>
    <col min="7427" max="7427" width="12.85546875" style="1613" customWidth="1"/>
    <col min="7428" max="7428" width="13" style="1613" customWidth="1"/>
    <col min="7429" max="7429" width="13.5703125" style="1613" customWidth="1"/>
    <col min="7430" max="7430" width="15.7109375" style="1613" customWidth="1"/>
    <col min="7431" max="7431" width="16.42578125" style="1613" customWidth="1"/>
    <col min="7432" max="7432" width="13.85546875" style="1613" customWidth="1"/>
    <col min="7433" max="7680" width="9.140625" style="1613"/>
    <col min="7681" max="7681" width="24.85546875" style="1613" customWidth="1"/>
    <col min="7682" max="7682" width="62.85546875" style="1613" customWidth="1"/>
    <col min="7683" max="7683" width="12.85546875" style="1613" customWidth="1"/>
    <col min="7684" max="7684" width="13" style="1613" customWidth="1"/>
    <col min="7685" max="7685" width="13.5703125" style="1613" customWidth="1"/>
    <col min="7686" max="7686" width="15.7109375" style="1613" customWidth="1"/>
    <col min="7687" max="7687" width="16.42578125" style="1613" customWidth="1"/>
    <col min="7688" max="7688" width="13.85546875" style="1613" customWidth="1"/>
    <col min="7689" max="7936" width="9.140625" style="1613"/>
    <col min="7937" max="7937" width="24.85546875" style="1613" customWidth="1"/>
    <col min="7938" max="7938" width="62.85546875" style="1613" customWidth="1"/>
    <col min="7939" max="7939" width="12.85546875" style="1613" customWidth="1"/>
    <col min="7940" max="7940" width="13" style="1613" customWidth="1"/>
    <col min="7941" max="7941" width="13.5703125" style="1613" customWidth="1"/>
    <col min="7942" max="7942" width="15.7109375" style="1613" customWidth="1"/>
    <col min="7943" max="7943" width="16.42578125" style="1613" customWidth="1"/>
    <col min="7944" max="7944" width="13.85546875" style="1613" customWidth="1"/>
    <col min="7945" max="8192" width="9.140625" style="1613"/>
    <col min="8193" max="8193" width="24.85546875" style="1613" customWidth="1"/>
    <col min="8194" max="8194" width="62.85546875" style="1613" customWidth="1"/>
    <col min="8195" max="8195" width="12.85546875" style="1613" customWidth="1"/>
    <col min="8196" max="8196" width="13" style="1613" customWidth="1"/>
    <col min="8197" max="8197" width="13.5703125" style="1613" customWidth="1"/>
    <col min="8198" max="8198" width="15.7109375" style="1613" customWidth="1"/>
    <col min="8199" max="8199" width="16.42578125" style="1613" customWidth="1"/>
    <col min="8200" max="8200" width="13.85546875" style="1613" customWidth="1"/>
    <col min="8201" max="8448" width="9.140625" style="1613"/>
    <col min="8449" max="8449" width="24.85546875" style="1613" customWidth="1"/>
    <col min="8450" max="8450" width="62.85546875" style="1613" customWidth="1"/>
    <col min="8451" max="8451" width="12.85546875" style="1613" customWidth="1"/>
    <col min="8452" max="8452" width="13" style="1613" customWidth="1"/>
    <col min="8453" max="8453" width="13.5703125" style="1613" customWidth="1"/>
    <col min="8454" max="8454" width="15.7109375" style="1613" customWidth="1"/>
    <col min="8455" max="8455" width="16.42578125" style="1613" customWidth="1"/>
    <col min="8456" max="8456" width="13.85546875" style="1613" customWidth="1"/>
    <col min="8457" max="8704" width="9.140625" style="1613"/>
    <col min="8705" max="8705" width="24.85546875" style="1613" customWidth="1"/>
    <col min="8706" max="8706" width="62.85546875" style="1613" customWidth="1"/>
    <col min="8707" max="8707" width="12.85546875" style="1613" customWidth="1"/>
    <col min="8708" max="8708" width="13" style="1613" customWidth="1"/>
    <col min="8709" max="8709" width="13.5703125" style="1613" customWidth="1"/>
    <col min="8710" max="8710" width="15.7109375" style="1613" customWidth="1"/>
    <col min="8711" max="8711" width="16.42578125" style="1613" customWidth="1"/>
    <col min="8712" max="8712" width="13.85546875" style="1613" customWidth="1"/>
    <col min="8713" max="8960" width="9.140625" style="1613"/>
    <col min="8961" max="8961" width="24.85546875" style="1613" customWidth="1"/>
    <col min="8962" max="8962" width="62.85546875" style="1613" customWidth="1"/>
    <col min="8963" max="8963" width="12.85546875" style="1613" customWidth="1"/>
    <col min="8964" max="8964" width="13" style="1613" customWidth="1"/>
    <col min="8965" max="8965" width="13.5703125" style="1613" customWidth="1"/>
    <col min="8966" max="8966" width="15.7109375" style="1613" customWidth="1"/>
    <col min="8967" max="8967" width="16.42578125" style="1613" customWidth="1"/>
    <col min="8968" max="8968" width="13.85546875" style="1613" customWidth="1"/>
    <col min="8969" max="9216" width="9.140625" style="1613"/>
    <col min="9217" max="9217" width="24.85546875" style="1613" customWidth="1"/>
    <col min="9218" max="9218" width="62.85546875" style="1613" customWidth="1"/>
    <col min="9219" max="9219" width="12.85546875" style="1613" customWidth="1"/>
    <col min="9220" max="9220" width="13" style="1613" customWidth="1"/>
    <col min="9221" max="9221" width="13.5703125" style="1613" customWidth="1"/>
    <col min="9222" max="9222" width="15.7109375" style="1613" customWidth="1"/>
    <col min="9223" max="9223" width="16.42578125" style="1613" customWidth="1"/>
    <col min="9224" max="9224" width="13.85546875" style="1613" customWidth="1"/>
    <col min="9225" max="9472" width="9.140625" style="1613"/>
    <col min="9473" max="9473" width="24.85546875" style="1613" customWidth="1"/>
    <col min="9474" max="9474" width="62.85546875" style="1613" customWidth="1"/>
    <col min="9475" max="9475" width="12.85546875" style="1613" customWidth="1"/>
    <col min="9476" max="9476" width="13" style="1613" customWidth="1"/>
    <col min="9477" max="9477" width="13.5703125" style="1613" customWidth="1"/>
    <col min="9478" max="9478" width="15.7109375" style="1613" customWidth="1"/>
    <col min="9479" max="9479" width="16.42578125" style="1613" customWidth="1"/>
    <col min="9480" max="9480" width="13.85546875" style="1613" customWidth="1"/>
    <col min="9481" max="9728" width="9.140625" style="1613"/>
    <col min="9729" max="9729" width="24.85546875" style="1613" customWidth="1"/>
    <col min="9730" max="9730" width="62.85546875" style="1613" customWidth="1"/>
    <col min="9731" max="9731" width="12.85546875" style="1613" customWidth="1"/>
    <col min="9732" max="9732" width="13" style="1613" customWidth="1"/>
    <col min="9733" max="9733" width="13.5703125" style="1613" customWidth="1"/>
    <col min="9734" max="9734" width="15.7109375" style="1613" customWidth="1"/>
    <col min="9735" max="9735" width="16.42578125" style="1613" customWidth="1"/>
    <col min="9736" max="9736" width="13.85546875" style="1613" customWidth="1"/>
    <col min="9737" max="9984" width="9.140625" style="1613"/>
    <col min="9985" max="9985" width="24.85546875" style="1613" customWidth="1"/>
    <col min="9986" max="9986" width="62.85546875" style="1613" customWidth="1"/>
    <col min="9987" max="9987" width="12.85546875" style="1613" customWidth="1"/>
    <col min="9988" max="9988" width="13" style="1613" customWidth="1"/>
    <col min="9989" max="9989" width="13.5703125" style="1613" customWidth="1"/>
    <col min="9990" max="9990" width="15.7109375" style="1613" customWidth="1"/>
    <col min="9991" max="9991" width="16.42578125" style="1613" customWidth="1"/>
    <col min="9992" max="9992" width="13.85546875" style="1613" customWidth="1"/>
    <col min="9993" max="10240" width="9.140625" style="1613"/>
    <col min="10241" max="10241" width="24.85546875" style="1613" customWidth="1"/>
    <col min="10242" max="10242" width="62.85546875" style="1613" customWidth="1"/>
    <col min="10243" max="10243" width="12.85546875" style="1613" customWidth="1"/>
    <col min="10244" max="10244" width="13" style="1613" customWidth="1"/>
    <col min="10245" max="10245" width="13.5703125" style="1613" customWidth="1"/>
    <col min="10246" max="10246" width="15.7109375" style="1613" customWidth="1"/>
    <col min="10247" max="10247" width="16.42578125" style="1613" customWidth="1"/>
    <col min="10248" max="10248" width="13.85546875" style="1613" customWidth="1"/>
    <col min="10249" max="10496" width="9.140625" style="1613"/>
    <col min="10497" max="10497" width="24.85546875" style="1613" customWidth="1"/>
    <col min="10498" max="10498" width="62.85546875" style="1613" customWidth="1"/>
    <col min="10499" max="10499" width="12.85546875" style="1613" customWidth="1"/>
    <col min="10500" max="10500" width="13" style="1613" customWidth="1"/>
    <col min="10501" max="10501" width="13.5703125" style="1613" customWidth="1"/>
    <col min="10502" max="10502" width="15.7109375" style="1613" customWidth="1"/>
    <col min="10503" max="10503" width="16.42578125" style="1613" customWidth="1"/>
    <col min="10504" max="10504" width="13.85546875" style="1613" customWidth="1"/>
    <col min="10505" max="10752" width="9.140625" style="1613"/>
    <col min="10753" max="10753" width="24.85546875" style="1613" customWidth="1"/>
    <col min="10754" max="10754" width="62.85546875" style="1613" customWidth="1"/>
    <col min="10755" max="10755" width="12.85546875" style="1613" customWidth="1"/>
    <col min="10756" max="10756" width="13" style="1613" customWidth="1"/>
    <col min="10757" max="10757" width="13.5703125" style="1613" customWidth="1"/>
    <col min="10758" max="10758" width="15.7109375" style="1613" customWidth="1"/>
    <col min="10759" max="10759" width="16.42578125" style="1613" customWidth="1"/>
    <col min="10760" max="10760" width="13.85546875" style="1613" customWidth="1"/>
    <col min="10761" max="11008" width="9.140625" style="1613"/>
    <col min="11009" max="11009" width="24.85546875" style="1613" customWidth="1"/>
    <col min="11010" max="11010" width="62.85546875" style="1613" customWidth="1"/>
    <col min="11011" max="11011" width="12.85546875" style="1613" customWidth="1"/>
    <col min="11012" max="11012" width="13" style="1613" customWidth="1"/>
    <col min="11013" max="11013" width="13.5703125" style="1613" customWidth="1"/>
    <col min="11014" max="11014" width="15.7109375" style="1613" customWidth="1"/>
    <col min="11015" max="11015" width="16.42578125" style="1613" customWidth="1"/>
    <col min="11016" max="11016" width="13.85546875" style="1613" customWidth="1"/>
    <col min="11017" max="11264" width="9.140625" style="1613"/>
    <col min="11265" max="11265" width="24.85546875" style="1613" customWidth="1"/>
    <col min="11266" max="11266" width="62.85546875" style="1613" customWidth="1"/>
    <col min="11267" max="11267" width="12.85546875" style="1613" customWidth="1"/>
    <col min="11268" max="11268" width="13" style="1613" customWidth="1"/>
    <col min="11269" max="11269" width="13.5703125" style="1613" customWidth="1"/>
    <col min="11270" max="11270" width="15.7109375" style="1613" customWidth="1"/>
    <col min="11271" max="11271" width="16.42578125" style="1613" customWidth="1"/>
    <col min="11272" max="11272" width="13.85546875" style="1613" customWidth="1"/>
    <col min="11273" max="11520" width="9.140625" style="1613"/>
    <col min="11521" max="11521" width="24.85546875" style="1613" customWidth="1"/>
    <col min="11522" max="11522" width="62.85546875" style="1613" customWidth="1"/>
    <col min="11523" max="11523" width="12.85546875" style="1613" customWidth="1"/>
    <col min="11524" max="11524" width="13" style="1613" customWidth="1"/>
    <col min="11525" max="11525" width="13.5703125" style="1613" customWidth="1"/>
    <col min="11526" max="11526" width="15.7109375" style="1613" customWidth="1"/>
    <col min="11527" max="11527" width="16.42578125" style="1613" customWidth="1"/>
    <col min="11528" max="11528" width="13.85546875" style="1613" customWidth="1"/>
    <col min="11529" max="11776" width="9.140625" style="1613"/>
    <col min="11777" max="11777" width="24.85546875" style="1613" customWidth="1"/>
    <col min="11778" max="11778" width="62.85546875" style="1613" customWidth="1"/>
    <col min="11779" max="11779" width="12.85546875" style="1613" customWidth="1"/>
    <col min="11780" max="11780" width="13" style="1613" customWidth="1"/>
    <col min="11781" max="11781" width="13.5703125" style="1613" customWidth="1"/>
    <col min="11782" max="11782" width="15.7109375" style="1613" customWidth="1"/>
    <col min="11783" max="11783" width="16.42578125" style="1613" customWidth="1"/>
    <col min="11784" max="11784" width="13.85546875" style="1613" customWidth="1"/>
    <col min="11785" max="12032" width="9.140625" style="1613"/>
    <col min="12033" max="12033" width="24.85546875" style="1613" customWidth="1"/>
    <col min="12034" max="12034" width="62.85546875" style="1613" customWidth="1"/>
    <col min="12035" max="12035" width="12.85546875" style="1613" customWidth="1"/>
    <col min="12036" max="12036" width="13" style="1613" customWidth="1"/>
    <col min="12037" max="12037" width="13.5703125" style="1613" customWidth="1"/>
    <col min="12038" max="12038" width="15.7109375" style="1613" customWidth="1"/>
    <col min="12039" max="12039" width="16.42578125" style="1613" customWidth="1"/>
    <col min="12040" max="12040" width="13.85546875" style="1613" customWidth="1"/>
    <col min="12041" max="12288" width="9.140625" style="1613"/>
    <col min="12289" max="12289" width="24.85546875" style="1613" customWidth="1"/>
    <col min="12290" max="12290" width="62.85546875" style="1613" customWidth="1"/>
    <col min="12291" max="12291" width="12.85546875" style="1613" customWidth="1"/>
    <col min="12292" max="12292" width="13" style="1613" customWidth="1"/>
    <col min="12293" max="12293" width="13.5703125" style="1613" customWidth="1"/>
    <col min="12294" max="12294" width="15.7109375" style="1613" customWidth="1"/>
    <col min="12295" max="12295" width="16.42578125" style="1613" customWidth="1"/>
    <col min="12296" max="12296" width="13.85546875" style="1613" customWidth="1"/>
    <col min="12297" max="12544" width="9.140625" style="1613"/>
    <col min="12545" max="12545" width="24.85546875" style="1613" customWidth="1"/>
    <col min="12546" max="12546" width="62.85546875" style="1613" customWidth="1"/>
    <col min="12547" max="12547" width="12.85546875" style="1613" customWidth="1"/>
    <col min="12548" max="12548" width="13" style="1613" customWidth="1"/>
    <col min="12549" max="12549" width="13.5703125" style="1613" customWidth="1"/>
    <col min="12550" max="12550" width="15.7109375" style="1613" customWidth="1"/>
    <col min="12551" max="12551" width="16.42578125" style="1613" customWidth="1"/>
    <col min="12552" max="12552" width="13.85546875" style="1613" customWidth="1"/>
    <col min="12553" max="12800" width="9.140625" style="1613"/>
    <col min="12801" max="12801" width="24.85546875" style="1613" customWidth="1"/>
    <col min="12802" max="12802" width="62.85546875" style="1613" customWidth="1"/>
    <col min="12803" max="12803" width="12.85546875" style="1613" customWidth="1"/>
    <col min="12804" max="12804" width="13" style="1613" customWidth="1"/>
    <col min="12805" max="12805" width="13.5703125" style="1613" customWidth="1"/>
    <col min="12806" max="12806" width="15.7109375" style="1613" customWidth="1"/>
    <col min="12807" max="12807" width="16.42578125" style="1613" customWidth="1"/>
    <col min="12808" max="12808" width="13.85546875" style="1613" customWidth="1"/>
    <col min="12809" max="13056" width="9.140625" style="1613"/>
    <col min="13057" max="13057" width="24.85546875" style="1613" customWidth="1"/>
    <col min="13058" max="13058" width="62.85546875" style="1613" customWidth="1"/>
    <col min="13059" max="13059" width="12.85546875" style="1613" customWidth="1"/>
    <col min="13060" max="13060" width="13" style="1613" customWidth="1"/>
    <col min="13061" max="13061" width="13.5703125" style="1613" customWidth="1"/>
    <col min="13062" max="13062" width="15.7109375" style="1613" customWidth="1"/>
    <col min="13063" max="13063" width="16.42578125" style="1613" customWidth="1"/>
    <col min="13064" max="13064" width="13.85546875" style="1613" customWidth="1"/>
    <col min="13065" max="13312" width="9.140625" style="1613"/>
    <col min="13313" max="13313" width="24.85546875" style="1613" customWidth="1"/>
    <col min="13314" max="13314" width="62.85546875" style="1613" customWidth="1"/>
    <col min="13315" max="13315" width="12.85546875" style="1613" customWidth="1"/>
    <col min="13316" max="13316" width="13" style="1613" customWidth="1"/>
    <col min="13317" max="13317" width="13.5703125" style="1613" customWidth="1"/>
    <col min="13318" max="13318" width="15.7109375" style="1613" customWidth="1"/>
    <col min="13319" max="13319" width="16.42578125" style="1613" customWidth="1"/>
    <col min="13320" max="13320" width="13.85546875" style="1613" customWidth="1"/>
    <col min="13321" max="13568" width="9.140625" style="1613"/>
    <col min="13569" max="13569" width="24.85546875" style="1613" customWidth="1"/>
    <col min="13570" max="13570" width="62.85546875" style="1613" customWidth="1"/>
    <col min="13571" max="13571" width="12.85546875" style="1613" customWidth="1"/>
    <col min="13572" max="13572" width="13" style="1613" customWidth="1"/>
    <col min="13573" max="13573" width="13.5703125" style="1613" customWidth="1"/>
    <col min="13574" max="13574" width="15.7109375" style="1613" customWidth="1"/>
    <col min="13575" max="13575" width="16.42578125" style="1613" customWidth="1"/>
    <col min="13576" max="13576" width="13.85546875" style="1613" customWidth="1"/>
    <col min="13577" max="13824" width="9.140625" style="1613"/>
    <col min="13825" max="13825" width="24.85546875" style="1613" customWidth="1"/>
    <col min="13826" max="13826" width="62.85546875" style="1613" customWidth="1"/>
    <col min="13827" max="13827" width="12.85546875" style="1613" customWidth="1"/>
    <col min="13828" max="13828" width="13" style="1613" customWidth="1"/>
    <col min="13829" max="13829" width="13.5703125" style="1613" customWidth="1"/>
    <col min="13830" max="13830" width="15.7109375" style="1613" customWidth="1"/>
    <col min="13831" max="13831" width="16.42578125" style="1613" customWidth="1"/>
    <col min="13832" max="13832" width="13.85546875" style="1613" customWidth="1"/>
    <col min="13833" max="14080" width="9.140625" style="1613"/>
    <col min="14081" max="14081" width="24.85546875" style="1613" customWidth="1"/>
    <col min="14082" max="14082" width="62.85546875" style="1613" customWidth="1"/>
    <col min="14083" max="14083" width="12.85546875" style="1613" customWidth="1"/>
    <col min="14084" max="14084" width="13" style="1613" customWidth="1"/>
    <col min="14085" max="14085" width="13.5703125" style="1613" customWidth="1"/>
    <col min="14086" max="14086" width="15.7109375" style="1613" customWidth="1"/>
    <col min="14087" max="14087" width="16.42578125" style="1613" customWidth="1"/>
    <col min="14088" max="14088" width="13.85546875" style="1613" customWidth="1"/>
    <col min="14089" max="14336" width="9.140625" style="1613"/>
    <col min="14337" max="14337" width="24.85546875" style="1613" customWidth="1"/>
    <col min="14338" max="14338" width="62.85546875" style="1613" customWidth="1"/>
    <col min="14339" max="14339" width="12.85546875" style="1613" customWidth="1"/>
    <col min="14340" max="14340" width="13" style="1613" customWidth="1"/>
    <col min="14341" max="14341" width="13.5703125" style="1613" customWidth="1"/>
    <col min="14342" max="14342" width="15.7109375" style="1613" customWidth="1"/>
    <col min="14343" max="14343" width="16.42578125" style="1613" customWidth="1"/>
    <col min="14344" max="14344" width="13.85546875" style="1613" customWidth="1"/>
    <col min="14345" max="14592" width="9.140625" style="1613"/>
    <col min="14593" max="14593" width="24.85546875" style="1613" customWidth="1"/>
    <col min="14594" max="14594" width="62.85546875" style="1613" customWidth="1"/>
    <col min="14595" max="14595" width="12.85546875" style="1613" customWidth="1"/>
    <col min="14596" max="14596" width="13" style="1613" customWidth="1"/>
    <col min="14597" max="14597" width="13.5703125" style="1613" customWidth="1"/>
    <col min="14598" max="14598" width="15.7109375" style="1613" customWidth="1"/>
    <col min="14599" max="14599" width="16.42578125" style="1613" customWidth="1"/>
    <col min="14600" max="14600" width="13.85546875" style="1613" customWidth="1"/>
    <col min="14601" max="14848" width="9.140625" style="1613"/>
    <col min="14849" max="14849" width="24.85546875" style="1613" customWidth="1"/>
    <col min="14850" max="14850" width="62.85546875" style="1613" customWidth="1"/>
    <col min="14851" max="14851" width="12.85546875" style="1613" customWidth="1"/>
    <col min="14852" max="14852" width="13" style="1613" customWidth="1"/>
    <col min="14853" max="14853" width="13.5703125" style="1613" customWidth="1"/>
    <col min="14854" max="14854" width="15.7109375" style="1613" customWidth="1"/>
    <col min="14855" max="14855" width="16.42578125" style="1613" customWidth="1"/>
    <col min="14856" max="14856" width="13.85546875" style="1613" customWidth="1"/>
    <col min="14857" max="15104" width="9.140625" style="1613"/>
    <col min="15105" max="15105" width="24.85546875" style="1613" customWidth="1"/>
    <col min="15106" max="15106" width="62.85546875" style="1613" customWidth="1"/>
    <col min="15107" max="15107" width="12.85546875" style="1613" customWidth="1"/>
    <col min="15108" max="15108" width="13" style="1613" customWidth="1"/>
    <col min="15109" max="15109" width="13.5703125" style="1613" customWidth="1"/>
    <col min="15110" max="15110" width="15.7109375" style="1613" customWidth="1"/>
    <col min="15111" max="15111" width="16.42578125" style="1613" customWidth="1"/>
    <col min="15112" max="15112" width="13.85546875" style="1613" customWidth="1"/>
    <col min="15113" max="15360" width="9.140625" style="1613"/>
    <col min="15361" max="15361" width="24.85546875" style="1613" customWidth="1"/>
    <col min="15362" max="15362" width="62.85546875" style="1613" customWidth="1"/>
    <col min="15363" max="15363" width="12.85546875" style="1613" customWidth="1"/>
    <col min="15364" max="15364" width="13" style="1613" customWidth="1"/>
    <col min="15365" max="15365" width="13.5703125" style="1613" customWidth="1"/>
    <col min="15366" max="15366" width="15.7109375" style="1613" customWidth="1"/>
    <col min="15367" max="15367" width="16.42578125" style="1613" customWidth="1"/>
    <col min="15368" max="15368" width="13.85546875" style="1613" customWidth="1"/>
    <col min="15369" max="15616" width="9.140625" style="1613"/>
    <col min="15617" max="15617" width="24.85546875" style="1613" customWidth="1"/>
    <col min="15618" max="15618" width="62.85546875" style="1613" customWidth="1"/>
    <col min="15619" max="15619" width="12.85546875" style="1613" customWidth="1"/>
    <col min="15620" max="15620" width="13" style="1613" customWidth="1"/>
    <col min="15621" max="15621" width="13.5703125" style="1613" customWidth="1"/>
    <col min="15622" max="15622" width="15.7109375" style="1613" customWidth="1"/>
    <col min="15623" max="15623" width="16.42578125" style="1613" customWidth="1"/>
    <col min="15624" max="15624" width="13.85546875" style="1613" customWidth="1"/>
    <col min="15625" max="15872" width="9.140625" style="1613"/>
    <col min="15873" max="15873" width="24.85546875" style="1613" customWidth="1"/>
    <col min="15874" max="15874" width="62.85546875" style="1613" customWidth="1"/>
    <col min="15875" max="15875" width="12.85546875" style="1613" customWidth="1"/>
    <col min="15876" max="15876" width="13" style="1613" customWidth="1"/>
    <col min="15877" max="15877" width="13.5703125" style="1613" customWidth="1"/>
    <col min="15878" max="15878" width="15.7109375" style="1613" customWidth="1"/>
    <col min="15879" max="15879" width="16.42578125" style="1613" customWidth="1"/>
    <col min="15880" max="15880" width="13.85546875" style="1613" customWidth="1"/>
    <col min="15881" max="16128" width="9.140625" style="1613"/>
    <col min="16129" max="16129" width="24.85546875" style="1613" customWidth="1"/>
    <col min="16130" max="16130" width="62.85546875" style="1613" customWidth="1"/>
    <col min="16131" max="16131" width="12.85546875" style="1613" customWidth="1"/>
    <col min="16132" max="16132" width="13" style="1613" customWidth="1"/>
    <col min="16133" max="16133" width="13.5703125" style="1613" customWidth="1"/>
    <col min="16134" max="16134" width="15.7109375" style="1613" customWidth="1"/>
    <col min="16135" max="16135" width="16.42578125" style="1613" customWidth="1"/>
    <col min="16136" max="16136" width="13.85546875" style="1613" customWidth="1"/>
    <col min="16137" max="16384" width="9.140625" style="1613"/>
  </cols>
  <sheetData>
    <row r="1" spans="1:8">
      <c r="A1" s="16" t="s">
        <v>57</v>
      </c>
      <c r="B1" s="511">
        <v>17</v>
      </c>
    </row>
    <row r="2" spans="1:8">
      <c r="A2" s="16" t="s">
        <v>58</v>
      </c>
      <c r="B2" s="16" t="s">
        <v>2103</v>
      </c>
    </row>
    <row r="3" spans="1:8">
      <c r="A3" s="16" t="s">
        <v>56</v>
      </c>
      <c r="B3" s="16" t="s">
        <v>1366</v>
      </c>
    </row>
    <row r="4" spans="1:8">
      <c r="A4" s="16" t="s">
        <v>59</v>
      </c>
      <c r="B4" s="16" t="s">
        <v>62</v>
      </c>
    </row>
    <row r="5" spans="1:8">
      <c r="A5" s="1613" t="s">
        <v>1349</v>
      </c>
      <c r="B5" s="1613" t="s">
        <v>80</v>
      </c>
    </row>
    <row r="7" spans="1:8">
      <c r="A7" s="2194"/>
      <c r="B7" s="2176" t="s">
        <v>2179</v>
      </c>
      <c r="C7" s="2180" t="s">
        <v>2180</v>
      </c>
      <c r="D7" s="2181" t="s">
        <v>2181</v>
      </c>
      <c r="E7" s="2180" t="s">
        <v>2182</v>
      </c>
      <c r="F7" s="2181" t="s">
        <v>2183</v>
      </c>
      <c r="G7" s="2180" t="s">
        <v>2184</v>
      </c>
      <c r="H7" s="2181" t="s">
        <v>2185</v>
      </c>
    </row>
    <row r="8" spans="1:8">
      <c r="A8" s="127" t="s">
        <v>709</v>
      </c>
      <c r="B8" s="2181" t="s">
        <v>2186</v>
      </c>
      <c r="C8" s="2183" t="s">
        <v>2187</v>
      </c>
      <c r="D8" s="127" t="s">
        <v>2188</v>
      </c>
      <c r="E8" s="2183" t="s">
        <v>2188</v>
      </c>
      <c r="F8" s="127" t="s">
        <v>2189</v>
      </c>
      <c r="G8" s="2183" t="s">
        <v>2189</v>
      </c>
      <c r="H8" s="127" t="s">
        <v>2190</v>
      </c>
    </row>
    <row r="9" spans="1:8" ht="26.25">
      <c r="A9" s="2212">
        <v>128</v>
      </c>
      <c r="B9" s="2213" t="s">
        <v>2191</v>
      </c>
      <c r="C9" s="2214"/>
      <c r="D9" s="2214"/>
      <c r="E9" s="2214"/>
      <c r="F9" s="2196"/>
      <c r="G9" s="2214"/>
      <c r="H9" s="2214"/>
    </row>
    <row r="10" spans="1:8" ht="26.25">
      <c r="A10" s="264">
        <v>198</v>
      </c>
      <c r="B10" s="534" t="s">
        <v>2192</v>
      </c>
      <c r="C10" s="329"/>
      <c r="D10" s="329"/>
      <c r="E10" s="329"/>
      <c r="F10" s="329"/>
      <c r="G10" s="329"/>
      <c r="H10" s="329"/>
    </row>
    <row r="11" spans="1:8">
      <c r="A11" s="264">
        <v>238</v>
      </c>
      <c r="B11" s="534" t="s">
        <v>2193</v>
      </c>
      <c r="C11" s="329"/>
      <c r="D11" s="329"/>
      <c r="E11" s="329"/>
      <c r="F11" s="329"/>
      <c r="G11" s="329"/>
      <c r="H11" s="329"/>
    </row>
    <row r="12" spans="1:8">
      <c r="A12" s="264">
        <v>248</v>
      </c>
      <c r="B12" s="534" t="s">
        <v>2194</v>
      </c>
      <c r="C12" s="329"/>
      <c r="D12" s="329"/>
      <c r="E12" s="329"/>
      <c r="F12" s="329"/>
      <c r="G12" s="329"/>
      <c r="H12" s="329"/>
    </row>
    <row r="13" spans="1:8">
      <c r="A13" s="264">
        <v>258</v>
      </c>
      <c r="B13" s="534" t="s">
        <v>2195</v>
      </c>
      <c r="C13" s="329"/>
      <c r="D13" s="329"/>
      <c r="E13" s="329"/>
      <c r="F13" s="329"/>
      <c r="G13" s="329"/>
      <c r="H13" s="329"/>
    </row>
    <row r="14" spans="1:8" ht="26.25">
      <c r="A14" s="264">
        <v>268</v>
      </c>
      <c r="B14" s="534" t="s">
        <v>2196</v>
      </c>
      <c r="C14" s="329"/>
      <c r="D14" s="329"/>
      <c r="E14" s="329"/>
      <c r="F14" s="329"/>
      <c r="G14" s="329"/>
      <c r="H14" s="329"/>
    </row>
    <row r="15" spans="1:8">
      <c r="A15" s="264">
        <v>298</v>
      </c>
      <c r="B15" s="534" t="s">
        <v>2197</v>
      </c>
      <c r="C15" s="329"/>
      <c r="D15" s="329"/>
      <c r="E15" s="329"/>
      <c r="F15" s="329"/>
      <c r="G15" s="329"/>
      <c r="H15" s="329"/>
    </row>
    <row r="16" spans="1:8">
      <c r="A16" s="264">
        <v>3128</v>
      </c>
      <c r="B16" s="535" t="s">
        <v>2198</v>
      </c>
      <c r="C16" s="329"/>
      <c r="D16" s="329"/>
      <c r="E16" s="329"/>
      <c r="F16" s="329"/>
      <c r="G16" s="329"/>
      <c r="H16" s="329"/>
    </row>
    <row r="17" spans="1:8">
      <c r="A17" s="264">
        <v>3138</v>
      </c>
      <c r="B17" s="535" t="s">
        <v>2198</v>
      </c>
      <c r="C17" s="329"/>
      <c r="D17" s="329"/>
      <c r="E17" s="329"/>
      <c r="F17" s="329"/>
      <c r="G17" s="329"/>
      <c r="H17" s="329"/>
    </row>
    <row r="18" spans="1:8">
      <c r="A18" s="264">
        <v>3222</v>
      </c>
      <c r="B18" s="535" t="s">
        <v>2198</v>
      </c>
      <c r="C18" s="329"/>
      <c r="D18" s="329"/>
      <c r="E18" s="329"/>
      <c r="F18" s="329"/>
      <c r="G18" s="329"/>
      <c r="H18" s="329"/>
    </row>
    <row r="19" spans="1:8">
      <c r="A19" s="264">
        <v>418</v>
      </c>
      <c r="B19" s="535" t="s">
        <v>2199</v>
      </c>
      <c r="C19" s="329"/>
      <c r="D19" s="329"/>
      <c r="E19" s="329"/>
      <c r="F19" s="329"/>
      <c r="G19" s="329"/>
      <c r="H19" s="329"/>
    </row>
    <row r="20" spans="1:8">
      <c r="A20" s="264">
        <v>518</v>
      </c>
      <c r="B20" s="535" t="s">
        <v>2200</v>
      </c>
      <c r="C20" s="329"/>
      <c r="D20" s="329"/>
      <c r="E20" s="329"/>
      <c r="F20" s="329"/>
      <c r="G20" s="329"/>
      <c r="H20" s="329"/>
    </row>
    <row r="21" spans="1:8">
      <c r="A21" s="264">
        <v>528</v>
      </c>
      <c r="B21" s="535" t="s">
        <v>2200</v>
      </c>
      <c r="C21" s="329"/>
      <c r="D21" s="329"/>
      <c r="E21" s="329"/>
      <c r="F21" s="329"/>
      <c r="G21" s="329"/>
      <c r="H21" s="329"/>
    </row>
    <row r="22" spans="1:8">
      <c r="A22" s="264">
        <v>538</v>
      </c>
      <c r="B22" s="535" t="s">
        <v>2201</v>
      </c>
      <c r="C22" s="329"/>
      <c r="D22" s="329"/>
      <c r="E22" s="329"/>
      <c r="F22" s="329"/>
      <c r="G22" s="329"/>
      <c r="H22" s="329"/>
    </row>
    <row r="23" spans="1:8">
      <c r="A23" s="264">
        <v>551</v>
      </c>
      <c r="B23" s="535" t="s">
        <v>2202</v>
      </c>
      <c r="C23" s="329"/>
      <c r="D23" s="329"/>
      <c r="E23" s="329"/>
      <c r="F23" s="329"/>
      <c r="G23" s="329"/>
      <c r="H23" s="329"/>
    </row>
    <row r="24" spans="1:8">
      <c r="A24" s="276">
        <v>558</v>
      </c>
      <c r="B24" s="313" t="s">
        <v>2203</v>
      </c>
      <c r="C24" s="536"/>
      <c r="D24" s="536"/>
      <c r="E24" s="536"/>
      <c r="F24" s="536"/>
      <c r="G24" s="536"/>
      <c r="H24" s="536"/>
    </row>
    <row r="25" spans="1:8">
      <c r="A25" s="2215"/>
      <c r="B25" s="2216" t="s">
        <v>28</v>
      </c>
      <c r="C25" s="2217">
        <f t="shared" ref="C25:H25" si="0">SUM(C9:C24)</f>
        <v>0</v>
      </c>
      <c r="D25" s="2217">
        <f t="shared" si="0"/>
        <v>0</v>
      </c>
      <c r="E25" s="2217">
        <f t="shared" si="0"/>
        <v>0</v>
      </c>
      <c r="F25" s="2217">
        <f t="shared" si="0"/>
        <v>0</v>
      </c>
      <c r="G25" s="2217">
        <f t="shared" si="0"/>
        <v>0</v>
      </c>
      <c r="H25" s="2218">
        <f t="shared" si="0"/>
        <v>0</v>
      </c>
    </row>
  </sheetData>
  <pageMargins left="0.75" right="0.75" top="1" bottom="1" header="0.5" footer="0.5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7"/>
  <sheetViews>
    <sheetView workbookViewId="0">
      <selection activeCell="B27" sqref="B27:C27"/>
    </sheetView>
  </sheetViews>
  <sheetFormatPr defaultRowHeight="15"/>
  <cols>
    <col min="1" max="1" width="74" style="33" customWidth="1"/>
    <col min="2" max="2" width="12.42578125" style="33" customWidth="1"/>
    <col min="3" max="3" width="13.28515625" style="33" customWidth="1"/>
    <col min="4" max="4" width="14.85546875" style="33" customWidth="1"/>
    <col min="5" max="5" width="13.140625" style="33" customWidth="1"/>
    <col min="6" max="6" width="18" style="33" customWidth="1"/>
    <col min="7" max="7" width="14.5703125" style="33" customWidth="1"/>
    <col min="8" max="8" width="17.7109375" style="33" bestFit="1" customWidth="1"/>
    <col min="9" max="256" width="9.140625" style="33"/>
    <col min="257" max="257" width="74" style="33" customWidth="1"/>
    <col min="258" max="258" width="12.42578125" style="33" customWidth="1"/>
    <col min="259" max="259" width="13.28515625" style="33" customWidth="1"/>
    <col min="260" max="260" width="14.85546875" style="33" customWidth="1"/>
    <col min="261" max="261" width="13.140625" style="33" customWidth="1"/>
    <col min="262" max="262" width="18" style="33" customWidth="1"/>
    <col min="263" max="263" width="14.5703125" style="33" customWidth="1"/>
    <col min="264" max="264" width="17.7109375" style="33" bestFit="1" customWidth="1"/>
    <col min="265" max="512" width="9.140625" style="33"/>
    <col min="513" max="513" width="74" style="33" customWidth="1"/>
    <col min="514" max="514" width="12.42578125" style="33" customWidth="1"/>
    <col min="515" max="515" width="13.28515625" style="33" customWidth="1"/>
    <col min="516" max="516" width="14.85546875" style="33" customWidth="1"/>
    <col min="517" max="517" width="13.140625" style="33" customWidth="1"/>
    <col min="518" max="518" width="18" style="33" customWidth="1"/>
    <col min="519" max="519" width="14.5703125" style="33" customWidth="1"/>
    <col min="520" max="520" width="17.7109375" style="33" bestFit="1" customWidth="1"/>
    <col min="521" max="768" width="9.140625" style="33"/>
    <col min="769" max="769" width="74" style="33" customWidth="1"/>
    <col min="770" max="770" width="12.42578125" style="33" customWidth="1"/>
    <col min="771" max="771" width="13.28515625" style="33" customWidth="1"/>
    <col min="772" max="772" width="14.85546875" style="33" customWidth="1"/>
    <col min="773" max="773" width="13.140625" style="33" customWidth="1"/>
    <col min="774" max="774" width="18" style="33" customWidth="1"/>
    <col min="775" max="775" width="14.5703125" style="33" customWidth="1"/>
    <col min="776" max="776" width="17.7109375" style="33" bestFit="1" customWidth="1"/>
    <col min="777" max="1024" width="9.140625" style="33"/>
    <col min="1025" max="1025" width="74" style="33" customWidth="1"/>
    <col min="1026" max="1026" width="12.42578125" style="33" customWidth="1"/>
    <col min="1027" max="1027" width="13.28515625" style="33" customWidth="1"/>
    <col min="1028" max="1028" width="14.85546875" style="33" customWidth="1"/>
    <col min="1029" max="1029" width="13.140625" style="33" customWidth="1"/>
    <col min="1030" max="1030" width="18" style="33" customWidth="1"/>
    <col min="1031" max="1031" width="14.5703125" style="33" customWidth="1"/>
    <col min="1032" max="1032" width="17.7109375" style="33" bestFit="1" customWidth="1"/>
    <col min="1033" max="1280" width="9.140625" style="33"/>
    <col min="1281" max="1281" width="74" style="33" customWidth="1"/>
    <col min="1282" max="1282" width="12.42578125" style="33" customWidth="1"/>
    <col min="1283" max="1283" width="13.28515625" style="33" customWidth="1"/>
    <col min="1284" max="1284" width="14.85546875" style="33" customWidth="1"/>
    <col min="1285" max="1285" width="13.140625" style="33" customWidth="1"/>
    <col min="1286" max="1286" width="18" style="33" customWidth="1"/>
    <col min="1287" max="1287" width="14.5703125" style="33" customWidth="1"/>
    <col min="1288" max="1288" width="17.7109375" style="33" bestFit="1" customWidth="1"/>
    <col min="1289" max="1536" width="9.140625" style="33"/>
    <col min="1537" max="1537" width="74" style="33" customWidth="1"/>
    <col min="1538" max="1538" width="12.42578125" style="33" customWidth="1"/>
    <col min="1539" max="1539" width="13.28515625" style="33" customWidth="1"/>
    <col min="1540" max="1540" width="14.85546875" style="33" customWidth="1"/>
    <col min="1541" max="1541" width="13.140625" style="33" customWidth="1"/>
    <col min="1542" max="1542" width="18" style="33" customWidth="1"/>
    <col min="1543" max="1543" width="14.5703125" style="33" customWidth="1"/>
    <col min="1544" max="1544" width="17.7109375" style="33" bestFit="1" customWidth="1"/>
    <col min="1545" max="1792" width="9.140625" style="33"/>
    <col min="1793" max="1793" width="74" style="33" customWidth="1"/>
    <col min="1794" max="1794" width="12.42578125" style="33" customWidth="1"/>
    <col min="1795" max="1795" width="13.28515625" style="33" customWidth="1"/>
    <col min="1796" max="1796" width="14.85546875" style="33" customWidth="1"/>
    <col min="1797" max="1797" width="13.140625" style="33" customWidth="1"/>
    <col min="1798" max="1798" width="18" style="33" customWidth="1"/>
    <col min="1799" max="1799" width="14.5703125" style="33" customWidth="1"/>
    <col min="1800" max="1800" width="17.7109375" style="33" bestFit="1" customWidth="1"/>
    <col min="1801" max="2048" width="9.140625" style="33"/>
    <col min="2049" max="2049" width="74" style="33" customWidth="1"/>
    <col min="2050" max="2050" width="12.42578125" style="33" customWidth="1"/>
    <col min="2051" max="2051" width="13.28515625" style="33" customWidth="1"/>
    <col min="2052" max="2052" width="14.85546875" style="33" customWidth="1"/>
    <col min="2053" max="2053" width="13.140625" style="33" customWidth="1"/>
    <col min="2054" max="2054" width="18" style="33" customWidth="1"/>
    <col min="2055" max="2055" width="14.5703125" style="33" customWidth="1"/>
    <col min="2056" max="2056" width="17.7109375" style="33" bestFit="1" customWidth="1"/>
    <col min="2057" max="2304" width="9.140625" style="33"/>
    <col min="2305" max="2305" width="74" style="33" customWidth="1"/>
    <col min="2306" max="2306" width="12.42578125" style="33" customWidth="1"/>
    <col min="2307" max="2307" width="13.28515625" style="33" customWidth="1"/>
    <col min="2308" max="2308" width="14.85546875" style="33" customWidth="1"/>
    <col min="2309" max="2309" width="13.140625" style="33" customWidth="1"/>
    <col min="2310" max="2310" width="18" style="33" customWidth="1"/>
    <col min="2311" max="2311" width="14.5703125" style="33" customWidth="1"/>
    <col min="2312" max="2312" width="17.7109375" style="33" bestFit="1" customWidth="1"/>
    <col min="2313" max="2560" width="9.140625" style="33"/>
    <col min="2561" max="2561" width="74" style="33" customWidth="1"/>
    <col min="2562" max="2562" width="12.42578125" style="33" customWidth="1"/>
    <col min="2563" max="2563" width="13.28515625" style="33" customWidth="1"/>
    <col min="2564" max="2564" width="14.85546875" style="33" customWidth="1"/>
    <col min="2565" max="2565" width="13.140625" style="33" customWidth="1"/>
    <col min="2566" max="2566" width="18" style="33" customWidth="1"/>
    <col min="2567" max="2567" width="14.5703125" style="33" customWidth="1"/>
    <col min="2568" max="2568" width="17.7109375" style="33" bestFit="1" customWidth="1"/>
    <col min="2569" max="2816" width="9.140625" style="33"/>
    <col min="2817" max="2817" width="74" style="33" customWidth="1"/>
    <col min="2818" max="2818" width="12.42578125" style="33" customWidth="1"/>
    <col min="2819" max="2819" width="13.28515625" style="33" customWidth="1"/>
    <col min="2820" max="2820" width="14.85546875" style="33" customWidth="1"/>
    <col min="2821" max="2821" width="13.140625" style="33" customWidth="1"/>
    <col min="2822" max="2822" width="18" style="33" customWidth="1"/>
    <col min="2823" max="2823" width="14.5703125" style="33" customWidth="1"/>
    <col min="2824" max="2824" width="17.7109375" style="33" bestFit="1" customWidth="1"/>
    <col min="2825" max="3072" width="9.140625" style="33"/>
    <col min="3073" max="3073" width="74" style="33" customWidth="1"/>
    <col min="3074" max="3074" width="12.42578125" style="33" customWidth="1"/>
    <col min="3075" max="3075" width="13.28515625" style="33" customWidth="1"/>
    <col min="3076" max="3076" width="14.85546875" style="33" customWidth="1"/>
    <col min="3077" max="3077" width="13.140625" style="33" customWidth="1"/>
    <col min="3078" max="3078" width="18" style="33" customWidth="1"/>
    <col min="3079" max="3079" width="14.5703125" style="33" customWidth="1"/>
    <col min="3080" max="3080" width="17.7109375" style="33" bestFit="1" customWidth="1"/>
    <col min="3081" max="3328" width="9.140625" style="33"/>
    <col min="3329" max="3329" width="74" style="33" customWidth="1"/>
    <col min="3330" max="3330" width="12.42578125" style="33" customWidth="1"/>
    <col min="3331" max="3331" width="13.28515625" style="33" customWidth="1"/>
    <col min="3332" max="3332" width="14.85546875" style="33" customWidth="1"/>
    <col min="3333" max="3333" width="13.140625" style="33" customWidth="1"/>
    <col min="3334" max="3334" width="18" style="33" customWidth="1"/>
    <col min="3335" max="3335" width="14.5703125" style="33" customWidth="1"/>
    <col min="3336" max="3336" width="17.7109375" style="33" bestFit="1" customWidth="1"/>
    <col min="3337" max="3584" width="9.140625" style="33"/>
    <col min="3585" max="3585" width="74" style="33" customWidth="1"/>
    <col min="3586" max="3586" width="12.42578125" style="33" customWidth="1"/>
    <col min="3587" max="3587" width="13.28515625" style="33" customWidth="1"/>
    <col min="3588" max="3588" width="14.85546875" style="33" customWidth="1"/>
    <col min="3589" max="3589" width="13.140625" style="33" customWidth="1"/>
    <col min="3590" max="3590" width="18" style="33" customWidth="1"/>
    <col min="3591" max="3591" width="14.5703125" style="33" customWidth="1"/>
    <col min="3592" max="3592" width="17.7109375" style="33" bestFit="1" customWidth="1"/>
    <col min="3593" max="3840" width="9.140625" style="33"/>
    <col min="3841" max="3841" width="74" style="33" customWidth="1"/>
    <col min="3842" max="3842" width="12.42578125" style="33" customWidth="1"/>
    <col min="3843" max="3843" width="13.28515625" style="33" customWidth="1"/>
    <col min="3844" max="3844" width="14.85546875" style="33" customWidth="1"/>
    <col min="3845" max="3845" width="13.140625" style="33" customWidth="1"/>
    <col min="3846" max="3846" width="18" style="33" customWidth="1"/>
    <col min="3847" max="3847" width="14.5703125" style="33" customWidth="1"/>
    <col min="3848" max="3848" width="17.7109375" style="33" bestFit="1" customWidth="1"/>
    <col min="3849" max="4096" width="9.140625" style="33"/>
    <col min="4097" max="4097" width="74" style="33" customWidth="1"/>
    <col min="4098" max="4098" width="12.42578125" style="33" customWidth="1"/>
    <col min="4099" max="4099" width="13.28515625" style="33" customWidth="1"/>
    <col min="4100" max="4100" width="14.85546875" style="33" customWidth="1"/>
    <col min="4101" max="4101" width="13.140625" style="33" customWidth="1"/>
    <col min="4102" max="4102" width="18" style="33" customWidth="1"/>
    <col min="4103" max="4103" width="14.5703125" style="33" customWidth="1"/>
    <col min="4104" max="4104" width="17.7109375" style="33" bestFit="1" customWidth="1"/>
    <col min="4105" max="4352" width="9.140625" style="33"/>
    <col min="4353" max="4353" width="74" style="33" customWidth="1"/>
    <col min="4354" max="4354" width="12.42578125" style="33" customWidth="1"/>
    <col min="4355" max="4355" width="13.28515625" style="33" customWidth="1"/>
    <col min="4356" max="4356" width="14.85546875" style="33" customWidth="1"/>
    <col min="4357" max="4357" width="13.140625" style="33" customWidth="1"/>
    <col min="4358" max="4358" width="18" style="33" customWidth="1"/>
    <col min="4359" max="4359" width="14.5703125" style="33" customWidth="1"/>
    <col min="4360" max="4360" width="17.7109375" style="33" bestFit="1" customWidth="1"/>
    <col min="4361" max="4608" width="9.140625" style="33"/>
    <col min="4609" max="4609" width="74" style="33" customWidth="1"/>
    <col min="4610" max="4610" width="12.42578125" style="33" customWidth="1"/>
    <col min="4611" max="4611" width="13.28515625" style="33" customWidth="1"/>
    <col min="4612" max="4612" width="14.85546875" style="33" customWidth="1"/>
    <col min="4613" max="4613" width="13.140625" style="33" customWidth="1"/>
    <col min="4614" max="4614" width="18" style="33" customWidth="1"/>
    <col min="4615" max="4615" width="14.5703125" style="33" customWidth="1"/>
    <col min="4616" max="4616" width="17.7109375" style="33" bestFit="1" customWidth="1"/>
    <col min="4617" max="4864" width="9.140625" style="33"/>
    <col min="4865" max="4865" width="74" style="33" customWidth="1"/>
    <col min="4866" max="4866" width="12.42578125" style="33" customWidth="1"/>
    <col min="4867" max="4867" width="13.28515625" style="33" customWidth="1"/>
    <col min="4868" max="4868" width="14.85546875" style="33" customWidth="1"/>
    <col min="4869" max="4869" width="13.140625" style="33" customWidth="1"/>
    <col min="4870" max="4870" width="18" style="33" customWidth="1"/>
    <col min="4871" max="4871" width="14.5703125" style="33" customWidth="1"/>
    <col min="4872" max="4872" width="17.7109375" style="33" bestFit="1" customWidth="1"/>
    <col min="4873" max="5120" width="9.140625" style="33"/>
    <col min="5121" max="5121" width="74" style="33" customWidth="1"/>
    <col min="5122" max="5122" width="12.42578125" style="33" customWidth="1"/>
    <col min="5123" max="5123" width="13.28515625" style="33" customWidth="1"/>
    <col min="5124" max="5124" width="14.85546875" style="33" customWidth="1"/>
    <col min="5125" max="5125" width="13.140625" style="33" customWidth="1"/>
    <col min="5126" max="5126" width="18" style="33" customWidth="1"/>
    <col min="5127" max="5127" width="14.5703125" style="33" customWidth="1"/>
    <col min="5128" max="5128" width="17.7109375" style="33" bestFit="1" customWidth="1"/>
    <col min="5129" max="5376" width="9.140625" style="33"/>
    <col min="5377" max="5377" width="74" style="33" customWidth="1"/>
    <col min="5378" max="5378" width="12.42578125" style="33" customWidth="1"/>
    <col min="5379" max="5379" width="13.28515625" style="33" customWidth="1"/>
    <col min="5380" max="5380" width="14.85546875" style="33" customWidth="1"/>
    <col min="5381" max="5381" width="13.140625" style="33" customWidth="1"/>
    <col min="5382" max="5382" width="18" style="33" customWidth="1"/>
    <col min="5383" max="5383" width="14.5703125" style="33" customWidth="1"/>
    <col min="5384" max="5384" width="17.7109375" style="33" bestFit="1" customWidth="1"/>
    <col min="5385" max="5632" width="9.140625" style="33"/>
    <col min="5633" max="5633" width="74" style="33" customWidth="1"/>
    <col min="5634" max="5634" width="12.42578125" style="33" customWidth="1"/>
    <col min="5635" max="5635" width="13.28515625" style="33" customWidth="1"/>
    <col min="5636" max="5636" width="14.85546875" style="33" customWidth="1"/>
    <col min="5637" max="5637" width="13.140625" style="33" customWidth="1"/>
    <col min="5638" max="5638" width="18" style="33" customWidth="1"/>
    <col min="5639" max="5639" width="14.5703125" style="33" customWidth="1"/>
    <col min="5640" max="5640" width="17.7109375" style="33" bestFit="1" customWidth="1"/>
    <col min="5641" max="5888" width="9.140625" style="33"/>
    <col min="5889" max="5889" width="74" style="33" customWidth="1"/>
    <col min="5890" max="5890" width="12.42578125" style="33" customWidth="1"/>
    <col min="5891" max="5891" width="13.28515625" style="33" customWidth="1"/>
    <col min="5892" max="5892" width="14.85546875" style="33" customWidth="1"/>
    <col min="5893" max="5893" width="13.140625" style="33" customWidth="1"/>
    <col min="5894" max="5894" width="18" style="33" customWidth="1"/>
    <col min="5895" max="5895" width="14.5703125" style="33" customWidth="1"/>
    <col min="5896" max="5896" width="17.7109375" style="33" bestFit="1" customWidth="1"/>
    <col min="5897" max="6144" width="9.140625" style="33"/>
    <col min="6145" max="6145" width="74" style="33" customWidth="1"/>
    <col min="6146" max="6146" width="12.42578125" style="33" customWidth="1"/>
    <col min="6147" max="6147" width="13.28515625" style="33" customWidth="1"/>
    <col min="6148" max="6148" width="14.85546875" style="33" customWidth="1"/>
    <col min="6149" max="6149" width="13.140625" style="33" customWidth="1"/>
    <col min="6150" max="6150" width="18" style="33" customWidth="1"/>
    <col min="6151" max="6151" width="14.5703125" style="33" customWidth="1"/>
    <col min="6152" max="6152" width="17.7109375" style="33" bestFit="1" customWidth="1"/>
    <col min="6153" max="6400" width="9.140625" style="33"/>
    <col min="6401" max="6401" width="74" style="33" customWidth="1"/>
    <col min="6402" max="6402" width="12.42578125" style="33" customWidth="1"/>
    <col min="6403" max="6403" width="13.28515625" style="33" customWidth="1"/>
    <col min="6404" max="6404" width="14.85546875" style="33" customWidth="1"/>
    <col min="6405" max="6405" width="13.140625" style="33" customWidth="1"/>
    <col min="6406" max="6406" width="18" style="33" customWidth="1"/>
    <col min="6407" max="6407" width="14.5703125" style="33" customWidth="1"/>
    <col min="6408" max="6408" width="17.7109375" style="33" bestFit="1" customWidth="1"/>
    <col min="6409" max="6656" width="9.140625" style="33"/>
    <col min="6657" max="6657" width="74" style="33" customWidth="1"/>
    <col min="6658" max="6658" width="12.42578125" style="33" customWidth="1"/>
    <col min="6659" max="6659" width="13.28515625" style="33" customWidth="1"/>
    <col min="6660" max="6660" width="14.85546875" style="33" customWidth="1"/>
    <col min="6661" max="6661" width="13.140625" style="33" customWidth="1"/>
    <col min="6662" max="6662" width="18" style="33" customWidth="1"/>
    <col min="6663" max="6663" width="14.5703125" style="33" customWidth="1"/>
    <col min="6664" max="6664" width="17.7109375" style="33" bestFit="1" customWidth="1"/>
    <col min="6665" max="6912" width="9.140625" style="33"/>
    <col min="6913" max="6913" width="74" style="33" customWidth="1"/>
    <col min="6914" max="6914" width="12.42578125" style="33" customWidth="1"/>
    <col min="6915" max="6915" width="13.28515625" style="33" customWidth="1"/>
    <col min="6916" max="6916" width="14.85546875" style="33" customWidth="1"/>
    <col min="6917" max="6917" width="13.140625" style="33" customWidth="1"/>
    <col min="6918" max="6918" width="18" style="33" customWidth="1"/>
    <col min="6919" max="6919" width="14.5703125" style="33" customWidth="1"/>
    <col min="6920" max="6920" width="17.7109375" style="33" bestFit="1" customWidth="1"/>
    <col min="6921" max="7168" width="9.140625" style="33"/>
    <col min="7169" max="7169" width="74" style="33" customWidth="1"/>
    <col min="7170" max="7170" width="12.42578125" style="33" customWidth="1"/>
    <col min="7171" max="7171" width="13.28515625" style="33" customWidth="1"/>
    <col min="7172" max="7172" width="14.85546875" style="33" customWidth="1"/>
    <col min="7173" max="7173" width="13.140625" style="33" customWidth="1"/>
    <col min="7174" max="7174" width="18" style="33" customWidth="1"/>
    <col min="7175" max="7175" width="14.5703125" style="33" customWidth="1"/>
    <col min="7176" max="7176" width="17.7109375" style="33" bestFit="1" customWidth="1"/>
    <col min="7177" max="7424" width="9.140625" style="33"/>
    <col min="7425" max="7425" width="74" style="33" customWidth="1"/>
    <col min="7426" max="7426" width="12.42578125" style="33" customWidth="1"/>
    <col min="7427" max="7427" width="13.28515625" style="33" customWidth="1"/>
    <col min="7428" max="7428" width="14.85546875" style="33" customWidth="1"/>
    <col min="7429" max="7429" width="13.140625" style="33" customWidth="1"/>
    <col min="7430" max="7430" width="18" style="33" customWidth="1"/>
    <col min="7431" max="7431" width="14.5703125" style="33" customWidth="1"/>
    <col min="7432" max="7432" width="17.7109375" style="33" bestFit="1" customWidth="1"/>
    <col min="7433" max="7680" width="9.140625" style="33"/>
    <col min="7681" max="7681" width="74" style="33" customWidth="1"/>
    <col min="7682" max="7682" width="12.42578125" style="33" customWidth="1"/>
    <col min="7683" max="7683" width="13.28515625" style="33" customWidth="1"/>
    <col min="7684" max="7684" width="14.85546875" style="33" customWidth="1"/>
    <col min="7685" max="7685" width="13.140625" style="33" customWidth="1"/>
    <col min="7686" max="7686" width="18" style="33" customWidth="1"/>
    <col min="7687" max="7687" width="14.5703125" style="33" customWidth="1"/>
    <col min="7688" max="7688" width="17.7109375" style="33" bestFit="1" customWidth="1"/>
    <col min="7689" max="7936" width="9.140625" style="33"/>
    <col min="7937" max="7937" width="74" style="33" customWidth="1"/>
    <col min="7938" max="7938" width="12.42578125" style="33" customWidth="1"/>
    <col min="7939" max="7939" width="13.28515625" style="33" customWidth="1"/>
    <col min="7940" max="7940" width="14.85546875" style="33" customWidth="1"/>
    <col min="7941" max="7941" width="13.140625" style="33" customWidth="1"/>
    <col min="7942" max="7942" width="18" style="33" customWidth="1"/>
    <col min="7943" max="7943" width="14.5703125" style="33" customWidth="1"/>
    <col min="7944" max="7944" width="17.7109375" style="33" bestFit="1" customWidth="1"/>
    <col min="7945" max="8192" width="9.140625" style="33"/>
    <col min="8193" max="8193" width="74" style="33" customWidth="1"/>
    <col min="8194" max="8194" width="12.42578125" style="33" customWidth="1"/>
    <col min="8195" max="8195" width="13.28515625" style="33" customWidth="1"/>
    <col min="8196" max="8196" width="14.85546875" style="33" customWidth="1"/>
    <col min="8197" max="8197" width="13.140625" style="33" customWidth="1"/>
    <col min="8198" max="8198" width="18" style="33" customWidth="1"/>
    <col min="8199" max="8199" width="14.5703125" style="33" customWidth="1"/>
    <col min="8200" max="8200" width="17.7109375" style="33" bestFit="1" customWidth="1"/>
    <col min="8201" max="8448" width="9.140625" style="33"/>
    <col min="8449" max="8449" width="74" style="33" customWidth="1"/>
    <col min="8450" max="8450" width="12.42578125" style="33" customWidth="1"/>
    <col min="8451" max="8451" width="13.28515625" style="33" customWidth="1"/>
    <col min="8452" max="8452" width="14.85546875" style="33" customWidth="1"/>
    <col min="8453" max="8453" width="13.140625" style="33" customWidth="1"/>
    <col min="8454" max="8454" width="18" style="33" customWidth="1"/>
    <col min="8455" max="8455" width="14.5703125" style="33" customWidth="1"/>
    <col min="8456" max="8456" width="17.7109375" style="33" bestFit="1" customWidth="1"/>
    <col min="8457" max="8704" width="9.140625" style="33"/>
    <col min="8705" max="8705" width="74" style="33" customWidth="1"/>
    <col min="8706" max="8706" width="12.42578125" style="33" customWidth="1"/>
    <col min="8707" max="8707" width="13.28515625" style="33" customWidth="1"/>
    <col min="8708" max="8708" width="14.85546875" style="33" customWidth="1"/>
    <col min="8709" max="8709" width="13.140625" style="33" customWidth="1"/>
    <col min="8710" max="8710" width="18" style="33" customWidth="1"/>
    <col min="8711" max="8711" width="14.5703125" style="33" customWidth="1"/>
    <col min="8712" max="8712" width="17.7109375" style="33" bestFit="1" customWidth="1"/>
    <col min="8713" max="8960" width="9.140625" style="33"/>
    <col min="8961" max="8961" width="74" style="33" customWidth="1"/>
    <col min="8962" max="8962" width="12.42578125" style="33" customWidth="1"/>
    <col min="8963" max="8963" width="13.28515625" style="33" customWidth="1"/>
    <col min="8964" max="8964" width="14.85546875" style="33" customWidth="1"/>
    <col min="8965" max="8965" width="13.140625" style="33" customWidth="1"/>
    <col min="8966" max="8966" width="18" style="33" customWidth="1"/>
    <col min="8967" max="8967" width="14.5703125" style="33" customWidth="1"/>
    <col min="8968" max="8968" width="17.7109375" style="33" bestFit="1" customWidth="1"/>
    <col min="8969" max="9216" width="9.140625" style="33"/>
    <col min="9217" max="9217" width="74" style="33" customWidth="1"/>
    <col min="9218" max="9218" width="12.42578125" style="33" customWidth="1"/>
    <col min="9219" max="9219" width="13.28515625" style="33" customWidth="1"/>
    <col min="9220" max="9220" width="14.85546875" style="33" customWidth="1"/>
    <col min="9221" max="9221" width="13.140625" style="33" customWidth="1"/>
    <col min="9222" max="9222" width="18" style="33" customWidth="1"/>
    <col min="9223" max="9223" width="14.5703125" style="33" customWidth="1"/>
    <col min="9224" max="9224" width="17.7109375" style="33" bestFit="1" customWidth="1"/>
    <col min="9225" max="9472" width="9.140625" style="33"/>
    <col min="9473" max="9473" width="74" style="33" customWidth="1"/>
    <col min="9474" max="9474" width="12.42578125" style="33" customWidth="1"/>
    <col min="9475" max="9475" width="13.28515625" style="33" customWidth="1"/>
    <col min="9476" max="9476" width="14.85546875" style="33" customWidth="1"/>
    <col min="9477" max="9477" width="13.140625" style="33" customWidth="1"/>
    <col min="9478" max="9478" width="18" style="33" customWidth="1"/>
    <col min="9479" max="9479" width="14.5703125" style="33" customWidth="1"/>
    <col min="9480" max="9480" width="17.7109375" style="33" bestFit="1" customWidth="1"/>
    <col min="9481" max="9728" width="9.140625" style="33"/>
    <col min="9729" max="9729" width="74" style="33" customWidth="1"/>
    <col min="9730" max="9730" width="12.42578125" style="33" customWidth="1"/>
    <col min="9731" max="9731" width="13.28515625" style="33" customWidth="1"/>
    <col min="9732" max="9732" width="14.85546875" style="33" customWidth="1"/>
    <col min="9733" max="9733" width="13.140625" style="33" customWidth="1"/>
    <col min="9734" max="9734" width="18" style="33" customWidth="1"/>
    <col min="9735" max="9735" width="14.5703125" style="33" customWidth="1"/>
    <col min="9736" max="9736" width="17.7109375" style="33" bestFit="1" customWidth="1"/>
    <col min="9737" max="9984" width="9.140625" style="33"/>
    <col min="9985" max="9985" width="74" style="33" customWidth="1"/>
    <col min="9986" max="9986" width="12.42578125" style="33" customWidth="1"/>
    <col min="9987" max="9987" width="13.28515625" style="33" customWidth="1"/>
    <col min="9988" max="9988" width="14.85546875" style="33" customWidth="1"/>
    <col min="9989" max="9989" width="13.140625" style="33" customWidth="1"/>
    <col min="9990" max="9990" width="18" style="33" customWidth="1"/>
    <col min="9991" max="9991" width="14.5703125" style="33" customWidth="1"/>
    <col min="9992" max="9992" width="17.7109375" style="33" bestFit="1" customWidth="1"/>
    <col min="9993" max="10240" width="9.140625" style="33"/>
    <col min="10241" max="10241" width="74" style="33" customWidth="1"/>
    <col min="10242" max="10242" width="12.42578125" style="33" customWidth="1"/>
    <col min="10243" max="10243" width="13.28515625" style="33" customWidth="1"/>
    <col min="10244" max="10244" width="14.85546875" style="33" customWidth="1"/>
    <col min="10245" max="10245" width="13.140625" style="33" customWidth="1"/>
    <col min="10246" max="10246" width="18" style="33" customWidth="1"/>
    <col min="10247" max="10247" width="14.5703125" style="33" customWidth="1"/>
    <col min="10248" max="10248" width="17.7109375" style="33" bestFit="1" customWidth="1"/>
    <col min="10249" max="10496" width="9.140625" style="33"/>
    <col min="10497" max="10497" width="74" style="33" customWidth="1"/>
    <col min="10498" max="10498" width="12.42578125" style="33" customWidth="1"/>
    <col min="10499" max="10499" width="13.28515625" style="33" customWidth="1"/>
    <col min="10500" max="10500" width="14.85546875" style="33" customWidth="1"/>
    <col min="10501" max="10501" width="13.140625" style="33" customWidth="1"/>
    <col min="10502" max="10502" width="18" style="33" customWidth="1"/>
    <col min="10503" max="10503" width="14.5703125" style="33" customWidth="1"/>
    <col min="10504" max="10504" width="17.7109375" style="33" bestFit="1" customWidth="1"/>
    <col min="10505" max="10752" width="9.140625" style="33"/>
    <col min="10753" max="10753" width="74" style="33" customWidth="1"/>
    <col min="10754" max="10754" width="12.42578125" style="33" customWidth="1"/>
    <col min="10755" max="10755" width="13.28515625" style="33" customWidth="1"/>
    <col min="10756" max="10756" width="14.85546875" style="33" customWidth="1"/>
    <col min="10757" max="10757" width="13.140625" style="33" customWidth="1"/>
    <col min="10758" max="10758" width="18" style="33" customWidth="1"/>
    <col min="10759" max="10759" width="14.5703125" style="33" customWidth="1"/>
    <col min="10760" max="10760" width="17.7109375" style="33" bestFit="1" customWidth="1"/>
    <col min="10761" max="11008" width="9.140625" style="33"/>
    <col min="11009" max="11009" width="74" style="33" customWidth="1"/>
    <col min="11010" max="11010" width="12.42578125" style="33" customWidth="1"/>
    <col min="11011" max="11011" width="13.28515625" style="33" customWidth="1"/>
    <col min="11012" max="11012" width="14.85546875" style="33" customWidth="1"/>
    <col min="11013" max="11013" width="13.140625" style="33" customWidth="1"/>
    <col min="11014" max="11014" width="18" style="33" customWidth="1"/>
    <col min="11015" max="11015" width="14.5703125" style="33" customWidth="1"/>
    <col min="11016" max="11016" width="17.7109375" style="33" bestFit="1" customWidth="1"/>
    <col min="11017" max="11264" width="9.140625" style="33"/>
    <col min="11265" max="11265" width="74" style="33" customWidth="1"/>
    <col min="11266" max="11266" width="12.42578125" style="33" customWidth="1"/>
    <col min="11267" max="11267" width="13.28515625" style="33" customWidth="1"/>
    <col min="11268" max="11268" width="14.85546875" style="33" customWidth="1"/>
    <col min="11269" max="11269" width="13.140625" style="33" customWidth="1"/>
    <col min="11270" max="11270" width="18" style="33" customWidth="1"/>
    <col min="11271" max="11271" width="14.5703125" style="33" customWidth="1"/>
    <col min="11272" max="11272" width="17.7109375" style="33" bestFit="1" customWidth="1"/>
    <col min="11273" max="11520" width="9.140625" style="33"/>
    <col min="11521" max="11521" width="74" style="33" customWidth="1"/>
    <col min="11522" max="11522" width="12.42578125" style="33" customWidth="1"/>
    <col min="11523" max="11523" width="13.28515625" style="33" customWidth="1"/>
    <col min="11524" max="11524" width="14.85546875" style="33" customWidth="1"/>
    <col min="11525" max="11525" width="13.140625" style="33" customWidth="1"/>
    <col min="11526" max="11526" width="18" style="33" customWidth="1"/>
    <col min="11527" max="11527" width="14.5703125" style="33" customWidth="1"/>
    <col min="11528" max="11528" width="17.7109375" style="33" bestFit="1" customWidth="1"/>
    <col min="11529" max="11776" width="9.140625" style="33"/>
    <col min="11777" max="11777" width="74" style="33" customWidth="1"/>
    <col min="11778" max="11778" width="12.42578125" style="33" customWidth="1"/>
    <col min="11779" max="11779" width="13.28515625" style="33" customWidth="1"/>
    <col min="11780" max="11780" width="14.85546875" style="33" customWidth="1"/>
    <col min="11781" max="11781" width="13.140625" style="33" customWidth="1"/>
    <col min="11782" max="11782" width="18" style="33" customWidth="1"/>
    <col min="11783" max="11783" width="14.5703125" style="33" customWidth="1"/>
    <col min="11784" max="11784" width="17.7109375" style="33" bestFit="1" customWidth="1"/>
    <col min="11785" max="12032" width="9.140625" style="33"/>
    <col min="12033" max="12033" width="74" style="33" customWidth="1"/>
    <col min="12034" max="12034" width="12.42578125" style="33" customWidth="1"/>
    <col min="12035" max="12035" width="13.28515625" style="33" customWidth="1"/>
    <col min="12036" max="12036" width="14.85546875" style="33" customWidth="1"/>
    <col min="12037" max="12037" width="13.140625" style="33" customWidth="1"/>
    <col min="12038" max="12038" width="18" style="33" customWidth="1"/>
    <col min="12039" max="12039" width="14.5703125" style="33" customWidth="1"/>
    <col min="12040" max="12040" width="17.7109375" style="33" bestFit="1" customWidth="1"/>
    <col min="12041" max="12288" width="9.140625" style="33"/>
    <col min="12289" max="12289" width="74" style="33" customWidth="1"/>
    <col min="12290" max="12290" width="12.42578125" style="33" customWidth="1"/>
    <col min="12291" max="12291" width="13.28515625" style="33" customWidth="1"/>
    <col min="12292" max="12292" width="14.85546875" style="33" customWidth="1"/>
    <col min="12293" max="12293" width="13.140625" style="33" customWidth="1"/>
    <col min="12294" max="12294" width="18" style="33" customWidth="1"/>
    <col min="12295" max="12295" width="14.5703125" style="33" customWidth="1"/>
    <col min="12296" max="12296" width="17.7109375" style="33" bestFit="1" customWidth="1"/>
    <col min="12297" max="12544" width="9.140625" style="33"/>
    <col min="12545" max="12545" width="74" style="33" customWidth="1"/>
    <col min="12546" max="12546" width="12.42578125" style="33" customWidth="1"/>
    <col min="12547" max="12547" width="13.28515625" style="33" customWidth="1"/>
    <col min="12548" max="12548" width="14.85546875" style="33" customWidth="1"/>
    <col min="12549" max="12549" width="13.140625" style="33" customWidth="1"/>
    <col min="12550" max="12550" width="18" style="33" customWidth="1"/>
    <col min="12551" max="12551" width="14.5703125" style="33" customWidth="1"/>
    <col min="12552" max="12552" width="17.7109375" style="33" bestFit="1" customWidth="1"/>
    <col min="12553" max="12800" width="9.140625" style="33"/>
    <col min="12801" max="12801" width="74" style="33" customWidth="1"/>
    <col min="12802" max="12802" width="12.42578125" style="33" customWidth="1"/>
    <col min="12803" max="12803" width="13.28515625" style="33" customWidth="1"/>
    <col min="12804" max="12804" width="14.85546875" style="33" customWidth="1"/>
    <col min="12805" max="12805" width="13.140625" style="33" customWidth="1"/>
    <col min="12806" max="12806" width="18" style="33" customWidth="1"/>
    <col min="12807" max="12807" width="14.5703125" style="33" customWidth="1"/>
    <col min="12808" max="12808" width="17.7109375" style="33" bestFit="1" customWidth="1"/>
    <col min="12809" max="13056" width="9.140625" style="33"/>
    <col min="13057" max="13057" width="74" style="33" customWidth="1"/>
    <col min="13058" max="13058" width="12.42578125" style="33" customWidth="1"/>
    <col min="13059" max="13059" width="13.28515625" style="33" customWidth="1"/>
    <col min="13060" max="13060" width="14.85546875" style="33" customWidth="1"/>
    <col min="13061" max="13061" width="13.140625" style="33" customWidth="1"/>
    <col min="13062" max="13062" width="18" style="33" customWidth="1"/>
    <col min="13063" max="13063" width="14.5703125" style="33" customWidth="1"/>
    <col min="13064" max="13064" width="17.7109375" style="33" bestFit="1" customWidth="1"/>
    <col min="13065" max="13312" width="9.140625" style="33"/>
    <col min="13313" max="13313" width="74" style="33" customWidth="1"/>
    <col min="13314" max="13314" width="12.42578125" style="33" customWidth="1"/>
    <col min="13315" max="13315" width="13.28515625" style="33" customWidth="1"/>
    <col min="13316" max="13316" width="14.85546875" style="33" customWidth="1"/>
    <col min="13317" max="13317" width="13.140625" style="33" customWidth="1"/>
    <col min="13318" max="13318" width="18" style="33" customWidth="1"/>
    <col min="13319" max="13319" width="14.5703125" style="33" customWidth="1"/>
    <col min="13320" max="13320" width="17.7109375" style="33" bestFit="1" customWidth="1"/>
    <col min="13321" max="13568" width="9.140625" style="33"/>
    <col min="13569" max="13569" width="74" style="33" customWidth="1"/>
    <col min="13570" max="13570" width="12.42578125" style="33" customWidth="1"/>
    <col min="13571" max="13571" width="13.28515625" style="33" customWidth="1"/>
    <col min="13572" max="13572" width="14.85546875" style="33" customWidth="1"/>
    <col min="13573" max="13573" width="13.140625" style="33" customWidth="1"/>
    <col min="13574" max="13574" width="18" style="33" customWidth="1"/>
    <col min="13575" max="13575" width="14.5703125" style="33" customWidth="1"/>
    <col min="13576" max="13576" width="17.7109375" style="33" bestFit="1" customWidth="1"/>
    <col min="13577" max="13824" width="9.140625" style="33"/>
    <col min="13825" max="13825" width="74" style="33" customWidth="1"/>
    <col min="13826" max="13826" width="12.42578125" style="33" customWidth="1"/>
    <col min="13827" max="13827" width="13.28515625" style="33" customWidth="1"/>
    <col min="13828" max="13828" width="14.85546875" style="33" customWidth="1"/>
    <col min="13829" max="13829" width="13.140625" style="33" customWidth="1"/>
    <col min="13830" max="13830" width="18" style="33" customWidth="1"/>
    <col min="13831" max="13831" width="14.5703125" style="33" customWidth="1"/>
    <col min="13832" max="13832" width="17.7109375" style="33" bestFit="1" customWidth="1"/>
    <col min="13833" max="14080" width="9.140625" style="33"/>
    <col min="14081" max="14081" width="74" style="33" customWidth="1"/>
    <col min="14082" max="14082" width="12.42578125" style="33" customWidth="1"/>
    <col min="14083" max="14083" width="13.28515625" style="33" customWidth="1"/>
    <col min="14084" max="14084" width="14.85546875" style="33" customWidth="1"/>
    <col min="14085" max="14085" width="13.140625" style="33" customWidth="1"/>
    <col min="14086" max="14086" width="18" style="33" customWidth="1"/>
    <col min="14087" max="14087" width="14.5703125" style="33" customWidth="1"/>
    <col min="14088" max="14088" width="17.7109375" style="33" bestFit="1" customWidth="1"/>
    <col min="14089" max="14336" width="9.140625" style="33"/>
    <col min="14337" max="14337" width="74" style="33" customWidth="1"/>
    <col min="14338" max="14338" width="12.42578125" style="33" customWidth="1"/>
    <col min="14339" max="14339" width="13.28515625" style="33" customWidth="1"/>
    <col min="14340" max="14340" width="14.85546875" style="33" customWidth="1"/>
    <col min="14341" max="14341" width="13.140625" style="33" customWidth="1"/>
    <col min="14342" max="14342" width="18" style="33" customWidth="1"/>
    <col min="14343" max="14343" width="14.5703125" style="33" customWidth="1"/>
    <col min="14344" max="14344" width="17.7109375" style="33" bestFit="1" customWidth="1"/>
    <col min="14345" max="14592" width="9.140625" style="33"/>
    <col min="14593" max="14593" width="74" style="33" customWidth="1"/>
    <col min="14594" max="14594" width="12.42578125" style="33" customWidth="1"/>
    <col min="14595" max="14595" width="13.28515625" style="33" customWidth="1"/>
    <col min="14596" max="14596" width="14.85546875" style="33" customWidth="1"/>
    <col min="14597" max="14597" width="13.140625" style="33" customWidth="1"/>
    <col min="14598" max="14598" width="18" style="33" customWidth="1"/>
    <col min="14599" max="14599" width="14.5703125" style="33" customWidth="1"/>
    <col min="14600" max="14600" width="17.7109375" style="33" bestFit="1" customWidth="1"/>
    <col min="14601" max="14848" width="9.140625" style="33"/>
    <col min="14849" max="14849" width="74" style="33" customWidth="1"/>
    <col min="14850" max="14850" width="12.42578125" style="33" customWidth="1"/>
    <col min="14851" max="14851" width="13.28515625" style="33" customWidth="1"/>
    <col min="14852" max="14852" width="14.85546875" style="33" customWidth="1"/>
    <col min="14853" max="14853" width="13.140625" style="33" customWidth="1"/>
    <col min="14854" max="14854" width="18" style="33" customWidth="1"/>
    <col min="14855" max="14855" width="14.5703125" style="33" customWidth="1"/>
    <col min="14856" max="14856" width="17.7109375" style="33" bestFit="1" customWidth="1"/>
    <col min="14857" max="15104" width="9.140625" style="33"/>
    <col min="15105" max="15105" width="74" style="33" customWidth="1"/>
    <col min="15106" max="15106" width="12.42578125" style="33" customWidth="1"/>
    <col min="15107" max="15107" width="13.28515625" style="33" customWidth="1"/>
    <col min="15108" max="15108" width="14.85546875" style="33" customWidth="1"/>
    <col min="15109" max="15109" width="13.140625" style="33" customWidth="1"/>
    <col min="15110" max="15110" width="18" style="33" customWidth="1"/>
    <col min="15111" max="15111" width="14.5703125" style="33" customWidth="1"/>
    <col min="15112" max="15112" width="17.7109375" style="33" bestFit="1" customWidth="1"/>
    <col min="15113" max="15360" width="9.140625" style="33"/>
    <col min="15361" max="15361" width="74" style="33" customWidth="1"/>
    <col min="15362" max="15362" width="12.42578125" style="33" customWidth="1"/>
    <col min="15363" max="15363" width="13.28515625" style="33" customWidth="1"/>
    <col min="15364" max="15364" width="14.85546875" style="33" customWidth="1"/>
    <col min="15365" max="15365" width="13.140625" style="33" customWidth="1"/>
    <col min="15366" max="15366" width="18" style="33" customWidth="1"/>
    <col min="15367" max="15367" width="14.5703125" style="33" customWidth="1"/>
    <col min="15368" max="15368" width="17.7109375" style="33" bestFit="1" customWidth="1"/>
    <col min="15369" max="15616" width="9.140625" style="33"/>
    <col min="15617" max="15617" width="74" style="33" customWidth="1"/>
    <col min="15618" max="15618" width="12.42578125" style="33" customWidth="1"/>
    <col min="15619" max="15619" width="13.28515625" style="33" customWidth="1"/>
    <col min="15620" max="15620" width="14.85546875" style="33" customWidth="1"/>
    <col min="15621" max="15621" width="13.140625" style="33" customWidth="1"/>
    <col min="15622" max="15622" width="18" style="33" customWidth="1"/>
    <col min="15623" max="15623" width="14.5703125" style="33" customWidth="1"/>
    <col min="15624" max="15624" width="17.7109375" style="33" bestFit="1" customWidth="1"/>
    <col min="15625" max="15872" width="9.140625" style="33"/>
    <col min="15873" max="15873" width="74" style="33" customWidth="1"/>
    <col min="15874" max="15874" width="12.42578125" style="33" customWidth="1"/>
    <col min="15875" max="15875" width="13.28515625" style="33" customWidth="1"/>
    <col min="15876" max="15876" width="14.85546875" style="33" customWidth="1"/>
    <col min="15877" max="15877" width="13.140625" style="33" customWidth="1"/>
    <col min="15878" max="15878" width="18" style="33" customWidth="1"/>
    <col min="15879" max="15879" width="14.5703125" style="33" customWidth="1"/>
    <col min="15880" max="15880" width="17.7109375" style="33" bestFit="1" customWidth="1"/>
    <col min="15881" max="16128" width="9.140625" style="33"/>
    <col min="16129" max="16129" width="74" style="33" customWidth="1"/>
    <col min="16130" max="16130" width="12.42578125" style="33" customWidth="1"/>
    <col min="16131" max="16131" width="13.28515625" style="33" customWidth="1"/>
    <col min="16132" max="16132" width="14.85546875" style="33" customWidth="1"/>
    <col min="16133" max="16133" width="13.140625" style="33" customWidth="1"/>
    <col min="16134" max="16134" width="18" style="33" customWidth="1"/>
    <col min="16135" max="16135" width="14.5703125" style="33" customWidth="1"/>
    <col min="16136" max="16136" width="17.7109375" style="33" bestFit="1" customWidth="1"/>
    <col min="16137" max="16384" width="9.140625" style="33"/>
  </cols>
  <sheetData>
    <row r="1" spans="1:9">
      <c r="A1" s="16" t="s">
        <v>57</v>
      </c>
      <c r="B1" s="511">
        <v>37</v>
      </c>
    </row>
    <row r="2" spans="1:9">
      <c r="A2" s="16" t="s">
        <v>58</v>
      </c>
      <c r="B2" s="511" t="s">
        <v>2104</v>
      </c>
    </row>
    <row r="3" spans="1:9">
      <c r="A3" s="16" t="s">
        <v>56</v>
      </c>
      <c r="B3" s="16" t="s">
        <v>1366</v>
      </c>
    </row>
    <row r="4" spans="1:9">
      <c r="A4" s="16" t="s">
        <v>59</v>
      </c>
      <c r="B4" s="16" t="s">
        <v>62</v>
      </c>
    </row>
    <row r="5" spans="1:9">
      <c r="A5" s="33" t="s">
        <v>1349</v>
      </c>
      <c r="B5" s="33" t="s">
        <v>80</v>
      </c>
    </row>
    <row r="7" spans="1:9">
      <c r="A7" s="2176" t="s">
        <v>2204</v>
      </c>
      <c r="B7" s="2219" t="s">
        <v>2205</v>
      </c>
      <c r="C7" s="2220"/>
      <c r="D7" s="2220"/>
      <c r="E7" s="2220"/>
      <c r="F7" s="2221"/>
      <c r="G7" s="2194"/>
      <c r="H7" s="2181" t="s">
        <v>2206</v>
      </c>
      <c r="I7" s="116"/>
    </row>
    <row r="8" spans="1:9">
      <c r="A8" s="512" t="s">
        <v>2207</v>
      </c>
      <c r="B8" s="537"/>
      <c r="C8" s="2222"/>
      <c r="D8" s="2222"/>
      <c r="E8" s="2222"/>
      <c r="F8" s="2223"/>
      <c r="G8" s="512" t="s">
        <v>995</v>
      </c>
      <c r="H8" s="512" t="s">
        <v>2208</v>
      </c>
      <c r="I8" s="116"/>
    </row>
    <row r="9" spans="1:9">
      <c r="A9" s="127" t="s">
        <v>2209</v>
      </c>
      <c r="B9" s="2224" t="s">
        <v>2210</v>
      </c>
      <c r="C9" s="2225" t="s">
        <v>2211</v>
      </c>
      <c r="D9" s="2226" t="s">
        <v>2212</v>
      </c>
      <c r="E9" s="2226" t="s">
        <v>2213</v>
      </c>
      <c r="F9" s="2227" t="s">
        <v>2214</v>
      </c>
      <c r="G9" s="522"/>
      <c r="H9" s="127" t="s">
        <v>2215</v>
      </c>
      <c r="I9" s="116"/>
    </row>
    <row r="10" spans="1:9">
      <c r="A10" s="2228" t="s">
        <v>28</v>
      </c>
      <c r="B10" s="2229">
        <f>B11+F37.1!B10+F37.2!B10+F37.3!B10+F37.4!B10+F37.5!B10+F37.6!B10+F37.7!B10</f>
        <v>0</v>
      </c>
      <c r="C10" s="2229">
        <f>C11+F37.1!C10+F37.2!C10+F37.3!C10+F37.4!C10+F37.5!C10+F37.6!C10+F37.7!C10</f>
        <v>0</v>
      </c>
      <c r="D10" s="2229">
        <f>D11+F37.1!D10+F37.2!D10+F37.3!D10+F37.4!D10+F37.5!D10+F37.6!D10+F37.7!D10</f>
        <v>0</v>
      </c>
      <c r="E10" s="2229">
        <f>E11+F37.1!E10+F37.2!E10+F37.3!E10+F37.4!E10+F37.5!E10+F37.6!E10+F37.7!E10</f>
        <v>0</v>
      </c>
      <c r="F10" s="2229">
        <f>F11+F37.1!F10+F37.2!F10+F37.3!F10+F37.4!F10+F37.5!F10+F37.6!F10+F37.7!F10</f>
        <v>0</v>
      </c>
      <c r="G10" s="2229">
        <f>G11+F37.1!G10+F37.2!G10+F37.3!G10+F37.4!G10+F37.5!G10+F37.6!G10+F37.7!G10</f>
        <v>0</v>
      </c>
      <c r="H10" s="332"/>
      <c r="I10" s="116"/>
    </row>
    <row r="11" spans="1:9">
      <c r="A11" s="538" t="s">
        <v>2216</v>
      </c>
      <c r="B11" s="2230">
        <f>SUM(B12:B1000)</f>
        <v>0</v>
      </c>
      <c r="C11" s="2231">
        <f>SUM(C12:C1000)</f>
        <v>0</v>
      </c>
      <c r="D11" s="2231">
        <f>SUM(D12:D1000)</f>
        <v>0</v>
      </c>
      <c r="E11" s="2231">
        <f>SUM(E12:E1000)</f>
        <v>0</v>
      </c>
      <c r="F11" s="2232">
        <f>SUM(F12:F1000)</f>
        <v>0</v>
      </c>
      <c r="G11" s="539">
        <f>SUM(B11:F11)</f>
        <v>0</v>
      </c>
      <c r="H11" s="332"/>
      <c r="I11" s="116"/>
    </row>
    <row r="12" spans="1:9">
      <c r="A12" s="540">
        <v>1</v>
      </c>
      <c r="B12" s="515"/>
      <c r="C12" s="516"/>
      <c r="D12" s="516"/>
      <c r="E12" s="516"/>
      <c r="F12" s="524"/>
      <c r="G12" s="539">
        <f>SUM(B12:F12)</f>
        <v>0</v>
      </c>
      <c r="H12" s="332"/>
      <c r="I12" s="116"/>
    </row>
    <row r="13" spans="1:9">
      <c r="A13" s="540">
        <v>2</v>
      </c>
      <c r="B13" s="515"/>
      <c r="C13" s="516"/>
      <c r="D13" s="516"/>
      <c r="E13" s="516"/>
      <c r="F13" s="524"/>
      <c r="G13" s="539">
        <f>SUM(B13:F13)</f>
        <v>0</v>
      </c>
      <c r="H13" s="332"/>
      <c r="I13" s="116"/>
    </row>
    <row r="14" spans="1:9">
      <c r="A14" s="540" t="s">
        <v>2217</v>
      </c>
      <c r="B14" s="515"/>
      <c r="C14" s="516"/>
      <c r="D14" s="516"/>
      <c r="E14" s="516"/>
      <c r="F14" s="524"/>
      <c r="G14" s="539">
        <f>SUM(B14:F14)</f>
        <v>0</v>
      </c>
      <c r="H14" s="332"/>
      <c r="I14" s="116"/>
    </row>
    <row r="15" spans="1:9">
      <c r="I15" s="116"/>
    </row>
    <row r="16" spans="1:9">
      <c r="A16" s="116"/>
      <c r="B16" s="116"/>
      <c r="C16" s="116"/>
      <c r="D16" s="116"/>
      <c r="E16" s="116"/>
      <c r="F16" s="116"/>
      <c r="G16" s="116"/>
      <c r="H16" s="116"/>
      <c r="I16" s="116"/>
    </row>
    <row r="17" spans="1:9">
      <c r="A17" s="237"/>
      <c r="B17" s="237"/>
      <c r="C17" s="541"/>
      <c r="D17" s="541"/>
      <c r="E17" s="541"/>
      <c r="F17" s="541"/>
      <c r="G17" s="116"/>
      <c r="H17" s="116"/>
      <c r="I17" s="116"/>
    </row>
  </sheetData>
  <pageMargins left="0.75" right="0.75" top="1" bottom="1" header="0.5" footer="0.5"/>
  <pageSetup paperSize="9" orientation="portrait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5"/>
  <sheetViews>
    <sheetView workbookViewId="0">
      <selection activeCell="B27" sqref="B27:C27"/>
    </sheetView>
  </sheetViews>
  <sheetFormatPr defaultRowHeight="15"/>
  <cols>
    <col min="1" max="1" width="63.28515625" style="33" customWidth="1"/>
    <col min="2" max="2" width="15.85546875" style="33" customWidth="1"/>
    <col min="3" max="4" width="14.85546875" style="33" customWidth="1"/>
    <col min="5" max="5" width="13.85546875" style="33" customWidth="1"/>
    <col min="6" max="6" width="16.5703125" style="33" customWidth="1"/>
    <col min="7" max="7" width="13.5703125" style="33" customWidth="1"/>
    <col min="8" max="8" width="19" style="33" customWidth="1"/>
    <col min="9" max="256" width="9.140625" style="33"/>
    <col min="257" max="257" width="63.28515625" style="33" customWidth="1"/>
    <col min="258" max="258" width="15.85546875" style="33" customWidth="1"/>
    <col min="259" max="260" width="14.85546875" style="33" customWidth="1"/>
    <col min="261" max="261" width="13.85546875" style="33" customWidth="1"/>
    <col min="262" max="262" width="16.5703125" style="33" customWidth="1"/>
    <col min="263" max="263" width="13.5703125" style="33" customWidth="1"/>
    <col min="264" max="264" width="19" style="33" customWidth="1"/>
    <col min="265" max="512" width="9.140625" style="33"/>
    <col min="513" max="513" width="63.28515625" style="33" customWidth="1"/>
    <col min="514" max="514" width="15.85546875" style="33" customWidth="1"/>
    <col min="515" max="516" width="14.85546875" style="33" customWidth="1"/>
    <col min="517" max="517" width="13.85546875" style="33" customWidth="1"/>
    <col min="518" max="518" width="16.5703125" style="33" customWidth="1"/>
    <col min="519" max="519" width="13.5703125" style="33" customWidth="1"/>
    <col min="520" max="520" width="19" style="33" customWidth="1"/>
    <col min="521" max="768" width="9.140625" style="33"/>
    <col min="769" max="769" width="63.28515625" style="33" customWidth="1"/>
    <col min="770" max="770" width="15.85546875" style="33" customWidth="1"/>
    <col min="771" max="772" width="14.85546875" style="33" customWidth="1"/>
    <col min="773" max="773" width="13.85546875" style="33" customWidth="1"/>
    <col min="774" max="774" width="16.5703125" style="33" customWidth="1"/>
    <col min="775" max="775" width="13.5703125" style="33" customWidth="1"/>
    <col min="776" max="776" width="19" style="33" customWidth="1"/>
    <col min="777" max="1024" width="9.140625" style="33"/>
    <col min="1025" max="1025" width="63.28515625" style="33" customWidth="1"/>
    <col min="1026" max="1026" width="15.85546875" style="33" customWidth="1"/>
    <col min="1027" max="1028" width="14.85546875" style="33" customWidth="1"/>
    <col min="1029" max="1029" width="13.85546875" style="33" customWidth="1"/>
    <col min="1030" max="1030" width="16.5703125" style="33" customWidth="1"/>
    <col min="1031" max="1031" width="13.5703125" style="33" customWidth="1"/>
    <col min="1032" max="1032" width="19" style="33" customWidth="1"/>
    <col min="1033" max="1280" width="9.140625" style="33"/>
    <col min="1281" max="1281" width="63.28515625" style="33" customWidth="1"/>
    <col min="1282" max="1282" width="15.85546875" style="33" customWidth="1"/>
    <col min="1283" max="1284" width="14.85546875" style="33" customWidth="1"/>
    <col min="1285" max="1285" width="13.85546875" style="33" customWidth="1"/>
    <col min="1286" max="1286" width="16.5703125" style="33" customWidth="1"/>
    <col min="1287" max="1287" width="13.5703125" style="33" customWidth="1"/>
    <col min="1288" max="1288" width="19" style="33" customWidth="1"/>
    <col min="1289" max="1536" width="9.140625" style="33"/>
    <col min="1537" max="1537" width="63.28515625" style="33" customWidth="1"/>
    <col min="1538" max="1538" width="15.85546875" style="33" customWidth="1"/>
    <col min="1539" max="1540" width="14.85546875" style="33" customWidth="1"/>
    <col min="1541" max="1541" width="13.85546875" style="33" customWidth="1"/>
    <col min="1542" max="1542" width="16.5703125" style="33" customWidth="1"/>
    <col min="1543" max="1543" width="13.5703125" style="33" customWidth="1"/>
    <col min="1544" max="1544" width="19" style="33" customWidth="1"/>
    <col min="1545" max="1792" width="9.140625" style="33"/>
    <col min="1793" max="1793" width="63.28515625" style="33" customWidth="1"/>
    <col min="1794" max="1794" width="15.85546875" style="33" customWidth="1"/>
    <col min="1795" max="1796" width="14.85546875" style="33" customWidth="1"/>
    <col min="1797" max="1797" width="13.85546875" style="33" customWidth="1"/>
    <col min="1798" max="1798" width="16.5703125" style="33" customWidth="1"/>
    <col min="1799" max="1799" width="13.5703125" style="33" customWidth="1"/>
    <col min="1800" max="1800" width="19" style="33" customWidth="1"/>
    <col min="1801" max="2048" width="9.140625" style="33"/>
    <col min="2049" max="2049" width="63.28515625" style="33" customWidth="1"/>
    <col min="2050" max="2050" width="15.85546875" style="33" customWidth="1"/>
    <col min="2051" max="2052" width="14.85546875" style="33" customWidth="1"/>
    <col min="2053" max="2053" width="13.85546875" style="33" customWidth="1"/>
    <col min="2054" max="2054" width="16.5703125" style="33" customWidth="1"/>
    <col min="2055" max="2055" width="13.5703125" style="33" customWidth="1"/>
    <col min="2056" max="2056" width="19" style="33" customWidth="1"/>
    <col min="2057" max="2304" width="9.140625" style="33"/>
    <col min="2305" max="2305" width="63.28515625" style="33" customWidth="1"/>
    <col min="2306" max="2306" width="15.85546875" style="33" customWidth="1"/>
    <col min="2307" max="2308" width="14.85546875" style="33" customWidth="1"/>
    <col min="2309" max="2309" width="13.85546875" style="33" customWidth="1"/>
    <col min="2310" max="2310" width="16.5703125" style="33" customWidth="1"/>
    <col min="2311" max="2311" width="13.5703125" style="33" customWidth="1"/>
    <col min="2312" max="2312" width="19" style="33" customWidth="1"/>
    <col min="2313" max="2560" width="9.140625" style="33"/>
    <col min="2561" max="2561" width="63.28515625" style="33" customWidth="1"/>
    <col min="2562" max="2562" width="15.85546875" style="33" customWidth="1"/>
    <col min="2563" max="2564" width="14.85546875" style="33" customWidth="1"/>
    <col min="2565" max="2565" width="13.85546875" style="33" customWidth="1"/>
    <col min="2566" max="2566" width="16.5703125" style="33" customWidth="1"/>
    <col min="2567" max="2567" width="13.5703125" style="33" customWidth="1"/>
    <col min="2568" max="2568" width="19" style="33" customWidth="1"/>
    <col min="2569" max="2816" width="9.140625" style="33"/>
    <col min="2817" max="2817" width="63.28515625" style="33" customWidth="1"/>
    <col min="2818" max="2818" width="15.85546875" style="33" customWidth="1"/>
    <col min="2819" max="2820" width="14.85546875" style="33" customWidth="1"/>
    <col min="2821" max="2821" width="13.85546875" style="33" customWidth="1"/>
    <col min="2822" max="2822" width="16.5703125" style="33" customWidth="1"/>
    <col min="2823" max="2823" width="13.5703125" style="33" customWidth="1"/>
    <col min="2824" max="2824" width="19" style="33" customWidth="1"/>
    <col min="2825" max="3072" width="9.140625" style="33"/>
    <col min="3073" max="3073" width="63.28515625" style="33" customWidth="1"/>
    <col min="3074" max="3074" width="15.85546875" style="33" customWidth="1"/>
    <col min="3075" max="3076" width="14.85546875" style="33" customWidth="1"/>
    <col min="3077" max="3077" width="13.85546875" style="33" customWidth="1"/>
    <col min="3078" max="3078" width="16.5703125" style="33" customWidth="1"/>
    <col min="3079" max="3079" width="13.5703125" style="33" customWidth="1"/>
    <col min="3080" max="3080" width="19" style="33" customWidth="1"/>
    <col min="3081" max="3328" width="9.140625" style="33"/>
    <col min="3329" max="3329" width="63.28515625" style="33" customWidth="1"/>
    <col min="3330" max="3330" width="15.85546875" style="33" customWidth="1"/>
    <col min="3331" max="3332" width="14.85546875" style="33" customWidth="1"/>
    <col min="3333" max="3333" width="13.85546875" style="33" customWidth="1"/>
    <col min="3334" max="3334" width="16.5703125" style="33" customWidth="1"/>
    <col min="3335" max="3335" width="13.5703125" style="33" customWidth="1"/>
    <col min="3336" max="3336" width="19" style="33" customWidth="1"/>
    <col min="3337" max="3584" width="9.140625" style="33"/>
    <col min="3585" max="3585" width="63.28515625" style="33" customWidth="1"/>
    <col min="3586" max="3586" width="15.85546875" style="33" customWidth="1"/>
    <col min="3587" max="3588" width="14.85546875" style="33" customWidth="1"/>
    <col min="3589" max="3589" width="13.85546875" style="33" customWidth="1"/>
    <col min="3590" max="3590" width="16.5703125" style="33" customWidth="1"/>
    <col min="3591" max="3591" width="13.5703125" style="33" customWidth="1"/>
    <col min="3592" max="3592" width="19" style="33" customWidth="1"/>
    <col min="3593" max="3840" width="9.140625" style="33"/>
    <col min="3841" max="3841" width="63.28515625" style="33" customWidth="1"/>
    <col min="3842" max="3842" width="15.85546875" style="33" customWidth="1"/>
    <col min="3843" max="3844" width="14.85546875" style="33" customWidth="1"/>
    <col min="3845" max="3845" width="13.85546875" style="33" customWidth="1"/>
    <col min="3846" max="3846" width="16.5703125" style="33" customWidth="1"/>
    <col min="3847" max="3847" width="13.5703125" style="33" customWidth="1"/>
    <col min="3848" max="3848" width="19" style="33" customWidth="1"/>
    <col min="3849" max="4096" width="9.140625" style="33"/>
    <col min="4097" max="4097" width="63.28515625" style="33" customWidth="1"/>
    <col min="4098" max="4098" width="15.85546875" style="33" customWidth="1"/>
    <col min="4099" max="4100" width="14.85546875" style="33" customWidth="1"/>
    <col min="4101" max="4101" width="13.85546875" style="33" customWidth="1"/>
    <col min="4102" max="4102" width="16.5703125" style="33" customWidth="1"/>
    <col min="4103" max="4103" width="13.5703125" style="33" customWidth="1"/>
    <col min="4104" max="4104" width="19" style="33" customWidth="1"/>
    <col min="4105" max="4352" width="9.140625" style="33"/>
    <col min="4353" max="4353" width="63.28515625" style="33" customWidth="1"/>
    <col min="4354" max="4354" width="15.85546875" style="33" customWidth="1"/>
    <col min="4355" max="4356" width="14.85546875" style="33" customWidth="1"/>
    <col min="4357" max="4357" width="13.85546875" style="33" customWidth="1"/>
    <col min="4358" max="4358" width="16.5703125" style="33" customWidth="1"/>
    <col min="4359" max="4359" width="13.5703125" style="33" customWidth="1"/>
    <col min="4360" max="4360" width="19" style="33" customWidth="1"/>
    <col min="4361" max="4608" width="9.140625" style="33"/>
    <col min="4609" max="4609" width="63.28515625" style="33" customWidth="1"/>
    <col min="4610" max="4610" width="15.85546875" style="33" customWidth="1"/>
    <col min="4611" max="4612" width="14.85546875" style="33" customWidth="1"/>
    <col min="4613" max="4613" width="13.85546875" style="33" customWidth="1"/>
    <col min="4614" max="4614" width="16.5703125" style="33" customWidth="1"/>
    <col min="4615" max="4615" width="13.5703125" style="33" customWidth="1"/>
    <col min="4616" max="4616" width="19" style="33" customWidth="1"/>
    <col min="4617" max="4864" width="9.140625" style="33"/>
    <col min="4865" max="4865" width="63.28515625" style="33" customWidth="1"/>
    <col min="4866" max="4866" width="15.85546875" style="33" customWidth="1"/>
    <col min="4867" max="4868" width="14.85546875" style="33" customWidth="1"/>
    <col min="4869" max="4869" width="13.85546875" style="33" customWidth="1"/>
    <col min="4870" max="4870" width="16.5703125" style="33" customWidth="1"/>
    <col min="4871" max="4871" width="13.5703125" style="33" customWidth="1"/>
    <col min="4872" max="4872" width="19" style="33" customWidth="1"/>
    <col min="4873" max="5120" width="9.140625" style="33"/>
    <col min="5121" max="5121" width="63.28515625" style="33" customWidth="1"/>
    <col min="5122" max="5122" width="15.85546875" style="33" customWidth="1"/>
    <col min="5123" max="5124" width="14.85546875" style="33" customWidth="1"/>
    <col min="5125" max="5125" width="13.85546875" style="33" customWidth="1"/>
    <col min="5126" max="5126" width="16.5703125" style="33" customWidth="1"/>
    <col min="5127" max="5127" width="13.5703125" style="33" customWidth="1"/>
    <col min="5128" max="5128" width="19" style="33" customWidth="1"/>
    <col min="5129" max="5376" width="9.140625" style="33"/>
    <col min="5377" max="5377" width="63.28515625" style="33" customWidth="1"/>
    <col min="5378" max="5378" width="15.85546875" style="33" customWidth="1"/>
    <col min="5379" max="5380" width="14.85546875" style="33" customWidth="1"/>
    <col min="5381" max="5381" width="13.85546875" style="33" customWidth="1"/>
    <col min="5382" max="5382" width="16.5703125" style="33" customWidth="1"/>
    <col min="5383" max="5383" width="13.5703125" style="33" customWidth="1"/>
    <col min="5384" max="5384" width="19" style="33" customWidth="1"/>
    <col min="5385" max="5632" width="9.140625" style="33"/>
    <col min="5633" max="5633" width="63.28515625" style="33" customWidth="1"/>
    <col min="5634" max="5634" width="15.85546875" style="33" customWidth="1"/>
    <col min="5635" max="5636" width="14.85546875" style="33" customWidth="1"/>
    <col min="5637" max="5637" width="13.85546875" style="33" customWidth="1"/>
    <col min="5638" max="5638" width="16.5703125" style="33" customWidth="1"/>
    <col min="5639" max="5639" width="13.5703125" style="33" customWidth="1"/>
    <col min="5640" max="5640" width="19" style="33" customWidth="1"/>
    <col min="5641" max="5888" width="9.140625" style="33"/>
    <col min="5889" max="5889" width="63.28515625" style="33" customWidth="1"/>
    <col min="5890" max="5890" width="15.85546875" style="33" customWidth="1"/>
    <col min="5891" max="5892" width="14.85546875" style="33" customWidth="1"/>
    <col min="5893" max="5893" width="13.85546875" style="33" customWidth="1"/>
    <col min="5894" max="5894" width="16.5703125" style="33" customWidth="1"/>
    <col min="5895" max="5895" width="13.5703125" style="33" customWidth="1"/>
    <col min="5896" max="5896" width="19" style="33" customWidth="1"/>
    <col min="5897" max="6144" width="9.140625" style="33"/>
    <col min="6145" max="6145" width="63.28515625" style="33" customWidth="1"/>
    <col min="6146" max="6146" width="15.85546875" style="33" customWidth="1"/>
    <col min="6147" max="6148" width="14.85546875" style="33" customWidth="1"/>
    <col min="6149" max="6149" width="13.85546875" style="33" customWidth="1"/>
    <col min="6150" max="6150" width="16.5703125" style="33" customWidth="1"/>
    <col min="6151" max="6151" width="13.5703125" style="33" customWidth="1"/>
    <col min="6152" max="6152" width="19" style="33" customWidth="1"/>
    <col min="6153" max="6400" width="9.140625" style="33"/>
    <col min="6401" max="6401" width="63.28515625" style="33" customWidth="1"/>
    <col min="6402" max="6402" width="15.85546875" style="33" customWidth="1"/>
    <col min="6403" max="6404" width="14.85546875" style="33" customWidth="1"/>
    <col min="6405" max="6405" width="13.85546875" style="33" customWidth="1"/>
    <col min="6406" max="6406" width="16.5703125" style="33" customWidth="1"/>
    <col min="6407" max="6407" width="13.5703125" style="33" customWidth="1"/>
    <col min="6408" max="6408" width="19" style="33" customWidth="1"/>
    <col min="6409" max="6656" width="9.140625" style="33"/>
    <col min="6657" max="6657" width="63.28515625" style="33" customWidth="1"/>
    <col min="6658" max="6658" width="15.85546875" style="33" customWidth="1"/>
    <col min="6659" max="6660" width="14.85546875" style="33" customWidth="1"/>
    <col min="6661" max="6661" width="13.85546875" style="33" customWidth="1"/>
    <col min="6662" max="6662" width="16.5703125" style="33" customWidth="1"/>
    <col min="6663" max="6663" width="13.5703125" style="33" customWidth="1"/>
    <col min="6664" max="6664" width="19" style="33" customWidth="1"/>
    <col min="6665" max="6912" width="9.140625" style="33"/>
    <col min="6913" max="6913" width="63.28515625" style="33" customWidth="1"/>
    <col min="6914" max="6914" width="15.85546875" style="33" customWidth="1"/>
    <col min="6915" max="6916" width="14.85546875" style="33" customWidth="1"/>
    <col min="6917" max="6917" width="13.85546875" style="33" customWidth="1"/>
    <col min="6918" max="6918" width="16.5703125" style="33" customWidth="1"/>
    <col min="6919" max="6919" width="13.5703125" style="33" customWidth="1"/>
    <col min="6920" max="6920" width="19" style="33" customWidth="1"/>
    <col min="6921" max="7168" width="9.140625" style="33"/>
    <col min="7169" max="7169" width="63.28515625" style="33" customWidth="1"/>
    <col min="7170" max="7170" width="15.85546875" style="33" customWidth="1"/>
    <col min="7171" max="7172" width="14.85546875" style="33" customWidth="1"/>
    <col min="7173" max="7173" width="13.85546875" style="33" customWidth="1"/>
    <col min="7174" max="7174" width="16.5703125" style="33" customWidth="1"/>
    <col min="7175" max="7175" width="13.5703125" style="33" customWidth="1"/>
    <col min="7176" max="7176" width="19" style="33" customWidth="1"/>
    <col min="7177" max="7424" width="9.140625" style="33"/>
    <col min="7425" max="7425" width="63.28515625" style="33" customWidth="1"/>
    <col min="7426" max="7426" width="15.85546875" style="33" customWidth="1"/>
    <col min="7427" max="7428" width="14.85546875" style="33" customWidth="1"/>
    <col min="7429" max="7429" width="13.85546875" style="33" customWidth="1"/>
    <col min="7430" max="7430" width="16.5703125" style="33" customWidth="1"/>
    <col min="7431" max="7431" width="13.5703125" style="33" customWidth="1"/>
    <col min="7432" max="7432" width="19" style="33" customWidth="1"/>
    <col min="7433" max="7680" width="9.140625" style="33"/>
    <col min="7681" max="7681" width="63.28515625" style="33" customWidth="1"/>
    <col min="7682" max="7682" width="15.85546875" style="33" customWidth="1"/>
    <col min="7683" max="7684" width="14.85546875" style="33" customWidth="1"/>
    <col min="7685" max="7685" width="13.85546875" style="33" customWidth="1"/>
    <col min="7686" max="7686" width="16.5703125" style="33" customWidth="1"/>
    <col min="7687" max="7687" width="13.5703125" style="33" customWidth="1"/>
    <col min="7688" max="7688" width="19" style="33" customWidth="1"/>
    <col min="7689" max="7936" width="9.140625" style="33"/>
    <col min="7937" max="7937" width="63.28515625" style="33" customWidth="1"/>
    <col min="7938" max="7938" width="15.85546875" style="33" customWidth="1"/>
    <col min="7939" max="7940" width="14.85546875" style="33" customWidth="1"/>
    <col min="7941" max="7941" width="13.85546875" style="33" customWidth="1"/>
    <col min="7942" max="7942" width="16.5703125" style="33" customWidth="1"/>
    <col min="7943" max="7943" width="13.5703125" style="33" customWidth="1"/>
    <col min="7944" max="7944" width="19" style="33" customWidth="1"/>
    <col min="7945" max="8192" width="9.140625" style="33"/>
    <col min="8193" max="8193" width="63.28515625" style="33" customWidth="1"/>
    <col min="8194" max="8194" width="15.85546875" style="33" customWidth="1"/>
    <col min="8195" max="8196" width="14.85546875" style="33" customWidth="1"/>
    <col min="8197" max="8197" width="13.85546875" style="33" customWidth="1"/>
    <col min="8198" max="8198" width="16.5703125" style="33" customWidth="1"/>
    <col min="8199" max="8199" width="13.5703125" style="33" customWidth="1"/>
    <col min="8200" max="8200" width="19" style="33" customWidth="1"/>
    <col min="8201" max="8448" width="9.140625" style="33"/>
    <col min="8449" max="8449" width="63.28515625" style="33" customWidth="1"/>
    <col min="8450" max="8450" width="15.85546875" style="33" customWidth="1"/>
    <col min="8451" max="8452" width="14.85546875" style="33" customWidth="1"/>
    <col min="8453" max="8453" width="13.85546875" style="33" customWidth="1"/>
    <col min="8454" max="8454" width="16.5703125" style="33" customWidth="1"/>
    <col min="8455" max="8455" width="13.5703125" style="33" customWidth="1"/>
    <col min="8456" max="8456" width="19" style="33" customWidth="1"/>
    <col min="8457" max="8704" width="9.140625" style="33"/>
    <col min="8705" max="8705" width="63.28515625" style="33" customWidth="1"/>
    <col min="8706" max="8706" width="15.85546875" style="33" customWidth="1"/>
    <col min="8707" max="8708" width="14.85546875" style="33" customWidth="1"/>
    <col min="8709" max="8709" width="13.85546875" style="33" customWidth="1"/>
    <col min="8710" max="8710" width="16.5703125" style="33" customWidth="1"/>
    <col min="8711" max="8711" width="13.5703125" style="33" customWidth="1"/>
    <col min="8712" max="8712" width="19" style="33" customWidth="1"/>
    <col min="8713" max="8960" width="9.140625" style="33"/>
    <col min="8961" max="8961" width="63.28515625" style="33" customWidth="1"/>
    <col min="8962" max="8962" width="15.85546875" style="33" customWidth="1"/>
    <col min="8963" max="8964" width="14.85546875" style="33" customWidth="1"/>
    <col min="8965" max="8965" width="13.85546875" style="33" customWidth="1"/>
    <col min="8966" max="8966" width="16.5703125" style="33" customWidth="1"/>
    <col min="8967" max="8967" width="13.5703125" style="33" customWidth="1"/>
    <col min="8968" max="8968" width="19" style="33" customWidth="1"/>
    <col min="8969" max="9216" width="9.140625" style="33"/>
    <col min="9217" max="9217" width="63.28515625" style="33" customWidth="1"/>
    <col min="9218" max="9218" width="15.85546875" style="33" customWidth="1"/>
    <col min="9219" max="9220" width="14.85546875" style="33" customWidth="1"/>
    <col min="9221" max="9221" width="13.85546875" style="33" customWidth="1"/>
    <col min="9222" max="9222" width="16.5703125" style="33" customWidth="1"/>
    <col min="9223" max="9223" width="13.5703125" style="33" customWidth="1"/>
    <col min="9224" max="9224" width="19" style="33" customWidth="1"/>
    <col min="9225" max="9472" width="9.140625" style="33"/>
    <col min="9473" max="9473" width="63.28515625" style="33" customWidth="1"/>
    <col min="9474" max="9474" width="15.85546875" style="33" customWidth="1"/>
    <col min="9475" max="9476" width="14.85546875" style="33" customWidth="1"/>
    <col min="9477" max="9477" width="13.85546875" style="33" customWidth="1"/>
    <col min="9478" max="9478" width="16.5703125" style="33" customWidth="1"/>
    <col min="9479" max="9479" width="13.5703125" style="33" customWidth="1"/>
    <col min="9480" max="9480" width="19" style="33" customWidth="1"/>
    <col min="9481" max="9728" width="9.140625" style="33"/>
    <col min="9729" max="9729" width="63.28515625" style="33" customWidth="1"/>
    <col min="9730" max="9730" width="15.85546875" style="33" customWidth="1"/>
    <col min="9731" max="9732" width="14.85546875" style="33" customWidth="1"/>
    <col min="9733" max="9733" width="13.85546875" style="33" customWidth="1"/>
    <col min="9734" max="9734" width="16.5703125" style="33" customWidth="1"/>
    <col min="9735" max="9735" width="13.5703125" style="33" customWidth="1"/>
    <col min="9736" max="9736" width="19" style="33" customWidth="1"/>
    <col min="9737" max="9984" width="9.140625" style="33"/>
    <col min="9985" max="9985" width="63.28515625" style="33" customWidth="1"/>
    <col min="9986" max="9986" width="15.85546875" style="33" customWidth="1"/>
    <col min="9987" max="9988" width="14.85546875" style="33" customWidth="1"/>
    <col min="9989" max="9989" width="13.85546875" style="33" customWidth="1"/>
    <col min="9990" max="9990" width="16.5703125" style="33" customWidth="1"/>
    <col min="9991" max="9991" width="13.5703125" style="33" customWidth="1"/>
    <col min="9992" max="9992" width="19" style="33" customWidth="1"/>
    <col min="9993" max="10240" width="9.140625" style="33"/>
    <col min="10241" max="10241" width="63.28515625" style="33" customWidth="1"/>
    <col min="10242" max="10242" width="15.85546875" style="33" customWidth="1"/>
    <col min="10243" max="10244" width="14.85546875" style="33" customWidth="1"/>
    <col min="10245" max="10245" width="13.85546875" style="33" customWidth="1"/>
    <col min="10246" max="10246" width="16.5703125" style="33" customWidth="1"/>
    <col min="10247" max="10247" width="13.5703125" style="33" customWidth="1"/>
    <col min="10248" max="10248" width="19" style="33" customWidth="1"/>
    <col min="10249" max="10496" width="9.140625" style="33"/>
    <col min="10497" max="10497" width="63.28515625" style="33" customWidth="1"/>
    <col min="10498" max="10498" width="15.85546875" style="33" customWidth="1"/>
    <col min="10499" max="10500" width="14.85546875" style="33" customWidth="1"/>
    <col min="10501" max="10501" width="13.85546875" style="33" customWidth="1"/>
    <col min="10502" max="10502" width="16.5703125" style="33" customWidth="1"/>
    <col min="10503" max="10503" width="13.5703125" style="33" customWidth="1"/>
    <col min="10504" max="10504" width="19" style="33" customWidth="1"/>
    <col min="10505" max="10752" width="9.140625" style="33"/>
    <col min="10753" max="10753" width="63.28515625" style="33" customWidth="1"/>
    <col min="10754" max="10754" width="15.85546875" style="33" customWidth="1"/>
    <col min="10755" max="10756" width="14.85546875" style="33" customWidth="1"/>
    <col min="10757" max="10757" width="13.85546875" style="33" customWidth="1"/>
    <col min="10758" max="10758" width="16.5703125" style="33" customWidth="1"/>
    <col min="10759" max="10759" width="13.5703125" style="33" customWidth="1"/>
    <col min="10760" max="10760" width="19" style="33" customWidth="1"/>
    <col min="10761" max="11008" width="9.140625" style="33"/>
    <col min="11009" max="11009" width="63.28515625" style="33" customWidth="1"/>
    <col min="11010" max="11010" width="15.85546875" style="33" customWidth="1"/>
    <col min="11011" max="11012" width="14.85546875" style="33" customWidth="1"/>
    <col min="11013" max="11013" width="13.85546875" style="33" customWidth="1"/>
    <col min="11014" max="11014" width="16.5703125" style="33" customWidth="1"/>
    <col min="11015" max="11015" width="13.5703125" style="33" customWidth="1"/>
    <col min="11016" max="11016" width="19" style="33" customWidth="1"/>
    <col min="11017" max="11264" width="9.140625" style="33"/>
    <col min="11265" max="11265" width="63.28515625" style="33" customWidth="1"/>
    <col min="11266" max="11266" width="15.85546875" style="33" customWidth="1"/>
    <col min="11267" max="11268" width="14.85546875" style="33" customWidth="1"/>
    <col min="11269" max="11269" width="13.85546875" style="33" customWidth="1"/>
    <col min="11270" max="11270" width="16.5703125" style="33" customWidth="1"/>
    <col min="11271" max="11271" width="13.5703125" style="33" customWidth="1"/>
    <col min="11272" max="11272" width="19" style="33" customWidth="1"/>
    <col min="11273" max="11520" width="9.140625" style="33"/>
    <col min="11521" max="11521" width="63.28515625" style="33" customWidth="1"/>
    <col min="11522" max="11522" width="15.85546875" style="33" customWidth="1"/>
    <col min="11523" max="11524" width="14.85546875" style="33" customWidth="1"/>
    <col min="11525" max="11525" width="13.85546875" style="33" customWidth="1"/>
    <col min="11526" max="11526" width="16.5703125" style="33" customWidth="1"/>
    <col min="11527" max="11527" width="13.5703125" style="33" customWidth="1"/>
    <col min="11528" max="11528" width="19" style="33" customWidth="1"/>
    <col min="11529" max="11776" width="9.140625" style="33"/>
    <col min="11777" max="11777" width="63.28515625" style="33" customWidth="1"/>
    <col min="11778" max="11778" width="15.85546875" style="33" customWidth="1"/>
    <col min="11779" max="11780" width="14.85546875" style="33" customWidth="1"/>
    <col min="11781" max="11781" width="13.85546875" style="33" customWidth="1"/>
    <col min="11782" max="11782" width="16.5703125" style="33" customWidth="1"/>
    <col min="11783" max="11783" width="13.5703125" style="33" customWidth="1"/>
    <col min="11784" max="11784" width="19" style="33" customWidth="1"/>
    <col min="11785" max="12032" width="9.140625" style="33"/>
    <col min="12033" max="12033" width="63.28515625" style="33" customWidth="1"/>
    <col min="12034" max="12034" width="15.85546875" style="33" customWidth="1"/>
    <col min="12035" max="12036" width="14.85546875" style="33" customWidth="1"/>
    <col min="12037" max="12037" width="13.85546875" style="33" customWidth="1"/>
    <col min="12038" max="12038" width="16.5703125" style="33" customWidth="1"/>
    <col min="12039" max="12039" width="13.5703125" style="33" customWidth="1"/>
    <col min="12040" max="12040" width="19" style="33" customWidth="1"/>
    <col min="12041" max="12288" width="9.140625" style="33"/>
    <col min="12289" max="12289" width="63.28515625" style="33" customWidth="1"/>
    <col min="12290" max="12290" width="15.85546875" style="33" customWidth="1"/>
    <col min="12291" max="12292" width="14.85546875" style="33" customWidth="1"/>
    <col min="12293" max="12293" width="13.85546875" style="33" customWidth="1"/>
    <col min="12294" max="12294" width="16.5703125" style="33" customWidth="1"/>
    <col min="12295" max="12295" width="13.5703125" style="33" customWidth="1"/>
    <col min="12296" max="12296" width="19" style="33" customWidth="1"/>
    <col min="12297" max="12544" width="9.140625" style="33"/>
    <col min="12545" max="12545" width="63.28515625" style="33" customWidth="1"/>
    <col min="12546" max="12546" width="15.85546875" style="33" customWidth="1"/>
    <col min="12547" max="12548" width="14.85546875" style="33" customWidth="1"/>
    <col min="12549" max="12549" width="13.85546875" style="33" customWidth="1"/>
    <col min="12550" max="12550" width="16.5703125" style="33" customWidth="1"/>
    <col min="12551" max="12551" width="13.5703125" style="33" customWidth="1"/>
    <col min="12552" max="12552" width="19" style="33" customWidth="1"/>
    <col min="12553" max="12800" width="9.140625" style="33"/>
    <col min="12801" max="12801" width="63.28515625" style="33" customWidth="1"/>
    <col min="12802" max="12802" width="15.85546875" style="33" customWidth="1"/>
    <col min="12803" max="12804" width="14.85546875" style="33" customWidth="1"/>
    <col min="12805" max="12805" width="13.85546875" style="33" customWidth="1"/>
    <col min="12806" max="12806" width="16.5703125" style="33" customWidth="1"/>
    <col min="12807" max="12807" width="13.5703125" style="33" customWidth="1"/>
    <col min="12808" max="12808" width="19" style="33" customWidth="1"/>
    <col min="12809" max="13056" width="9.140625" style="33"/>
    <col min="13057" max="13057" width="63.28515625" style="33" customWidth="1"/>
    <col min="13058" max="13058" width="15.85546875" style="33" customWidth="1"/>
    <col min="13059" max="13060" width="14.85546875" style="33" customWidth="1"/>
    <col min="13061" max="13061" width="13.85546875" style="33" customWidth="1"/>
    <col min="13062" max="13062" width="16.5703125" style="33" customWidth="1"/>
    <col min="13063" max="13063" width="13.5703125" style="33" customWidth="1"/>
    <col min="13064" max="13064" width="19" style="33" customWidth="1"/>
    <col min="13065" max="13312" width="9.140625" style="33"/>
    <col min="13313" max="13313" width="63.28515625" style="33" customWidth="1"/>
    <col min="13314" max="13314" width="15.85546875" style="33" customWidth="1"/>
    <col min="13315" max="13316" width="14.85546875" style="33" customWidth="1"/>
    <col min="13317" max="13317" width="13.85546875" style="33" customWidth="1"/>
    <col min="13318" max="13318" width="16.5703125" style="33" customWidth="1"/>
    <col min="13319" max="13319" width="13.5703125" style="33" customWidth="1"/>
    <col min="13320" max="13320" width="19" style="33" customWidth="1"/>
    <col min="13321" max="13568" width="9.140625" style="33"/>
    <col min="13569" max="13569" width="63.28515625" style="33" customWidth="1"/>
    <col min="13570" max="13570" width="15.85546875" style="33" customWidth="1"/>
    <col min="13571" max="13572" width="14.85546875" style="33" customWidth="1"/>
    <col min="13573" max="13573" width="13.85546875" style="33" customWidth="1"/>
    <col min="13574" max="13574" width="16.5703125" style="33" customWidth="1"/>
    <col min="13575" max="13575" width="13.5703125" style="33" customWidth="1"/>
    <col min="13576" max="13576" width="19" style="33" customWidth="1"/>
    <col min="13577" max="13824" width="9.140625" style="33"/>
    <col min="13825" max="13825" width="63.28515625" style="33" customWidth="1"/>
    <col min="13826" max="13826" width="15.85546875" style="33" customWidth="1"/>
    <col min="13827" max="13828" width="14.85546875" style="33" customWidth="1"/>
    <col min="13829" max="13829" width="13.85546875" style="33" customWidth="1"/>
    <col min="13830" max="13830" width="16.5703125" style="33" customWidth="1"/>
    <col min="13831" max="13831" width="13.5703125" style="33" customWidth="1"/>
    <col min="13832" max="13832" width="19" style="33" customWidth="1"/>
    <col min="13833" max="14080" width="9.140625" style="33"/>
    <col min="14081" max="14081" width="63.28515625" style="33" customWidth="1"/>
    <col min="14082" max="14082" width="15.85546875" style="33" customWidth="1"/>
    <col min="14083" max="14084" width="14.85546875" style="33" customWidth="1"/>
    <col min="14085" max="14085" width="13.85546875" style="33" customWidth="1"/>
    <col min="14086" max="14086" width="16.5703125" style="33" customWidth="1"/>
    <col min="14087" max="14087" width="13.5703125" style="33" customWidth="1"/>
    <col min="14088" max="14088" width="19" style="33" customWidth="1"/>
    <col min="14089" max="14336" width="9.140625" style="33"/>
    <col min="14337" max="14337" width="63.28515625" style="33" customWidth="1"/>
    <col min="14338" max="14338" width="15.85546875" style="33" customWidth="1"/>
    <col min="14339" max="14340" width="14.85546875" style="33" customWidth="1"/>
    <col min="14341" max="14341" width="13.85546875" style="33" customWidth="1"/>
    <col min="14342" max="14342" width="16.5703125" style="33" customWidth="1"/>
    <col min="14343" max="14343" width="13.5703125" style="33" customWidth="1"/>
    <col min="14344" max="14344" width="19" style="33" customWidth="1"/>
    <col min="14345" max="14592" width="9.140625" style="33"/>
    <col min="14593" max="14593" width="63.28515625" style="33" customWidth="1"/>
    <col min="14594" max="14594" width="15.85546875" style="33" customWidth="1"/>
    <col min="14595" max="14596" width="14.85546875" style="33" customWidth="1"/>
    <col min="14597" max="14597" width="13.85546875" style="33" customWidth="1"/>
    <col min="14598" max="14598" width="16.5703125" style="33" customWidth="1"/>
    <col min="14599" max="14599" width="13.5703125" style="33" customWidth="1"/>
    <col min="14600" max="14600" width="19" style="33" customWidth="1"/>
    <col min="14601" max="14848" width="9.140625" style="33"/>
    <col min="14849" max="14849" width="63.28515625" style="33" customWidth="1"/>
    <col min="14850" max="14850" width="15.85546875" style="33" customWidth="1"/>
    <col min="14851" max="14852" width="14.85546875" style="33" customWidth="1"/>
    <col min="14853" max="14853" width="13.85546875" style="33" customWidth="1"/>
    <col min="14854" max="14854" width="16.5703125" style="33" customWidth="1"/>
    <col min="14855" max="14855" width="13.5703125" style="33" customWidth="1"/>
    <col min="14856" max="14856" width="19" style="33" customWidth="1"/>
    <col min="14857" max="15104" width="9.140625" style="33"/>
    <col min="15105" max="15105" width="63.28515625" style="33" customWidth="1"/>
    <col min="15106" max="15106" width="15.85546875" style="33" customWidth="1"/>
    <col min="15107" max="15108" width="14.85546875" style="33" customWidth="1"/>
    <col min="15109" max="15109" width="13.85546875" style="33" customWidth="1"/>
    <col min="15110" max="15110" width="16.5703125" style="33" customWidth="1"/>
    <col min="15111" max="15111" width="13.5703125" style="33" customWidth="1"/>
    <col min="15112" max="15112" width="19" style="33" customWidth="1"/>
    <col min="15113" max="15360" width="9.140625" style="33"/>
    <col min="15361" max="15361" width="63.28515625" style="33" customWidth="1"/>
    <col min="15362" max="15362" width="15.85546875" style="33" customWidth="1"/>
    <col min="15363" max="15364" width="14.85546875" style="33" customWidth="1"/>
    <col min="15365" max="15365" width="13.85546875" style="33" customWidth="1"/>
    <col min="15366" max="15366" width="16.5703125" style="33" customWidth="1"/>
    <col min="15367" max="15367" width="13.5703125" style="33" customWidth="1"/>
    <col min="15368" max="15368" width="19" style="33" customWidth="1"/>
    <col min="15369" max="15616" width="9.140625" style="33"/>
    <col min="15617" max="15617" width="63.28515625" style="33" customWidth="1"/>
    <col min="15618" max="15618" width="15.85546875" style="33" customWidth="1"/>
    <col min="15619" max="15620" width="14.85546875" style="33" customWidth="1"/>
    <col min="15621" max="15621" width="13.85546875" style="33" customWidth="1"/>
    <col min="15622" max="15622" width="16.5703125" style="33" customWidth="1"/>
    <col min="15623" max="15623" width="13.5703125" style="33" customWidth="1"/>
    <col min="15624" max="15624" width="19" style="33" customWidth="1"/>
    <col min="15625" max="15872" width="9.140625" style="33"/>
    <col min="15873" max="15873" width="63.28515625" style="33" customWidth="1"/>
    <col min="15874" max="15874" width="15.85546875" style="33" customWidth="1"/>
    <col min="15875" max="15876" width="14.85546875" style="33" customWidth="1"/>
    <col min="15877" max="15877" width="13.85546875" style="33" customWidth="1"/>
    <col min="15878" max="15878" width="16.5703125" style="33" customWidth="1"/>
    <col min="15879" max="15879" width="13.5703125" style="33" customWidth="1"/>
    <col min="15880" max="15880" width="19" style="33" customWidth="1"/>
    <col min="15881" max="16128" width="9.140625" style="33"/>
    <col min="16129" max="16129" width="63.28515625" style="33" customWidth="1"/>
    <col min="16130" max="16130" width="15.85546875" style="33" customWidth="1"/>
    <col min="16131" max="16132" width="14.85546875" style="33" customWidth="1"/>
    <col min="16133" max="16133" width="13.85546875" style="33" customWidth="1"/>
    <col min="16134" max="16134" width="16.5703125" style="33" customWidth="1"/>
    <col min="16135" max="16135" width="13.5703125" style="33" customWidth="1"/>
    <col min="16136" max="16136" width="19" style="33" customWidth="1"/>
    <col min="16137" max="16384" width="9.140625" style="33"/>
  </cols>
  <sheetData>
    <row r="1" spans="1:8">
      <c r="A1" s="16" t="s">
        <v>57</v>
      </c>
      <c r="B1" s="511">
        <v>37.1</v>
      </c>
    </row>
    <row r="2" spans="1:8">
      <c r="A2" s="16" t="s">
        <v>58</v>
      </c>
      <c r="B2" s="511" t="s">
        <v>2104</v>
      </c>
    </row>
    <row r="3" spans="1:8">
      <c r="A3" s="16" t="s">
        <v>56</v>
      </c>
      <c r="B3" s="16" t="s">
        <v>1366</v>
      </c>
    </row>
    <row r="4" spans="1:8">
      <c r="A4" s="16" t="s">
        <v>59</v>
      </c>
      <c r="B4" s="16" t="s">
        <v>62</v>
      </c>
    </row>
    <row r="5" spans="1:8">
      <c r="A5" s="33" t="s">
        <v>1349</v>
      </c>
      <c r="B5" s="33" t="s">
        <v>80</v>
      </c>
    </row>
    <row r="7" spans="1:8">
      <c r="A7" s="2176" t="s">
        <v>2204</v>
      </c>
      <c r="B7" s="2219" t="s">
        <v>2205</v>
      </c>
      <c r="C7" s="2220"/>
      <c r="D7" s="2220"/>
      <c r="E7" s="2220"/>
      <c r="F7" s="2221"/>
      <c r="G7" s="2194"/>
      <c r="H7" s="2181" t="s">
        <v>2206</v>
      </c>
    </row>
    <row r="8" spans="1:8">
      <c r="A8" s="512" t="s">
        <v>2207</v>
      </c>
      <c r="B8" s="537"/>
      <c r="C8" s="2222"/>
      <c r="D8" s="2222"/>
      <c r="E8" s="2222"/>
      <c r="F8" s="2223"/>
      <c r="G8" s="512" t="s">
        <v>995</v>
      </c>
      <c r="H8" s="512" t="s">
        <v>2208</v>
      </c>
    </row>
    <row r="9" spans="1:8">
      <c r="A9" s="127" t="s">
        <v>2209</v>
      </c>
      <c r="B9" s="2224" t="s">
        <v>2210</v>
      </c>
      <c r="C9" s="2225" t="s">
        <v>2211</v>
      </c>
      <c r="D9" s="2226" t="s">
        <v>2212</v>
      </c>
      <c r="E9" s="2226" t="s">
        <v>2213</v>
      </c>
      <c r="F9" s="2227" t="s">
        <v>2214</v>
      </c>
      <c r="G9" s="522"/>
      <c r="H9" s="127" t="s">
        <v>2215</v>
      </c>
    </row>
    <row r="10" spans="1:8">
      <c r="A10" s="538" t="s">
        <v>2218</v>
      </c>
      <c r="B10" s="542">
        <f>SUM(B11:B999)</f>
        <v>0</v>
      </c>
      <c r="C10" s="543">
        <f>SUM(C11:C999)</f>
        <v>0</v>
      </c>
      <c r="D10" s="543">
        <f>SUM(D11:D999)</f>
        <v>0</v>
      </c>
      <c r="E10" s="543">
        <f>SUM(E11:E999)</f>
        <v>0</v>
      </c>
      <c r="F10" s="544">
        <f>SUM(F11:F999)</f>
        <v>0</v>
      </c>
      <c r="G10" s="539">
        <f>SUM(B10:F10)</f>
        <v>0</v>
      </c>
      <c r="H10" s="332"/>
    </row>
    <row r="11" spans="1:8">
      <c r="A11" s="540">
        <v>1</v>
      </c>
      <c r="B11" s="515"/>
      <c r="C11" s="516"/>
      <c r="D11" s="516"/>
      <c r="E11" s="516"/>
      <c r="F11" s="524"/>
      <c r="G11" s="539">
        <f>SUM(B11:F11)</f>
        <v>0</v>
      </c>
      <c r="H11" s="332"/>
    </row>
    <row r="12" spans="1:8">
      <c r="A12" s="540">
        <v>2</v>
      </c>
      <c r="B12" s="515"/>
      <c r="C12" s="516"/>
      <c r="D12" s="516"/>
      <c r="E12" s="516"/>
      <c r="F12" s="524"/>
      <c r="G12" s="539">
        <f>SUM(B12:F12)</f>
        <v>0</v>
      </c>
      <c r="H12" s="332"/>
    </row>
    <row r="13" spans="1:8">
      <c r="A13" s="540" t="s">
        <v>2217</v>
      </c>
      <c r="B13" s="515"/>
      <c r="C13" s="516"/>
      <c r="D13" s="516"/>
      <c r="E13" s="516"/>
      <c r="F13" s="524"/>
      <c r="G13" s="539">
        <f>SUM(B13:F13)</f>
        <v>0</v>
      </c>
      <c r="H13" s="332"/>
    </row>
    <row r="15" spans="1:8">
      <c r="A15" s="116"/>
    </row>
  </sheetData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5"/>
  <sheetViews>
    <sheetView workbookViewId="0">
      <selection activeCell="B27" sqref="B27:C27"/>
    </sheetView>
  </sheetViews>
  <sheetFormatPr defaultRowHeight="15"/>
  <cols>
    <col min="1" max="1" width="63.28515625" style="33" customWidth="1"/>
    <col min="2" max="2" width="15.85546875" style="33" customWidth="1"/>
    <col min="3" max="4" width="14.85546875" style="33" customWidth="1"/>
    <col min="5" max="5" width="13.85546875" style="33" customWidth="1"/>
    <col min="6" max="6" width="16.5703125" style="33" customWidth="1"/>
    <col min="7" max="7" width="13.5703125" style="33" customWidth="1"/>
    <col min="8" max="8" width="19" style="33" customWidth="1"/>
    <col min="9" max="256" width="9.140625" style="33"/>
    <col min="257" max="257" width="63.28515625" style="33" customWidth="1"/>
    <col min="258" max="258" width="15.85546875" style="33" customWidth="1"/>
    <col min="259" max="260" width="14.85546875" style="33" customWidth="1"/>
    <col min="261" max="261" width="13.85546875" style="33" customWidth="1"/>
    <col min="262" max="262" width="16.5703125" style="33" customWidth="1"/>
    <col min="263" max="263" width="13.5703125" style="33" customWidth="1"/>
    <col min="264" max="264" width="19" style="33" customWidth="1"/>
    <col min="265" max="512" width="9.140625" style="33"/>
    <col min="513" max="513" width="63.28515625" style="33" customWidth="1"/>
    <col min="514" max="514" width="15.85546875" style="33" customWidth="1"/>
    <col min="515" max="516" width="14.85546875" style="33" customWidth="1"/>
    <col min="517" max="517" width="13.85546875" style="33" customWidth="1"/>
    <col min="518" max="518" width="16.5703125" style="33" customWidth="1"/>
    <col min="519" max="519" width="13.5703125" style="33" customWidth="1"/>
    <col min="520" max="520" width="19" style="33" customWidth="1"/>
    <col min="521" max="768" width="9.140625" style="33"/>
    <col min="769" max="769" width="63.28515625" style="33" customWidth="1"/>
    <col min="770" max="770" width="15.85546875" style="33" customWidth="1"/>
    <col min="771" max="772" width="14.85546875" style="33" customWidth="1"/>
    <col min="773" max="773" width="13.85546875" style="33" customWidth="1"/>
    <col min="774" max="774" width="16.5703125" style="33" customWidth="1"/>
    <col min="775" max="775" width="13.5703125" style="33" customWidth="1"/>
    <col min="776" max="776" width="19" style="33" customWidth="1"/>
    <col min="777" max="1024" width="9.140625" style="33"/>
    <col min="1025" max="1025" width="63.28515625" style="33" customWidth="1"/>
    <col min="1026" max="1026" width="15.85546875" style="33" customWidth="1"/>
    <col min="1027" max="1028" width="14.85546875" style="33" customWidth="1"/>
    <col min="1029" max="1029" width="13.85546875" style="33" customWidth="1"/>
    <col min="1030" max="1030" width="16.5703125" style="33" customWidth="1"/>
    <col min="1031" max="1031" width="13.5703125" style="33" customWidth="1"/>
    <col min="1032" max="1032" width="19" style="33" customWidth="1"/>
    <col min="1033" max="1280" width="9.140625" style="33"/>
    <col min="1281" max="1281" width="63.28515625" style="33" customWidth="1"/>
    <col min="1282" max="1282" width="15.85546875" style="33" customWidth="1"/>
    <col min="1283" max="1284" width="14.85546875" style="33" customWidth="1"/>
    <col min="1285" max="1285" width="13.85546875" style="33" customWidth="1"/>
    <col min="1286" max="1286" width="16.5703125" style="33" customWidth="1"/>
    <col min="1287" max="1287" width="13.5703125" style="33" customWidth="1"/>
    <col min="1288" max="1288" width="19" style="33" customWidth="1"/>
    <col min="1289" max="1536" width="9.140625" style="33"/>
    <col min="1537" max="1537" width="63.28515625" style="33" customWidth="1"/>
    <col min="1538" max="1538" width="15.85546875" style="33" customWidth="1"/>
    <col min="1539" max="1540" width="14.85546875" style="33" customWidth="1"/>
    <col min="1541" max="1541" width="13.85546875" style="33" customWidth="1"/>
    <col min="1542" max="1542" width="16.5703125" style="33" customWidth="1"/>
    <col min="1543" max="1543" width="13.5703125" style="33" customWidth="1"/>
    <col min="1544" max="1544" width="19" style="33" customWidth="1"/>
    <col min="1545" max="1792" width="9.140625" style="33"/>
    <col min="1793" max="1793" width="63.28515625" style="33" customWidth="1"/>
    <col min="1794" max="1794" width="15.85546875" style="33" customWidth="1"/>
    <col min="1795" max="1796" width="14.85546875" style="33" customWidth="1"/>
    <col min="1797" max="1797" width="13.85546875" style="33" customWidth="1"/>
    <col min="1798" max="1798" width="16.5703125" style="33" customWidth="1"/>
    <col min="1799" max="1799" width="13.5703125" style="33" customWidth="1"/>
    <col min="1800" max="1800" width="19" style="33" customWidth="1"/>
    <col min="1801" max="2048" width="9.140625" style="33"/>
    <col min="2049" max="2049" width="63.28515625" style="33" customWidth="1"/>
    <col min="2050" max="2050" width="15.85546875" style="33" customWidth="1"/>
    <col min="2051" max="2052" width="14.85546875" style="33" customWidth="1"/>
    <col min="2053" max="2053" width="13.85546875" style="33" customWidth="1"/>
    <col min="2054" max="2054" width="16.5703125" style="33" customWidth="1"/>
    <col min="2055" max="2055" width="13.5703125" style="33" customWidth="1"/>
    <col min="2056" max="2056" width="19" style="33" customWidth="1"/>
    <col min="2057" max="2304" width="9.140625" style="33"/>
    <col min="2305" max="2305" width="63.28515625" style="33" customWidth="1"/>
    <col min="2306" max="2306" width="15.85546875" style="33" customWidth="1"/>
    <col min="2307" max="2308" width="14.85546875" style="33" customWidth="1"/>
    <col min="2309" max="2309" width="13.85546875" style="33" customWidth="1"/>
    <col min="2310" max="2310" width="16.5703125" style="33" customWidth="1"/>
    <col min="2311" max="2311" width="13.5703125" style="33" customWidth="1"/>
    <col min="2312" max="2312" width="19" style="33" customWidth="1"/>
    <col min="2313" max="2560" width="9.140625" style="33"/>
    <col min="2561" max="2561" width="63.28515625" style="33" customWidth="1"/>
    <col min="2562" max="2562" width="15.85546875" style="33" customWidth="1"/>
    <col min="2563" max="2564" width="14.85546875" style="33" customWidth="1"/>
    <col min="2565" max="2565" width="13.85546875" style="33" customWidth="1"/>
    <col min="2566" max="2566" width="16.5703125" style="33" customWidth="1"/>
    <col min="2567" max="2567" width="13.5703125" style="33" customWidth="1"/>
    <col min="2568" max="2568" width="19" style="33" customWidth="1"/>
    <col min="2569" max="2816" width="9.140625" style="33"/>
    <col min="2817" max="2817" width="63.28515625" style="33" customWidth="1"/>
    <col min="2818" max="2818" width="15.85546875" style="33" customWidth="1"/>
    <col min="2819" max="2820" width="14.85546875" style="33" customWidth="1"/>
    <col min="2821" max="2821" width="13.85546875" style="33" customWidth="1"/>
    <col min="2822" max="2822" width="16.5703125" style="33" customWidth="1"/>
    <col min="2823" max="2823" width="13.5703125" style="33" customWidth="1"/>
    <col min="2824" max="2824" width="19" style="33" customWidth="1"/>
    <col min="2825" max="3072" width="9.140625" style="33"/>
    <col min="3073" max="3073" width="63.28515625" style="33" customWidth="1"/>
    <col min="3074" max="3074" width="15.85546875" style="33" customWidth="1"/>
    <col min="3075" max="3076" width="14.85546875" style="33" customWidth="1"/>
    <col min="3077" max="3077" width="13.85546875" style="33" customWidth="1"/>
    <col min="3078" max="3078" width="16.5703125" style="33" customWidth="1"/>
    <col min="3079" max="3079" width="13.5703125" style="33" customWidth="1"/>
    <col min="3080" max="3080" width="19" style="33" customWidth="1"/>
    <col min="3081" max="3328" width="9.140625" style="33"/>
    <col min="3329" max="3329" width="63.28515625" style="33" customWidth="1"/>
    <col min="3330" max="3330" width="15.85546875" style="33" customWidth="1"/>
    <col min="3331" max="3332" width="14.85546875" style="33" customWidth="1"/>
    <col min="3333" max="3333" width="13.85546875" style="33" customWidth="1"/>
    <col min="3334" max="3334" width="16.5703125" style="33" customWidth="1"/>
    <col min="3335" max="3335" width="13.5703125" style="33" customWidth="1"/>
    <col min="3336" max="3336" width="19" style="33" customWidth="1"/>
    <col min="3337" max="3584" width="9.140625" style="33"/>
    <col min="3585" max="3585" width="63.28515625" style="33" customWidth="1"/>
    <col min="3586" max="3586" width="15.85546875" style="33" customWidth="1"/>
    <col min="3587" max="3588" width="14.85546875" style="33" customWidth="1"/>
    <col min="3589" max="3589" width="13.85546875" style="33" customWidth="1"/>
    <col min="3590" max="3590" width="16.5703125" style="33" customWidth="1"/>
    <col min="3591" max="3591" width="13.5703125" style="33" customWidth="1"/>
    <col min="3592" max="3592" width="19" style="33" customWidth="1"/>
    <col min="3593" max="3840" width="9.140625" style="33"/>
    <col min="3841" max="3841" width="63.28515625" style="33" customWidth="1"/>
    <col min="3842" max="3842" width="15.85546875" style="33" customWidth="1"/>
    <col min="3843" max="3844" width="14.85546875" style="33" customWidth="1"/>
    <col min="3845" max="3845" width="13.85546875" style="33" customWidth="1"/>
    <col min="3846" max="3846" width="16.5703125" style="33" customWidth="1"/>
    <col min="3847" max="3847" width="13.5703125" style="33" customWidth="1"/>
    <col min="3848" max="3848" width="19" style="33" customWidth="1"/>
    <col min="3849" max="4096" width="9.140625" style="33"/>
    <col min="4097" max="4097" width="63.28515625" style="33" customWidth="1"/>
    <col min="4098" max="4098" width="15.85546875" style="33" customWidth="1"/>
    <col min="4099" max="4100" width="14.85546875" style="33" customWidth="1"/>
    <col min="4101" max="4101" width="13.85546875" style="33" customWidth="1"/>
    <col min="4102" max="4102" width="16.5703125" style="33" customWidth="1"/>
    <col min="4103" max="4103" width="13.5703125" style="33" customWidth="1"/>
    <col min="4104" max="4104" width="19" style="33" customWidth="1"/>
    <col min="4105" max="4352" width="9.140625" style="33"/>
    <col min="4353" max="4353" width="63.28515625" style="33" customWidth="1"/>
    <col min="4354" max="4354" width="15.85546875" style="33" customWidth="1"/>
    <col min="4355" max="4356" width="14.85546875" style="33" customWidth="1"/>
    <col min="4357" max="4357" width="13.85546875" style="33" customWidth="1"/>
    <col min="4358" max="4358" width="16.5703125" style="33" customWidth="1"/>
    <col min="4359" max="4359" width="13.5703125" style="33" customWidth="1"/>
    <col min="4360" max="4360" width="19" style="33" customWidth="1"/>
    <col min="4361" max="4608" width="9.140625" style="33"/>
    <col min="4609" max="4609" width="63.28515625" style="33" customWidth="1"/>
    <col min="4610" max="4610" width="15.85546875" style="33" customWidth="1"/>
    <col min="4611" max="4612" width="14.85546875" style="33" customWidth="1"/>
    <col min="4613" max="4613" width="13.85546875" style="33" customWidth="1"/>
    <col min="4614" max="4614" width="16.5703125" style="33" customWidth="1"/>
    <col min="4615" max="4615" width="13.5703125" style="33" customWidth="1"/>
    <col min="4616" max="4616" width="19" style="33" customWidth="1"/>
    <col min="4617" max="4864" width="9.140625" style="33"/>
    <col min="4865" max="4865" width="63.28515625" style="33" customWidth="1"/>
    <col min="4866" max="4866" width="15.85546875" style="33" customWidth="1"/>
    <col min="4867" max="4868" width="14.85546875" style="33" customWidth="1"/>
    <col min="4869" max="4869" width="13.85546875" style="33" customWidth="1"/>
    <col min="4870" max="4870" width="16.5703125" style="33" customWidth="1"/>
    <col min="4871" max="4871" width="13.5703125" style="33" customWidth="1"/>
    <col min="4872" max="4872" width="19" style="33" customWidth="1"/>
    <col min="4873" max="5120" width="9.140625" style="33"/>
    <col min="5121" max="5121" width="63.28515625" style="33" customWidth="1"/>
    <col min="5122" max="5122" width="15.85546875" style="33" customWidth="1"/>
    <col min="5123" max="5124" width="14.85546875" style="33" customWidth="1"/>
    <col min="5125" max="5125" width="13.85546875" style="33" customWidth="1"/>
    <col min="5126" max="5126" width="16.5703125" style="33" customWidth="1"/>
    <col min="5127" max="5127" width="13.5703125" style="33" customWidth="1"/>
    <col min="5128" max="5128" width="19" style="33" customWidth="1"/>
    <col min="5129" max="5376" width="9.140625" style="33"/>
    <col min="5377" max="5377" width="63.28515625" style="33" customWidth="1"/>
    <col min="5378" max="5378" width="15.85546875" style="33" customWidth="1"/>
    <col min="5379" max="5380" width="14.85546875" style="33" customWidth="1"/>
    <col min="5381" max="5381" width="13.85546875" style="33" customWidth="1"/>
    <col min="5382" max="5382" width="16.5703125" style="33" customWidth="1"/>
    <col min="5383" max="5383" width="13.5703125" style="33" customWidth="1"/>
    <col min="5384" max="5384" width="19" style="33" customWidth="1"/>
    <col min="5385" max="5632" width="9.140625" style="33"/>
    <col min="5633" max="5633" width="63.28515625" style="33" customWidth="1"/>
    <col min="5634" max="5634" width="15.85546875" style="33" customWidth="1"/>
    <col min="5635" max="5636" width="14.85546875" style="33" customWidth="1"/>
    <col min="5637" max="5637" width="13.85546875" style="33" customWidth="1"/>
    <col min="5638" max="5638" width="16.5703125" style="33" customWidth="1"/>
    <col min="5639" max="5639" width="13.5703125" style="33" customWidth="1"/>
    <col min="5640" max="5640" width="19" style="33" customWidth="1"/>
    <col min="5641" max="5888" width="9.140625" style="33"/>
    <col min="5889" max="5889" width="63.28515625" style="33" customWidth="1"/>
    <col min="5890" max="5890" width="15.85546875" style="33" customWidth="1"/>
    <col min="5891" max="5892" width="14.85546875" style="33" customWidth="1"/>
    <col min="5893" max="5893" width="13.85546875" style="33" customWidth="1"/>
    <col min="5894" max="5894" width="16.5703125" style="33" customWidth="1"/>
    <col min="5895" max="5895" width="13.5703125" style="33" customWidth="1"/>
    <col min="5896" max="5896" width="19" style="33" customWidth="1"/>
    <col min="5897" max="6144" width="9.140625" style="33"/>
    <col min="6145" max="6145" width="63.28515625" style="33" customWidth="1"/>
    <col min="6146" max="6146" width="15.85546875" style="33" customWidth="1"/>
    <col min="6147" max="6148" width="14.85546875" style="33" customWidth="1"/>
    <col min="6149" max="6149" width="13.85546875" style="33" customWidth="1"/>
    <col min="6150" max="6150" width="16.5703125" style="33" customWidth="1"/>
    <col min="6151" max="6151" width="13.5703125" style="33" customWidth="1"/>
    <col min="6152" max="6152" width="19" style="33" customWidth="1"/>
    <col min="6153" max="6400" width="9.140625" style="33"/>
    <col min="6401" max="6401" width="63.28515625" style="33" customWidth="1"/>
    <col min="6402" max="6402" width="15.85546875" style="33" customWidth="1"/>
    <col min="6403" max="6404" width="14.85546875" style="33" customWidth="1"/>
    <col min="6405" max="6405" width="13.85546875" style="33" customWidth="1"/>
    <col min="6406" max="6406" width="16.5703125" style="33" customWidth="1"/>
    <col min="6407" max="6407" width="13.5703125" style="33" customWidth="1"/>
    <col min="6408" max="6408" width="19" style="33" customWidth="1"/>
    <col min="6409" max="6656" width="9.140625" style="33"/>
    <col min="6657" max="6657" width="63.28515625" style="33" customWidth="1"/>
    <col min="6658" max="6658" width="15.85546875" style="33" customWidth="1"/>
    <col min="6659" max="6660" width="14.85546875" style="33" customWidth="1"/>
    <col min="6661" max="6661" width="13.85546875" style="33" customWidth="1"/>
    <col min="6662" max="6662" width="16.5703125" style="33" customWidth="1"/>
    <col min="6663" max="6663" width="13.5703125" style="33" customWidth="1"/>
    <col min="6664" max="6664" width="19" style="33" customWidth="1"/>
    <col min="6665" max="6912" width="9.140625" style="33"/>
    <col min="6913" max="6913" width="63.28515625" style="33" customWidth="1"/>
    <col min="6914" max="6914" width="15.85546875" style="33" customWidth="1"/>
    <col min="6915" max="6916" width="14.85546875" style="33" customWidth="1"/>
    <col min="6917" max="6917" width="13.85546875" style="33" customWidth="1"/>
    <col min="6918" max="6918" width="16.5703125" style="33" customWidth="1"/>
    <col min="6919" max="6919" width="13.5703125" style="33" customWidth="1"/>
    <col min="6920" max="6920" width="19" style="33" customWidth="1"/>
    <col min="6921" max="7168" width="9.140625" style="33"/>
    <col min="7169" max="7169" width="63.28515625" style="33" customWidth="1"/>
    <col min="7170" max="7170" width="15.85546875" style="33" customWidth="1"/>
    <col min="7171" max="7172" width="14.85546875" style="33" customWidth="1"/>
    <col min="7173" max="7173" width="13.85546875" style="33" customWidth="1"/>
    <col min="7174" max="7174" width="16.5703125" style="33" customWidth="1"/>
    <col min="7175" max="7175" width="13.5703125" style="33" customWidth="1"/>
    <col min="7176" max="7176" width="19" style="33" customWidth="1"/>
    <col min="7177" max="7424" width="9.140625" style="33"/>
    <col min="7425" max="7425" width="63.28515625" style="33" customWidth="1"/>
    <col min="7426" max="7426" width="15.85546875" style="33" customWidth="1"/>
    <col min="7427" max="7428" width="14.85546875" style="33" customWidth="1"/>
    <col min="7429" max="7429" width="13.85546875" style="33" customWidth="1"/>
    <col min="7430" max="7430" width="16.5703125" style="33" customWidth="1"/>
    <col min="7431" max="7431" width="13.5703125" style="33" customWidth="1"/>
    <col min="7432" max="7432" width="19" style="33" customWidth="1"/>
    <col min="7433" max="7680" width="9.140625" style="33"/>
    <col min="7681" max="7681" width="63.28515625" style="33" customWidth="1"/>
    <col min="7682" max="7682" width="15.85546875" style="33" customWidth="1"/>
    <col min="7683" max="7684" width="14.85546875" style="33" customWidth="1"/>
    <col min="7685" max="7685" width="13.85546875" style="33" customWidth="1"/>
    <col min="7686" max="7686" width="16.5703125" style="33" customWidth="1"/>
    <col min="7687" max="7687" width="13.5703125" style="33" customWidth="1"/>
    <col min="7688" max="7688" width="19" style="33" customWidth="1"/>
    <col min="7689" max="7936" width="9.140625" style="33"/>
    <col min="7937" max="7937" width="63.28515625" style="33" customWidth="1"/>
    <col min="7938" max="7938" width="15.85546875" style="33" customWidth="1"/>
    <col min="7939" max="7940" width="14.85546875" style="33" customWidth="1"/>
    <col min="7941" max="7941" width="13.85546875" style="33" customWidth="1"/>
    <col min="7942" max="7942" width="16.5703125" style="33" customWidth="1"/>
    <col min="7943" max="7943" width="13.5703125" style="33" customWidth="1"/>
    <col min="7944" max="7944" width="19" style="33" customWidth="1"/>
    <col min="7945" max="8192" width="9.140625" style="33"/>
    <col min="8193" max="8193" width="63.28515625" style="33" customWidth="1"/>
    <col min="8194" max="8194" width="15.85546875" style="33" customWidth="1"/>
    <col min="8195" max="8196" width="14.85546875" style="33" customWidth="1"/>
    <col min="8197" max="8197" width="13.85546875" style="33" customWidth="1"/>
    <col min="8198" max="8198" width="16.5703125" style="33" customWidth="1"/>
    <col min="8199" max="8199" width="13.5703125" style="33" customWidth="1"/>
    <col min="8200" max="8200" width="19" style="33" customWidth="1"/>
    <col min="8201" max="8448" width="9.140625" style="33"/>
    <col min="8449" max="8449" width="63.28515625" style="33" customWidth="1"/>
    <col min="8450" max="8450" width="15.85546875" style="33" customWidth="1"/>
    <col min="8451" max="8452" width="14.85546875" style="33" customWidth="1"/>
    <col min="8453" max="8453" width="13.85546875" style="33" customWidth="1"/>
    <col min="8454" max="8454" width="16.5703125" style="33" customWidth="1"/>
    <col min="8455" max="8455" width="13.5703125" style="33" customWidth="1"/>
    <col min="8456" max="8456" width="19" style="33" customWidth="1"/>
    <col min="8457" max="8704" width="9.140625" style="33"/>
    <col min="8705" max="8705" width="63.28515625" style="33" customWidth="1"/>
    <col min="8706" max="8706" width="15.85546875" style="33" customWidth="1"/>
    <col min="8707" max="8708" width="14.85546875" style="33" customWidth="1"/>
    <col min="8709" max="8709" width="13.85546875" style="33" customWidth="1"/>
    <col min="8710" max="8710" width="16.5703125" style="33" customWidth="1"/>
    <col min="8711" max="8711" width="13.5703125" style="33" customWidth="1"/>
    <col min="8712" max="8712" width="19" style="33" customWidth="1"/>
    <col min="8713" max="8960" width="9.140625" style="33"/>
    <col min="8961" max="8961" width="63.28515625" style="33" customWidth="1"/>
    <col min="8962" max="8962" width="15.85546875" style="33" customWidth="1"/>
    <col min="8963" max="8964" width="14.85546875" style="33" customWidth="1"/>
    <col min="8965" max="8965" width="13.85546875" style="33" customWidth="1"/>
    <col min="8966" max="8966" width="16.5703125" style="33" customWidth="1"/>
    <col min="8967" max="8967" width="13.5703125" style="33" customWidth="1"/>
    <col min="8968" max="8968" width="19" style="33" customWidth="1"/>
    <col min="8969" max="9216" width="9.140625" style="33"/>
    <col min="9217" max="9217" width="63.28515625" style="33" customWidth="1"/>
    <col min="9218" max="9218" width="15.85546875" style="33" customWidth="1"/>
    <col min="9219" max="9220" width="14.85546875" style="33" customWidth="1"/>
    <col min="9221" max="9221" width="13.85546875" style="33" customWidth="1"/>
    <col min="9222" max="9222" width="16.5703125" style="33" customWidth="1"/>
    <col min="9223" max="9223" width="13.5703125" style="33" customWidth="1"/>
    <col min="9224" max="9224" width="19" style="33" customWidth="1"/>
    <col min="9225" max="9472" width="9.140625" style="33"/>
    <col min="9473" max="9473" width="63.28515625" style="33" customWidth="1"/>
    <col min="9474" max="9474" width="15.85546875" style="33" customWidth="1"/>
    <col min="9475" max="9476" width="14.85546875" style="33" customWidth="1"/>
    <col min="9477" max="9477" width="13.85546875" style="33" customWidth="1"/>
    <col min="9478" max="9478" width="16.5703125" style="33" customWidth="1"/>
    <col min="9479" max="9479" width="13.5703125" style="33" customWidth="1"/>
    <col min="9480" max="9480" width="19" style="33" customWidth="1"/>
    <col min="9481" max="9728" width="9.140625" style="33"/>
    <col min="9729" max="9729" width="63.28515625" style="33" customWidth="1"/>
    <col min="9730" max="9730" width="15.85546875" style="33" customWidth="1"/>
    <col min="9731" max="9732" width="14.85546875" style="33" customWidth="1"/>
    <col min="9733" max="9733" width="13.85546875" style="33" customWidth="1"/>
    <col min="9734" max="9734" width="16.5703125" style="33" customWidth="1"/>
    <col min="9735" max="9735" width="13.5703125" style="33" customWidth="1"/>
    <col min="9736" max="9736" width="19" style="33" customWidth="1"/>
    <col min="9737" max="9984" width="9.140625" style="33"/>
    <col min="9985" max="9985" width="63.28515625" style="33" customWidth="1"/>
    <col min="9986" max="9986" width="15.85546875" style="33" customWidth="1"/>
    <col min="9987" max="9988" width="14.85546875" style="33" customWidth="1"/>
    <col min="9989" max="9989" width="13.85546875" style="33" customWidth="1"/>
    <col min="9990" max="9990" width="16.5703125" style="33" customWidth="1"/>
    <col min="9991" max="9991" width="13.5703125" style="33" customWidth="1"/>
    <col min="9992" max="9992" width="19" style="33" customWidth="1"/>
    <col min="9993" max="10240" width="9.140625" style="33"/>
    <col min="10241" max="10241" width="63.28515625" style="33" customWidth="1"/>
    <col min="10242" max="10242" width="15.85546875" style="33" customWidth="1"/>
    <col min="10243" max="10244" width="14.85546875" style="33" customWidth="1"/>
    <col min="10245" max="10245" width="13.85546875" style="33" customWidth="1"/>
    <col min="10246" max="10246" width="16.5703125" style="33" customWidth="1"/>
    <col min="10247" max="10247" width="13.5703125" style="33" customWidth="1"/>
    <col min="10248" max="10248" width="19" style="33" customWidth="1"/>
    <col min="10249" max="10496" width="9.140625" style="33"/>
    <col min="10497" max="10497" width="63.28515625" style="33" customWidth="1"/>
    <col min="10498" max="10498" width="15.85546875" style="33" customWidth="1"/>
    <col min="10499" max="10500" width="14.85546875" style="33" customWidth="1"/>
    <col min="10501" max="10501" width="13.85546875" style="33" customWidth="1"/>
    <col min="10502" max="10502" width="16.5703125" style="33" customWidth="1"/>
    <col min="10503" max="10503" width="13.5703125" style="33" customWidth="1"/>
    <col min="10504" max="10504" width="19" style="33" customWidth="1"/>
    <col min="10505" max="10752" width="9.140625" style="33"/>
    <col min="10753" max="10753" width="63.28515625" style="33" customWidth="1"/>
    <col min="10754" max="10754" width="15.85546875" style="33" customWidth="1"/>
    <col min="10755" max="10756" width="14.85546875" style="33" customWidth="1"/>
    <col min="10757" max="10757" width="13.85546875" style="33" customWidth="1"/>
    <col min="10758" max="10758" width="16.5703125" style="33" customWidth="1"/>
    <col min="10759" max="10759" width="13.5703125" style="33" customWidth="1"/>
    <col min="10760" max="10760" width="19" style="33" customWidth="1"/>
    <col min="10761" max="11008" width="9.140625" style="33"/>
    <col min="11009" max="11009" width="63.28515625" style="33" customWidth="1"/>
    <col min="11010" max="11010" width="15.85546875" style="33" customWidth="1"/>
    <col min="11011" max="11012" width="14.85546875" style="33" customWidth="1"/>
    <col min="11013" max="11013" width="13.85546875" style="33" customWidth="1"/>
    <col min="11014" max="11014" width="16.5703125" style="33" customWidth="1"/>
    <col min="11015" max="11015" width="13.5703125" style="33" customWidth="1"/>
    <col min="11016" max="11016" width="19" style="33" customWidth="1"/>
    <col min="11017" max="11264" width="9.140625" style="33"/>
    <col min="11265" max="11265" width="63.28515625" style="33" customWidth="1"/>
    <col min="11266" max="11266" width="15.85546875" style="33" customWidth="1"/>
    <col min="11267" max="11268" width="14.85546875" style="33" customWidth="1"/>
    <col min="11269" max="11269" width="13.85546875" style="33" customWidth="1"/>
    <col min="11270" max="11270" width="16.5703125" style="33" customWidth="1"/>
    <col min="11271" max="11271" width="13.5703125" style="33" customWidth="1"/>
    <col min="11272" max="11272" width="19" style="33" customWidth="1"/>
    <col min="11273" max="11520" width="9.140625" style="33"/>
    <col min="11521" max="11521" width="63.28515625" style="33" customWidth="1"/>
    <col min="11522" max="11522" width="15.85546875" style="33" customWidth="1"/>
    <col min="11523" max="11524" width="14.85546875" style="33" customWidth="1"/>
    <col min="11525" max="11525" width="13.85546875" style="33" customWidth="1"/>
    <col min="11526" max="11526" width="16.5703125" style="33" customWidth="1"/>
    <col min="11527" max="11527" width="13.5703125" style="33" customWidth="1"/>
    <col min="11528" max="11528" width="19" style="33" customWidth="1"/>
    <col min="11529" max="11776" width="9.140625" style="33"/>
    <col min="11777" max="11777" width="63.28515625" style="33" customWidth="1"/>
    <col min="11778" max="11778" width="15.85546875" style="33" customWidth="1"/>
    <col min="11779" max="11780" width="14.85546875" style="33" customWidth="1"/>
    <col min="11781" max="11781" width="13.85546875" style="33" customWidth="1"/>
    <col min="11782" max="11782" width="16.5703125" style="33" customWidth="1"/>
    <col min="11783" max="11783" width="13.5703125" style="33" customWidth="1"/>
    <col min="11784" max="11784" width="19" style="33" customWidth="1"/>
    <col min="11785" max="12032" width="9.140625" style="33"/>
    <col min="12033" max="12033" width="63.28515625" style="33" customWidth="1"/>
    <col min="12034" max="12034" width="15.85546875" style="33" customWidth="1"/>
    <col min="12035" max="12036" width="14.85546875" style="33" customWidth="1"/>
    <col min="12037" max="12037" width="13.85546875" style="33" customWidth="1"/>
    <col min="12038" max="12038" width="16.5703125" style="33" customWidth="1"/>
    <col min="12039" max="12039" width="13.5703125" style="33" customWidth="1"/>
    <col min="12040" max="12040" width="19" style="33" customWidth="1"/>
    <col min="12041" max="12288" width="9.140625" style="33"/>
    <col min="12289" max="12289" width="63.28515625" style="33" customWidth="1"/>
    <col min="12290" max="12290" width="15.85546875" style="33" customWidth="1"/>
    <col min="12291" max="12292" width="14.85546875" style="33" customWidth="1"/>
    <col min="12293" max="12293" width="13.85546875" style="33" customWidth="1"/>
    <col min="12294" max="12294" width="16.5703125" style="33" customWidth="1"/>
    <col min="12295" max="12295" width="13.5703125" style="33" customWidth="1"/>
    <col min="12296" max="12296" width="19" style="33" customWidth="1"/>
    <col min="12297" max="12544" width="9.140625" style="33"/>
    <col min="12545" max="12545" width="63.28515625" style="33" customWidth="1"/>
    <col min="12546" max="12546" width="15.85546875" style="33" customWidth="1"/>
    <col min="12547" max="12548" width="14.85546875" style="33" customWidth="1"/>
    <col min="12549" max="12549" width="13.85546875" style="33" customWidth="1"/>
    <col min="12550" max="12550" width="16.5703125" style="33" customWidth="1"/>
    <col min="12551" max="12551" width="13.5703125" style="33" customWidth="1"/>
    <col min="12552" max="12552" width="19" style="33" customWidth="1"/>
    <col min="12553" max="12800" width="9.140625" style="33"/>
    <col min="12801" max="12801" width="63.28515625" style="33" customWidth="1"/>
    <col min="12802" max="12802" width="15.85546875" style="33" customWidth="1"/>
    <col min="12803" max="12804" width="14.85546875" style="33" customWidth="1"/>
    <col min="12805" max="12805" width="13.85546875" style="33" customWidth="1"/>
    <col min="12806" max="12806" width="16.5703125" style="33" customWidth="1"/>
    <col min="12807" max="12807" width="13.5703125" style="33" customWidth="1"/>
    <col min="12808" max="12808" width="19" style="33" customWidth="1"/>
    <col min="12809" max="13056" width="9.140625" style="33"/>
    <col min="13057" max="13057" width="63.28515625" style="33" customWidth="1"/>
    <col min="13058" max="13058" width="15.85546875" style="33" customWidth="1"/>
    <col min="13059" max="13060" width="14.85546875" style="33" customWidth="1"/>
    <col min="13061" max="13061" width="13.85546875" style="33" customWidth="1"/>
    <col min="13062" max="13062" width="16.5703125" style="33" customWidth="1"/>
    <col min="13063" max="13063" width="13.5703125" style="33" customWidth="1"/>
    <col min="13064" max="13064" width="19" style="33" customWidth="1"/>
    <col min="13065" max="13312" width="9.140625" style="33"/>
    <col min="13313" max="13313" width="63.28515625" style="33" customWidth="1"/>
    <col min="13314" max="13314" width="15.85546875" style="33" customWidth="1"/>
    <col min="13315" max="13316" width="14.85546875" style="33" customWidth="1"/>
    <col min="13317" max="13317" width="13.85546875" style="33" customWidth="1"/>
    <col min="13318" max="13318" width="16.5703125" style="33" customWidth="1"/>
    <col min="13319" max="13319" width="13.5703125" style="33" customWidth="1"/>
    <col min="13320" max="13320" width="19" style="33" customWidth="1"/>
    <col min="13321" max="13568" width="9.140625" style="33"/>
    <col min="13569" max="13569" width="63.28515625" style="33" customWidth="1"/>
    <col min="13570" max="13570" width="15.85546875" style="33" customWidth="1"/>
    <col min="13571" max="13572" width="14.85546875" style="33" customWidth="1"/>
    <col min="13573" max="13573" width="13.85546875" style="33" customWidth="1"/>
    <col min="13574" max="13574" width="16.5703125" style="33" customWidth="1"/>
    <col min="13575" max="13575" width="13.5703125" style="33" customWidth="1"/>
    <col min="13576" max="13576" width="19" style="33" customWidth="1"/>
    <col min="13577" max="13824" width="9.140625" style="33"/>
    <col min="13825" max="13825" width="63.28515625" style="33" customWidth="1"/>
    <col min="13826" max="13826" width="15.85546875" style="33" customWidth="1"/>
    <col min="13827" max="13828" width="14.85546875" style="33" customWidth="1"/>
    <col min="13829" max="13829" width="13.85546875" style="33" customWidth="1"/>
    <col min="13830" max="13830" width="16.5703125" style="33" customWidth="1"/>
    <col min="13831" max="13831" width="13.5703125" style="33" customWidth="1"/>
    <col min="13832" max="13832" width="19" style="33" customWidth="1"/>
    <col min="13833" max="14080" width="9.140625" style="33"/>
    <col min="14081" max="14081" width="63.28515625" style="33" customWidth="1"/>
    <col min="14082" max="14082" width="15.85546875" style="33" customWidth="1"/>
    <col min="14083" max="14084" width="14.85546875" style="33" customWidth="1"/>
    <col min="14085" max="14085" width="13.85546875" style="33" customWidth="1"/>
    <col min="14086" max="14086" width="16.5703125" style="33" customWidth="1"/>
    <col min="14087" max="14087" width="13.5703125" style="33" customWidth="1"/>
    <col min="14088" max="14088" width="19" style="33" customWidth="1"/>
    <col min="14089" max="14336" width="9.140625" style="33"/>
    <col min="14337" max="14337" width="63.28515625" style="33" customWidth="1"/>
    <col min="14338" max="14338" width="15.85546875" style="33" customWidth="1"/>
    <col min="14339" max="14340" width="14.85546875" style="33" customWidth="1"/>
    <col min="14341" max="14341" width="13.85546875" style="33" customWidth="1"/>
    <col min="14342" max="14342" width="16.5703125" style="33" customWidth="1"/>
    <col min="14343" max="14343" width="13.5703125" style="33" customWidth="1"/>
    <col min="14344" max="14344" width="19" style="33" customWidth="1"/>
    <col min="14345" max="14592" width="9.140625" style="33"/>
    <col min="14593" max="14593" width="63.28515625" style="33" customWidth="1"/>
    <col min="14594" max="14594" width="15.85546875" style="33" customWidth="1"/>
    <col min="14595" max="14596" width="14.85546875" style="33" customWidth="1"/>
    <col min="14597" max="14597" width="13.85546875" style="33" customWidth="1"/>
    <col min="14598" max="14598" width="16.5703125" style="33" customWidth="1"/>
    <col min="14599" max="14599" width="13.5703125" style="33" customWidth="1"/>
    <col min="14600" max="14600" width="19" style="33" customWidth="1"/>
    <col min="14601" max="14848" width="9.140625" style="33"/>
    <col min="14849" max="14849" width="63.28515625" style="33" customWidth="1"/>
    <col min="14850" max="14850" width="15.85546875" style="33" customWidth="1"/>
    <col min="14851" max="14852" width="14.85546875" style="33" customWidth="1"/>
    <col min="14853" max="14853" width="13.85546875" style="33" customWidth="1"/>
    <col min="14854" max="14854" width="16.5703125" style="33" customWidth="1"/>
    <col min="14855" max="14855" width="13.5703125" style="33" customWidth="1"/>
    <col min="14856" max="14856" width="19" style="33" customWidth="1"/>
    <col min="14857" max="15104" width="9.140625" style="33"/>
    <col min="15105" max="15105" width="63.28515625" style="33" customWidth="1"/>
    <col min="15106" max="15106" width="15.85546875" style="33" customWidth="1"/>
    <col min="15107" max="15108" width="14.85546875" style="33" customWidth="1"/>
    <col min="15109" max="15109" width="13.85546875" style="33" customWidth="1"/>
    <col min="15110" max="15110" width="16.5703125" style="33" customWidth="1"/>
    <col min="15111" max="15111" width="13.5703125" style="33" customWidth="1"/>
    <col min="15112" max="15112" width="19" style="33" customWidth="1"/>
    <col min="15113" max="15360" width="9.140625" style="33"/>
    <col min="15361" max="15361" width="63.28515625" style="33" customWidth="1"/>
    <col min="15362" max="15362" width="15.85546875" style="33" customWidth="1"/>
    <col min="15363" max="15364" width="14.85546875" style="33" customWidth="1"/>
    <col min="15365" max="15365" width="13.85546875" style="33" customWidth="1"/>
    <col min="15366" max="15366" width="16.5703125" style="33" customWidth="1"/>
    <col min="15367" max="15367" width="13.5703125" style="33" customWidth="1"/>
    <col min="15368" max="15368" width="19" style="33" customWidth="1"/>
    <col min="15369" max="15616" width="9.140625" style="33"/>
    <col min="15617" max="15617" width="63.28515625" style="33" customWidth="1"/>
    <col min="15618" max="15618" width="15.85546875" style="33" customWidth="1"/>
    <col min="15619" max="15620" width="14.85546875" style="33" customWidth="1"/>
    <col min="15621" max="15621" width="13.85546875" style="33" customWidth="1"/>
    <col min="15622" max="15622" width="16.5703125" style="33" customWidth="1"/>
    <col min="15623" max="15623" width="13.5703125" style="33" customWidth="1"/>
    <col min="15624" max="15624" width="19" style="33" customWidth="1"/>
    <col min="15625" max="15872" width="9.140625" style="33"/>
    <col min="15873" max="15873" width="63.28515625" style="33" customWidth="1"/>
    <col min="15874" max="15874" width="15.85546875" style="33" customWidth="1"/>
    <col min="15875" max="15876" width="14.85546875" style="33" customWidth="1"/>
    <col min="15877" max="15877" width="13.85546875" style="33" customWidth="1"/>
    <col min="15878" max="15878" width="16.5703125" style="33" customWidth="1"/>
    <col min="15879" max="15879" width="13.5703125" style="33" customWidth="1"/>
    <col min="15880" max="15880" width="19" style="33" customWidth="1"/>
    <col min="15881" max="16128" width="9.140625" style="33"/>
    <col min="16129" max="16129" width="63.28515625" style="33" customWidth="1"/>
    <col min="16130" max="16130" width="15.85546875" style="33" customWidth="1"/>
    <col min="16131" max="16132" width="14.85546875" style="33" customWidth="1"/>
    <col min="16133" max="16133" width="13.85546875" style="33" customWidth="1"/>
    <col min="16134" max="16134" width="16.5703125" style="33" customWidth="1"/>
    <col min="16135" max="16135" width="13.5703125" style="33" customWidth="1"/>
    <col min="16136" max="16136" width="19" style="33" customWidth="1"/>
    <col min="16137" max="16384" width="9.140625" style="33"/>
  </cols>
  <sheetData>
    <row r="1" spans="1:8">
      <c r="A1" s="16" t="s">
        <v>57</v>
      </c>
      <c r="B1" s="511">
        <v>37.200000000000003</v>
      </c>
    </row>
    <row r="2" spans="1:8">
      <c r="A2" s="16" t="s">
        <v>58</v>
      </c>
      <c r="B2" s="511" t="s">
        <v>2104</v>
      </c>
    </row>
    <row r="3" spans="1:8">
      <c r="A3" s="16" t="s">
        <v>56</v>
      </c>
      <c r="B3" s="16" t="s">
        <v>1366</v>
      </c>
    </row>
    <row r="4" spans="1:8">
      <c r="A4" s="16" t="s">
        <v>59</v>
      </c>
      <c r="B4" s="16" t="s">
        <v>62</v>
      </c>
    </row>
    <row r="5" spans="1:8">
      <c r="A5" s="33" t="s">
        <v>1349</v>
      </c>
      <c r="B5" s="33" t="s">
        <v>80</v>
      </c>
    </row>
    <row r="7" spans="1:8">
      <c r="A7" s="2176" t="s">
        <v>2204</v>
      </c>
      <c r="B7" s="2219" t="s">
        <v>2205</v>
      </c>
      <c r="C7" s="2220"/>
      <c r="D7" s="2220"/>
      <c r="E7" s="2220"/>
      <c r="F7" s="2221"/>
      <c r="G7" s="2194"/>
      <c r="H7" s="2181" t="s">
        <v>2206</v>
      </c>
    </row>
    <row r="8" spans="1:8">
      <c r="A8" s="512" t="s">
        <v>2207</v>
      </c>
      <c r="B8" s="537"/>
      <c r="C8" s="2222"/>
      <c r="D8" s="2222"/>
      <c r="E8" s="2222"/>
      <c r="F8" s="2223"/>
      <c r="G8" s="512" t="s">
        <v>995</v>
      </c>
      <c r="H8" s="512" t="s">
        <v>2208</v>
      </c>
    </row>
    <row r="9" spans="1:8">
      <c r="A9" s="127" t="s">
        <v>2209</v>
      </c>
      <c r="B9" s="2224" t="s">
        <v>2210</v>
      </c>
      <c r="C9" s="2225" t="s">
        <v>2211</v>
      </c>
      <c r="D9" s="2226" t="s">
        <v>2212</v>
      </c>
      <c r="E9" s="2226" t="s">
        <v>2213</v>
      </c>
      <c r="F9" s="2227" t="s">
        <v>2214</v>
      </c>
      <c r="G9" s="522"/>
      <c r="H9" s="127" t="s">
        <v>2215</v>
      </c>
    </row>
    <row r="10" spans="1:8">
      <c r="A10" s="538" t="s">
        <v>2219</v>
      </c>
      <c r="B10" s="542">
        <f>SUM(B11:B999)</f>
        <v>0</v>
      </c>
      <c r="C10" s="543">
        <f>SUM(C11:C999)</f>
        <v>0</v>
      </c>
      <c r="D10" s="543">
        <f>SUM(D11:D999)</f>
        <v>0</v>
      </c>
      <c r="E10" s="543">
        <f>SUM(E11:E999)</f>
        <v>0</v>
      </c>
      <c r="F10" s="544">
        <f>SUM(F11:F999)</f>
        <v>0</v>
      </c>
      <c r="G10" s="539">
        <f>SUM(B10:F10)</f>
        <v>0</v>
      </c>
      <c r="H10" s="332"/>
    </row>
    <row r="11" spans="1:8">
      <c r="A11" s="540">
        <v>1</v>
      </c>
      <c r="B11" s="515"/>
      <c r="C11" s="516"/>
      <c r="D11" s="516"/>
      <c r="E11" s="516"/>
      <c r="F11" s="524"/>
      <c r="G11" s="539">
        <f>SUM(B11:F11)</f>
        <v>0</v>
      </c>
      <c r="H11" s="332"/>
    </row>
    <row r="12" spans="1:8">
      <c r="A12" s="540">
        <v>2</v>
      </c>
      <c r="B12" s="515"/>
      <c r="C12" s="516"/>
      <c r="D12" s="516"/>
      <c r="E12" s="516"/>
      <c r="F12" s="524"/>
      <c r="G12" s="539">
        <f>SUM(B12:F12)</f>
        <v>0</v>
      </c>
      <c r="H12" s="332"/>
    </row>
    <row r="13" spans="1:8">
      <c r="A13" s="540" t="s">
        <v>2217</v>
      </c>
      <c r="B13" s="515"/>
      <c r="C13" s="516"/>
      <c r="D13" s="516"/>
      <c r="E13" s="516"/>
      <c r="F13" s="524"/>
      <c r="G13" s="539">
        <f>SUM(B13:F13)</f>
        <v>0</v>
      </c>
      <c r="H13" s="332"/>
    </row>
    <row r="15" spans="1:8">
      <c r="A15" s="116"/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5"/>
  <sheetViews>
    <sheetView workbookViewId="0">
      <selection activeCell="B27" sqref="B27:C27"/>
    </sheetView>
  </sheetViews>
  <sheetFormatPr defaultRowHeight="15"/>
  <cols>
    <col min="1" max="1" width="63.28515625" style="33" customWidth="1"/>
    <col min="2" max="2" width="15.85546875" style="33" customWidth="1"/>
    <col min="3" max="4" width="14.85546875" style="33" customWidth="1"/>
    <col min="5" max="5" width="13.85546875" style="33" customWidth="1"/>
    <col min="6" max="6" width="16.5703125" style="33" customWidth="1"/>
    <col min="7" max="7" width="13.5703125" style="33" customWidth="1"/>
    <col min="8" max="8" width="19" style="33" customWidth="1"/>
    <col min="9" max="256" width="9.140625" style="33"/>
    <col min="257" max="257" width="63.28515625" style="33" customWidth="1"/>
    <col min="258" max="258" width="15.85546875" style="33" customWidth="1"/>
    <col min="259" max="260" width="14.85546875" style="33" customWidth="1"/>
    <col min="261" max="261" width="13.85546875" style="33" customWidth="1"/>
    <col min="262" max="262" width="16.5703125" style="33" customWidth="1"/>
    <col min="263" max="263" width="13.5703125" style="33" customWidth="1"/>
    <col min="264" max="264" width="19" style="33" customWidth="1"/>
    <col min="265" max="512" width="9.140625" style="33"/>
    <col min="513" max="513" width="63.28515625" style="33" customWidth="1"/>
    <col min="514" max="514" width="15.85546875" style="33" customWidth="1"/>
    <col min="515" max="516" width="14.85546875" style="33" customWidth="1"/>
    <col min="517" max="517" width="13.85546875" style="33" customWidth="1"/>
    <col min="518" max="518" width="16.5703125" style="33" customWidth="1"/>
    <col min="519" max="519" width="13.5703125" style="33" customWidth="1"/>
    <col min="520" max="520" width="19" style="33" customWidth="1"/>
    <col min="521" max="768" width="9.140625" style="33"/>
    <col min="769" max="769" width="63.28515625" style="33" customWidth="1"/>
    <col min="770" max="770" width="15.85546875" style="33" customWidth="1"/>
    <col min="771" max="772" width="14.85546875" style="33" customWidth="1"/>
    <col min="773" max="773" width="13.85546875" style="33" customWidth="1"/>
    <col min="774" max="774" width="16.5703125" style="33" customWidth="1"/>
    <col min="775" max="775" width="13.5703125" style="33" customWidth="1"/>
    <col min="776" max="776" width="19" style="33" customWidth="1"/>
    <col min="777" max="1024" width="9.140625" style="33"/>
    <col min="1025" max="1025" width="63.28515625" style="33" customWidth="1"/>
    <col min="1026" max="1026" width="15.85546875" style="33" customWidth="1"/>
    <col min="1027" max="1028" width="14.85546875" style="33" customWidth="1"/>
    <col min="1029" max="1029" width="13.85546875" style="33" customWidth="1"/>
    <col min="1030" max="1030" width="16.5703125" style="33" customWidth="1"/>
    <col min="1031" max="1031" width="13.5703125" style="33" customWidth="1"/>
    <col min="1032" max="1032" width="19" style="33" customWidth="1"/>
    <col min="1033" max="1280" width="9.140625" style="33"/>
    <col min="1281" max="1281" width="63.28515625" style="33" customWidth="1"/>
    <col min="1282" max="1282" width="15.85546875" style="33" customWidth="1"/>
    <col min="1283" max="1284" width="14.85546875" style="33" customWidth="1"/>
    <col min="1285" max="1285" width="13.85546875" style="33" customWidth="1"/>
    <col min="1286" max="1286" width="16.5703125" style="33" customWidth="1"/>
    <col min="1287" max="1287" width="13.5703125" style="33" customWidth="1"/>
    <col min="1288" max="1288" width="19" style="33" customWidth="1"/>
    <col min="1289" max="1536" width="9.140625" style="33"/>
    <col min="1537" max="1537" width="63.28515625" style="33" customWidth="1"/>
    <col min="1538" max="1538" width="15.85546875" style="33" customWidth="1"/>
    <col min="1539" max="1540" width="14.85546875" style="33" customWidth="1"/>
    <col min="1541" max="1541" width="13.85546875" style="33" customWidth="1"/>
    <col min="1542" max="1542" width="16.5703125" style="33" customWidth="1"/>
    <col min="1543" max="1543" width="13.5703125" style="33" customWidth="1"/>
    <col min="1544" max="1544" width="19" style="33" customWidth="1"/>
    <col min="1545" max="1792" width="9.140625" style="33"/>
    <col min="1793" max="1793" width="63.28515625" style="33" customWidth="1"/>
    <col min="1794" max="1794" width="15.85546875" style="33" customWidth="1"/>
    <col min="1795" max="1796" width="14.85546875" style="33" customWidth="1"/>
    <col min="1797" max="1797" width="13.85546875" style="33" customWidth="1"/>
    <col min="1798" max="1798" width="16.5703125" style="33" customWidth="1"/>
    <col min="1799" max="1799" width="13.5703125" style="33" customWidth="1"/>
    <col min="1800" max="1800" width="19" style="33" customWidth="1"/>
    <col min="1801" max="2048" width="9.140625" style="33"/>
    <col min="2049" max="2049" width="63.28515625" style="33" customWidth="1"/>
    <col min="2050" max="2050" width="15.85546875" style="33" customWidth="1"/>
    <col min="2051" max="2052" width="14.85546875" style="33" customWidth="1"/>
    <col min="2053" max="2053" width="13.85546875" style="33" customWidth="1"/>
    <col min="2054" max="2054" width="16.5703125" style="33" customWidth="1"/>
    <col min="2055" max="2055" width="13.5703125" style="33" customWidth="1"/>
    <col min="2056" max="2056" width="19" style="33" customWidth="1"/>
    <col min="2057" max="2304" width="9.140625" style="33"/>
    <col min="2305" max="2305" width="63.28515625" style="33" customWidth="1"/>
    <col min="2306" max="2306" width="15.85546875" style="33" customWidth="1"/>
    <col min="2307" max="2308" width="14.85546875" style="33" customWidth="1"/>
    <col min="2309" max="2309" width="13.85546875" style="33" customWidth="1"/>
    <col min="2310" max="2310" width="16.5703125" style="33" customWidth="1"/>
    <col min="2311" max="2311" width="13.5703125" style="33" customWidth="1"/>
    <col min="2312" max="2312" width="19" style="33" customWidth="1"/>
    <col min="2313" max="2560" width="9.140625" style="33"/>
    <col min="2561" max="2561" width="63.28515625" style="33" customWidth="1"/>
    <col min="2562" max="2562" width="15.85546875" style="33" customWidth="1"/>
    <col min="2563" max="2564" width="14.85546875" style="33" customWidth="1"/>
    <col min="2565" max="2565" width="13.85546875" style="33" customWidth="1"/>
    <col min="2566" max="2566" width="16.5703125" style="33" customWidth="1"/>
    <col min="2567" max="2567" width="13.5703125" style="33" customWidth="1"/>
    <col min="2568" max="2568" width="19" style="33" customWidth="1"/>
    <col min="2569" max="2816" width="9.140625" style="33"/>
    <col min="2817" max="2817" width="63.28515625" style="33" customWidth="1"/>
    <col min="2818" max="2818" width="15.85546875" style="33" customWidth="1"/>
    <col min="2819" max="2820" width="14.85546875" style="33" customWidth="1"/>
    <col min="2821" max="2821" width="13.85546875" style="33" customWidth="1"/>
    <col min="2822" max="2822" width="16.5703125" style="33" customWidth="1"/>
    <col min="2823" max="2823" width="13.5703125" style="33" customWidth="1"/>
    <col min="2824" max="2824" width="19" style="33" customWidth="1"/>
    <col min="2825" max="3072" width="9.140625" style="33"/>
    <col min="3073" max="3073" width="63.28515625" style="33" customWidth="1"/>
    <col min="3074" max="3074" width="15.85546875" style="33" customWidth="1"/>
    <col min="3075" max="3076" width="14.85546875" style="33" customWidth="1"/>
    <col min="3077" max="3077" width="13.85546875" style="33" customWidth="1"/>
    <col min="3078" max="3078" width="16.5703125" style="33" customWidth="1"/>
    <col min="3079" max="3079" width="13.5703125" style="33" customWidth="1"/>
    <col min="3080" max="3080" width="19" style="33" customWidth="1"/>
    <col min="3081" max="3328" width="9.140625" style="33"/>
    <col min="3329" max="3329" width="63.28515625" style="33" customWidth="1"/>
    <col min="3330" max="3330" width="15.85546875" style="33" customWidth="1"/>
    <col min="3331" max="3332" width="14.85546875" style="33" customWidth="1"/>
    <col min="3333" max="3333" width="13.85546875" style="33" customWidth="1"/>
    <col min="3334" max="3334" width="16.5703125" style="33" customWidth="1"/>
    <col min="3335" max="3335" width="13.5703125" style="33" customWidth="1"/>
    <col min="3336" max="3336" width="19" style="33" customWidth="1"/>
    <col min="3337" max="3584" width="9.140625" style="33"/>
    <col min="3585" max="3585" width="63.28515625" style="33" customWidth="1"/>
    <col min="3586" max="3586" width="15.85546875" style="33" customWidth="1"/>
    <col min="3587" max="3588" width="14.85546875" style="33" customWidth="1"/>
    <col min="3589" max="3589" width="13.85546875" style="33" customWidth="1"/>
    <col min="3590" max="3590" width="16.5703125" style="33" customWidth="1"/>
    <col min="3591" max="3591" width="13.5703125" style="33" customWidth="1"/>
    <col min="3592" max="3592" width="19" style="33" customWidth="1"/>
    <col min="3593" max="3840" width="9.140625" style="33"/>
    <col min="3841" max="3841" width="63.28515625" style="33" customWidth="1"/>
    <col min="3842" max="3842" width="15.85546875" style="33" customWidth="1"/>
    <col min="3843" max="3844" width="14.85546875" style="33" customWidth="1"/>
    <col min="3845" max="3845" width="13.85546875" style="33" customWidth="1"/>
    <col min="3846" max="3846" width="16.5703125" style="33" customWidth="1"/>
    <col min="3847" max="3847" width="13.5703125" style="33" customWidth="1"/>
    <col min="3848" max="3848" width="19" style="33" customWidth="1"/>
    <col min="3849" max="4096" width="9.140625" style="33"/>
    <col min="4097" max="4097" width="63.28515625" style="33" customWidth="1"/>
    <col min="4098" max="4098" width="15.85546875" style="33" customWidth="1"/>
    <col min="4099" max="4100" width="14.85546875" style="33" customWidth="1"/>
    <col min="4101" max="4101" width="13.85546875" style="33" customWidth="1"/>
    <col min="4102" max="4102" width="16.5703125" style="33" customWidth="1"/>
    <col min="4103" max="4103" width="13.5703125" style="33" customWidth="1"/>
    <col min="4104" max="4104" width="19" style="33" customWidth="1"/>
    <col min="4105" max="4352" width="9.140625" style="33"/>
    <col min="4353" max="4353" width="63.28515625" style="33" customWidth="1"/>
    <col min="4354" max="4354" width="15.85546875" style="33" customWidth="1"/>
    <col min="4355" max="4356" width="14.85546875" style="33" customWidth="1"/>
    <col min="4357" max="4357" width="13.85546875" style="33" customWidth="1"/>
    <col min="4358" max="4358" width="16.5703125" style="33" customWidth="1"/>
    <col min="4359" max="4359" width="13.5703125" style="33" customWidth="1"/>
    <col min="4360" max="4360" width="19" style="33" customWidth="1"/>
    <col min="4361" max="4608" width="9.140625" style="33"/>
    <col min="4609" max="4609" width="63.28515625" style="33" customWidth="1"/>
    <col min="4610" max="4610" width="15.85546875" style="33" customWidth="1"/>
    <col min="4611" max="4612" width="14.85546875" style="33" customWidth="1"/>
    <col min="4613" max="4613" width="13.85546875" style="33" customWidth="1"/>
    <col min="4614" max="4614" width="16.5703125" style="33" customWidth="1"/>
    <col min="4615" max="4615" width="13.5703125" style="33" customWidth="1"/>
    <col min="4616" max="4616" width="19" style="33" customWidth="1"/>
    <col min="4617" max="4864" width="9.140625" style="33"/>
    <col min="4865" max="4865" width="63.28515625" style="33" customWidth="1"/>
    <col min="4866" max="4866" width="15.85546875" style="33" customWidth="1"/>
    <col min="4867" max="4868" width="14.85546875" style="33" customWidth="1"/>
    <col min="4869" max="4869" width="13.85546875" style="33" customWidth="1"/>
    <col min="4870" max="4870" width="16.5703125" style="33" customWidth="1"/>
    <col min="4871" max="4871" width="13.5703125" style="33" customWidth="1"/>
    <col min="4872" max="4872" width="19" style="33" customWidth="1"/>
    <col min="4873" max="5120" width="9.140625" style="33"/>
    <col min="5121" max="5121" width="63.28515625" style="33" customWidth="1"/>
    <col min="5122" max="5122" width="15.85546875" style="33" customWidth="1"/>
    <col min="5123" max="5124" width="14.85546875" style="33" customWidth="1"/>
    <col min="5125" max="5125" width="13.85546875" style="33" customWidth="1"/>
    <col min="5126" max="5126" width="16.5703125" style="33" customWidth="1"/>
    <col min="5127" max="5127" width="13.5703125" style="33" customWidth="1"/>
    <col min="5128" max="5128" width="19" style="33" customWidth="1"/>
    <col min="5129" max="5376" width="9.140625" style="33"/>
    <col min="5377" max="5377" width="63.28515625" style="33" customWidth="1"/>
    <col min="5378" max="5378" width="15.85546875" style="33" customWidth="1"/>
    <col min="5379" max="5380" width="14.85546875" style="33" customWidth="1"/>
    <col min="5381" max="5381" width="13.85546875" style="33" customWidth="1"/>
    <col min="5382" max="5382" width="16.5703125" style="33" customWidth="1"/>
    <col min="5383" max="5383" width="13.5703125" style="33" customWidth="1"/>
    <col min="5384" max="5384" width="19" style="33" customWidth="1"/>
    <col min="5385" max="5632" width="9.140625" style="33"/>
    <col min="5633" max="5633" width="63.28515625" style="33" customWidth="1"/>
    <col min="5634" max="5634" width="15.85546875" style="33" customWidth="1"/>
    <col min="5635" max="5636" width="14.85546875" style="33" customWidth="1"/>
    <col min="5637" max="5637" width="13.85546875" style="33" customWidth="1"/>
    <col min="5638" max="5638" width="16.5703125" style="33" customWidth="1"/>
    <col min="5639" max="5639" width="13.5703125" style="33" customWidth="1"/>
    <col min="5640" max="5640" width="19" style="33" customWidth="1"/>
    <col min="5641" max="5888" width="9.140625" style="33"/>
    <col min="5889" max="5889" width="63.28515625" style="33" customWidth="1"/>
    <col min="5890" max="5890" width="15.85546875" style="33" customWidth="1"/>
    <col min="5891" max="5892" width="14.85546875" style="33" customWidth="1"/>
    <col min="5893" max="5893" width="13.85546875" style="33" customWidth="1"/>
    <col min="5894" max="5894" width="16.5703125" style="33" customWidth="1"/>
    <col min="5895" max="5895" width="13.5703125" style="33" customWidth="1"/>
    <col min="5896" max="5896" width="19" style="33" customWidth="1"/>
    <col min="5897" max="6144" width="9.140625" style="33"/>
    <col min="6145" max="6145" width="63.28515625" style="33" customWidth="1"/>
    <col min="6146" max="6146" width="15.85546875" style="33" customWidth="1"/>
    <col min="6147" max="6148" width="14.85546875" style="33" customWidth="1"/>
    <col min="6149" max="6149" width="13.85546875" style="33" customWidth="1"/>
    <col min="6150" max="6150" width="16.5703125" style="33" customWidth="1"/>
    <col min="6151" max="6151" width="13.5703125" style="33" customWidth="1"/>
    <col min="6152" max="6152" width="19" style="33" customWidth="1"/>
    <col min="6153" max="6400" width="9.140625" style="33"/>
    <col min="6401" max="6401" width="63.28515625" style="33" customWidth="1"/>
    <col min="6402" max="6402" width="15.85546875" style="33" customWidth="1"/>
    <col min="6403" max="6404" width="14.85546875" style="33" customWidth="1"/>
    <col min="6405" max="6405" width="13.85546875" style="33" customWidth="1"/>
    <col min="6406" max="6406" width="16.5703125" style="33" customWidth="1"/>
    <col min="6407" max="6407" width="13.5703125" style="33" customWidth="1"/>
    <col min="6408" max="6408" width="19" style="33" customWidth="1"/>
    <col min="6409" max="6656" width="9.140625" style="33"/>
    <col min="6657" max="6657" width="63.28515625" style="33" customWidth="1"/>
    <col min="6658" max="6658" width="15.85546875" style="33" customWidth="1"/>
    <col min="6659" max="6660" width="14.85546875" style="33" customWidth="1"/>
    <col min="6661" max="6661" width="13.85546875" style="33" customWidth="1"/>
    <col min="6662" max="6662" width="16.5703125" style="33" customWidth="1"/>
    <col min="6663" max="6663" width="13.5703125" style="33" customWidth="1"/>
    <col min="6664" max="6664" width="19" style="33" customWidth="1"/>
    <col min="6665" max="6912" width="9.140625" style="33"/>
    <col min="6913" max="6913" width="63.28515625" style="33" customWidth="1"/>
    <col min="6914" max="6914" width="15.85546875" style="33" customWidth="1"/>
    <col min="6915" max="6916" width="14.85546875" style="33" customWidth="1"/>
    <col min="6917" max="6917" width="13.85546875" style="33" customWidth="1"/>
    <col min="6918" max="6918" width="16.5703125" style="33" customWidth="1"/>
    <col min="6919" max="6919" width="13.5703125" style="33" customWidth="1"/>
    <col min="6920" max="6920" width="19" style="33" customWidth="1"/>
    <col min="6921" max="7168" width="9.140625" style="33"/>
    <col min="7169" max="7169" width="63.28515625" style="33" customWidth="1"/>
    <col min="7170" max="7170" width="15.85546875" style="33" customWidth="1"/>
    <col min="7171" max="7172" width="14.85546875" style="33" customWidth="1"/>
    <col min="7173" max="7173" width="13.85546875" style="33" customWidth="1"/>
    <col min="7174" max="7174" width="16.5703125" style="33" customWidth="1"/>
    <col min="7175" max="7175" width="13.5703125" style="33" customWidth="1"/>
    <col min="7176" max="7176" width="19" style="33" customWidth="1"/>
    <col min="7177" max="7424" width="9.140625" style="33"/>
    <col min="7425" max="7425" width="63.28515625" style="33" customWidth="1"/>
    <col min="7426" max="7426" width="15.85546875" style="33" customWidth="1"/>
    <col min="7427" max="7428" width="14.85546875" style="33" customWidth="1"/>
    <col min="7429" max="7429" width="13.85546875" style="33" customWidth="1"/>
    <col min="7430" max="7430" width="16.5703125" style="33" customWidth="1"/>
    <col min="7431" max="7431" width="13.5703125" style="33" customWidth="1"/>
    <col min="7432" max="7432" width="19" style="33" customWidth="1"/>
    <col min="7433" max="7680" width="9.140625" style="33"/>
    <col min="7681" max="7681" width="63.28515625" style="33" customWidth="1"/>
    <col min="7682" max="7682" width="15.85546875" style="33" customWidth="1"/>
    <col min="7683" max="7684" width="14.85546875" style="33" customWidth="1"/>
    <col min="7685" max="7685" width="13.85546875" style="33" customWidth="1"/>
    <col min="7686" max="7686" width="16.5703125" style="33" customWidth="1"/>
    <col min="7687" max="7687" width="13.5703125" style="33" customWidth="1"/>
    <col min="7688" max="7688" width="19" style="33" customWidth="1"/>
    <col min="7689" max="7936" width="9.140625" style="33"/>
    <col min="7937" max="7937" width="63.28515625" style="33" customWidth="1"/>
    <col min="7938" max="7938" width="15.85546875" style="33" customWidth="1"/>
    <col min="7939" max="7940" width="14.85546875" style="33" customWidth="1"/>
    <col min="7941" max="7941" width="13.85546875" style="33" customWidth="1"/>
    <col min="7942" max="7942" width="16.5703125" style="33" customWidth="1"/>
    <col min="7943" max="7943" width="13.5703125" style="33" customWidth="1"/>
    <col min="7944" max="7944" width="19" style="33" customWidth="1"/>
    <col min="7945" max="8192" width="9.140625" style="33"/>
    <col min="8193" max="8193" width="63.28515625" style="33" customWidth="1"/>
    <col min="8194" max="8194" width="15.85546875" style="33" customWidth="1"/>
    <col min="8195" max="8196" width="14.85546875" style="33" customWidth="1"/>
    <col min="8197" max="8197" width="13.85546875" style="33" customWidth="1"/>
    <col min="8198" max="8198" width="16.5703125" style="33" customWidth="1"/>
    <col min="8199" max="8199" width="13.5703125" style="33" customWidth="1"/>
    <col min="8200" max="8200" width="19" style="33" customWidth="1"/>
    <col min="8201" max="8448" width="9.140625" style="33"/>
    <col min="8449" max="8449" width="63.28515625" style="33" customWidth="1"/>
    <col min="8450" max="8450" width="15.85546875" style="33" customWidth="1"/>
    <col min="8451" max="8452" width="14.85546875" style="33" customWidth="1"/>
    <col min="8453" max="8453" width="13.85546875" style="33" customWidth="1"/>
    <col min="8454" max="8454" width="16.5703125" style="33" customWidth="1"/>
    <col min="8455" max="8455" width="13.5703125" style="33" customWidth="1"/>
    <col min="8456" max="8456" width="19" style="33" customWidth="1"/>
    <col min="8457" max="8704" width="9.140625" style="33"/>
    <col min="8705" max="8705" width="63.28515625" style="33" customWidth="1"/>
    <col min="8706" max="8706" width="15.85546875" style="33" customWidth="1"/>
    <col min="8707" max="8708" width="14.85546875" style="33" customWidth="1"/>
    <col min="8709" max="8709" width="13.85546875" style="33" customWidth="1"/>
    <col min="8710" max="8710" width="16.5703125" style="33" customWidth="1"/>
    <col min="8711" max="8711" width="13.5703125" style="33" customWidth="1"/>
    <col min="8712" max="8712" width="19" style="33" customWidth="1"/>
    <col min="8713" max="8960" width="9.140625" style="33"/>
    <col min="8961" max="8961" width="63.28515625" style="33" customWidth="1"/>
    <col min="8962" max="8962" width="15.85546875" style="33" customWidth="1"/>
    <col min="8963" max="8964" width="14.85546875" style="33" customWidth="1"/>
    <col min="8965" max="8965" width="13.85546875" style="33" customWidth="1"/>
    <col min="8966" max="8966" width="16.5703125" style="33" customWidth="1"/>
    <col min="8967" max="8967" width="13.5703125" style="33" customWidth="1"/>
    <col min="8968" max="8968" width="19" style="33" customWidth="1"/>
    <col min="8969" max="9216" width="9.140625" style="33"/>
    <col min="9217" max="9217" width="63.28515625" style="33" customWidth="1"/>
    <col min="9218" max="9218" width="15.85546875" style="33" customWidth="1"/>
    <col min="9219" max="9220" width="14.85546875" style="33" customWidth="1"/>
    <col min="9221" max="9221" width="13.85546875" style="33" customWidth="1"/>
    <col min="9222" max="9222" width="16.5703125" style="33" customWidth="1"/>
    <col min="9223" max="9223" width="13.5703125" style="33" customWidth="1"/>
    <col min="9224" max="9224" width="19" style="33" customWidth="1"/>
    <col min="9225" max="9472" width="9.140625" style="33"/>
    <col min="9473" max="9473" width="63.28515625" style="33" customWidth="1"/>
    <col min="9474" max="9474" width="15.85546875" style="33" customWidth="1"/>
    <col min="9475" max="9476" width="14.85546875" style="33" customWidth="1"/>
    <col min="9477" max="9477" width="13.85546875" style="33" customWidth="1"/>
    <col min="9478" max="9478" width="16.5703125" style="33" customWidth="1"/>
    <col min="9479" max="9479" width="13.5703125" style="33" customWidth="1"/>
    <col min="9480" max="9480" width="19" style="33" customWidth="1"/>
    <col min="9481" max="9728" width="9.140625" style="33"/>
    <col min="9729" max="9729" width="63.28515625" style="33" customWidth="1"/>
    <col min="9730" max="9730" width="15.85546875" style="33" customWidth="1"/>
    <col min="9731" max="9732" width="14.85546875" style="33" customWidth="1"/>
    <col min="9733" max="9733" width="13.85546875" style="33" customWidth="1"/>
    <col min="9734" max="9734" width="16.5703125" style="33" customWidth="1"/>
    <col min="9735" max="9735" width="13.5703125" style="33" customWidth="1"/>
    <col min="9736" max="9736" width="19" style="33" customWidth="1"/>
    <col min="9737" max="9984" width="9.140625" style="33"/>
    <col min="9985" max="9985" width="63.28515625" style="33" customWidth="1"/>
    <col min="9986" max="9986" width="15.85546875" style="33" customWidth="1"/>
    <col min="9987" max="9988" width="14.85546875" style="33" customWidth="1"/>
    <col min="9989" max="9989" width="13.85546875" style="33" customWidth="1"/>
    <col min="9990" max="9990" width="16.5703125" style="33" customWidth="1"/>
    <col min="9991" max="9991" width="13.5703125" style="33" customWidth="1"/>
    <col min="9992" max="9992" width="19" style="33" customWidth="1"/>
    <col min="9993" max="10240" width="9.140625" style="33"/>
    <col min="10241" max="10241" width="63.28515625" style="33" customWidth="1"/>
    <col min="10242" max="10242" width="15.85546875" style="33" customWidth="1"/>
    <col min="10243" max="10244" width="14.85546875" style="33" customWidth="1"/>
    <col min="10245" max="10245" width="13.85546875" style="33" customWidth="1"/>
    <col min="10246" max="10246" width="16.5703125" style="33" customWidth="1"/>
    <col min="10247" max="10247" width="13.5703125" style="33" customWidth="1"/>
    <col min="10248" max="10248" width="19" style="33" customWidth="1"/>
    <col min="10249" max="10496" width="9.140625" style="33"/>
    <col min="10497" max="10497" width="63.28515625" style="33" customWidth="1"/>
    <col min="10498" max="10498" width="15.85546875" style="33" customWidth="1"/>
    <col min="10499" max="10500" width="14.85546875" style="33" customWidth="1"/>
    <col min="10501" max="10501" width="13.85546875" style="33" customWidth="1"/>
    <col min="10502" max="10502" width="16.5703125" style="33" customWidth="1"/>
    <col min="10503" max="10503" width="13.5703125" style="33" customWidth="1"/>
    <col min="10504" max="10504" width="19" style="33" customWidth="1"/>
    <col min="10505" max="10752" width="9.140625" style="33"/>
    <col min="10753" max="10753" width="63.28515625" style="33" customWidth="1"/>
    <col min="10754" max="10754" width="15.85546875" style="33" customWidth="1"/>
    <col min="10755" max="10756" width="14.85546875" style="33" customWidth="1"/>
    <col min="10757" max="10757" width="13.85546875" style="33" customWidth="1"/>
    <col min="10758" max="10758" width="16.5703125" style="33" customWidth="1"/>
    <col min="10759" max="10759" width="13.5703125" style="33" customWidth="1"/>
    <col min="10760" max="10760" width="19" style="33" customWidth="1"/>
    <col min="10761" max="11008" width="9.140625" style="33"/>
    <col min="11009" max="11009" width="63.28515625" style="33" customWidth="1"/>
    <col min="11010" max="11010" width="15.85546875" style="33" customWidth="1"/>
    <col min="11011" max="11012" width="14.85546875" style="33" customWidth="1"/>
    <col min="11013" max="11013" width="13.85546875" style="33" customWidth="1"/>
    <col min="11014" max="11014" width="16.5703125" style="33" customWidth="1"/>
    <col min="11015" max="11015" width="13.5703125" style="33" customWidth="1"/>
    <col min="11016" max="11016" width="19" style="33" customWidth="1"/>
    <col min="11017" max="11264" width="9.140625" style="33"/>
    <col min="11265" max="11265" width="63.28515625" style="33" customWidth="1"/>
    <col min="11266" max="11266" width="15.85546875" style="33" customWidth="1"/>
    <col min="11267" max="11268" width="14.85546875" style="33" customWidth="1"/>
    <col min="11269" max="11269" width="13.85546875" style="33" customWidth="1"/>
    <col min="11270" max="11270" width="16.5703125" style="33" customWidth="1"/>
    <col min="11271" max="11271" width="13.5703125" style="33" customWidth="1"/>
    <col min="11272" max="11272" width="19" style="33" customWidth="1"/>
    <col min="11273" max="11520" width="9.140625" style="33"/>
    <col min="11521" max="11521" width="63.28515625" style="33" customWidth="1"/>
    <col min="11522" max="11522" width="15.85546875" style="33" customWidth="1"/>
    <col min="11523" max="11524" width="14.85546875" style="33" customWidth="1"/>
    <col min="11525" max="11525" width="13.85546875" style="33" customWidth="1"/>
    <col min="11526" max="11526" width="16.5703125" style="33" customWidth="1"/>
    <col min="11527" max="11527" width="13.5703125" style="33" customWidth="1"/>
    <col min="11528" max="11528" width="19" style="33" customWidth="1"/>
    <col min="11529" max="11776" width="9.140625" style="33"/>
    <col min="11777" max="11777" width="63.28515625" style="33" customWidth="1"/>
    <col min="11778" max="11778" width="15.85546875" style="33" customWidth="1"/>
    <col min="11779" max="11780" width="14.85546875" style="33" customWidth="1"/>
    <col min="11781" max="11781" width="13.85546875" style="33" customWidth="1"/>
    <col min="11782" max="11782" width="16.5703125" style="33" customWidth="1"/>
    <col min="11783" max="11783" width="13.5703125" style="33" customWidth="1"/>
    <col min="11784" max="11784" width="19" style="33" customWidth="1"/>
    <col min="11785" max="12032" width="9.140625" style="33"/>
    <col min="12033" max="12033" width="63.28515625" style="33" customWidth="1"/>
    <col min="12034" max="12034" width="15.85546875" style="33" customWidth="1"/>
    <col min="12035" max="12036" width="14.85546875" style="33" customWidth="1"/>
    <col min="12037" max="12037" width="13.85546875" style="33" customWidth="1"/>
    <col min="12038" max="12038" width="16.5703125" style="33" customWidth="1"/>
    <col min="12039" max="12039" width="13.5703125" style="33" customWidth="1"/>
    <col min="12040" max="12040" width="19" style="33" customWidth="1"/>
    <col min="12041" max="12288" width="9.140625" style="33"/>
    <col min="12289" max="12289" width="63.28515625" style="33" customWidth="1"/>
    <col min="12290" max="12290" width="15.85546875" style="33" customWidth="1"/>
    <col min="12291" max="12292" width="14.85546875" style="33" customWidth="1"/>
    <col min="12293" max="12293" width="13.85546875" style="33" customWidth="1"/>
    <col min="12294" max="12294" width="16.5703125" style="33" customWidth="1"/>
    <col min="12295" max="12295" width="13.5703125" style="33" customWidth="1"/>
    <col min="12296" max="12296" width="19" style="33" customWidth="1"/>
    <col min="12297" max="12544" width="9.140625" style="33"/>
    <col min="12545" max="12545" width="63.28515625" style="33" customWidth="1"/>
    <col min="12546" max="12546" width="15.85546875" style="33" customWidth="1"/>
    <col min="12547" max="12548" width="14.85546875" style="33" customWidth="1"/>
    <col min="12549" max="12549" width="13.85546875" style="33" customWidth="1"/>
    <col min="12550" max="12550" width="16.5703125" style="33" customWidth="1"/>
    <col min="12551" max="12551" width="13.5703125" style="33" customWidth="1"/>
    <col min="12552" max="12552" width="19" style="33" customWidth="1"/>
    <col min="12553" max="12800" width="9.140625" style="33"/>
    <col min="12801" max="12801" width="63.28515625" style="33" customWidth="1"/>
    <col min="12802" max="12802" width="15.85546875" style="33" customWidth="1"/>
    <col min="12803" max="12804" width="14.85546875" style="33" customWidth="1"/>
    <col min="12805" max="12805" width="13.85546875" style="33" customWidth="1"/>
    <col min="12806" max="12806" width="16.5703125" style="33" customWidth="1"/>
    <col min="12807" max="12807" width="13.5703125" style="33" customWidth="1"/>
    <col min="12808" max="12808" width="19" style="33" customWidth="1"/>
    <col min="12809" max="13056" width="9.140625" style="33"/>
    <col min="13057" max="13057" width="63.28515625" style="33" customWidth="1"/>
    <col min="13058" max="13058" width="15.85546875" style="33" customWidth="1"/>
    <col min="13059" max="13060" width="14.85546875" style="33" customWidth="1"/>
    <col min="13061" max="13061" width="13.85546875" style="33" customWidth="1"/>
    <col min="13062" max="13062" width="16.5703125" style="33" customWidth="1"/>
    <col min="13063" max="13063" width="13.5703125" style="33" customWidth="1"/>
    <col min="13064" max="13064" width="19" style="33" customWidth="1"/>
    <col min="13065" max="13312" width="9.140625" style="33"/>
    <col min="13313" max="13313" width="63.28515625" style="33" customWidth="1"/>
    <col min="13314" max="13314" width="15.85546875" style="33" customWidth="1"/>
    <col min="13315" max="13316" width="14.85546875" style="33" customWidth="1"/>
    <col min="13317" max="13317" width="13.85546875" style="33" customWidth="1"/>
    <col min="13318" max="13318" width="16.5703125" style="33" customWidth="1"/>
    <col min="13319" max="13319" width="13.5703125" style="33" customWidth="1"/>
    <col min="13320" max="13320" width="19" style="33" customWidth="1"/>
    <col min="13321" max="13568" width="9.140625" style="33"/>
    <col min="13569" max="13569" width="63.28515625" style="33" customWidth="1"/>
    <col min="13570" max="13570" width="15.85546875" style="33" customWidth="1"/>
    <col min="13571" max="13572" width="14.85546875" style="33" customWidth="1"/>
    <col min="13573" max="13573" width="13.85546875" style="33" customWidth="1"/>
    <col min="13574" max="13574" width="16.5703125" style="33" customWidth="1"/>
    <col min="13575" max="13575" width="13.5703125" style="33" customWidth="1"/>
    <col min="13576" max="13576" width="19" style="33" customWidth="1"/>
    <col min="13577" max="13824" width="9.140625" style="33"/>
    <col min="13825" max="13825" width="63.28515625" style="33" customWidth="1"/>
    <col min="13826" max="13826" width="15.85546875" style="33" customWidth="1"/>
    <col min="13827" max="13828" width="14.85546875" style="33" customWidth="1"/>
    <col min="13829" max="13829" width="13.85546875" style="33" customWidth="1"/>
    <col min="13830" max="13830" width="16.5703125" style="33" customWidth="1"/>
    <col min="13831" max="13831" width="13.5703125" style="33" customWidth="1"/>
    <col min="13832" max="13832" width="19" style="33" customWidth="1"/>
    <col min="13833" max="14080" width="9.140625" style="33"/>
    <col min="14081" max="14081" width="63.28515625" style="33" customWidth="1"/>
    <col min="14082" max="14082" width="15.85546875" style="33" customWidth="1"/>
    <col min="14083" max="14084" width="14.85546875" style="33" customWidth="1"/>
    <col min="14085" max="14085" width="13.85546875" style="33" customWidth="1"/>
    <col min="14086" max="14086" width="16.5703125" style="33" customWidth="1"/>
    <col min="14087" max="14087" width="13.5703125" style="33" customWidth="1"/>
    <col min="14088" max="14088" width="19" style="33" customWidth="1"/>
    <col min="14089" max="14336" width="9.140625" style="33"/>
    <col min="14337" max="14337" width="63.28515625" style="33" customWidth="1"/>
    <col min="14338" max="14338" width="15.85546875" style="33" customWidth="1"/>
    <col min="14339" max="14340" width="14.85546875" style="33" customWidth="1"/>
    <col min="14341" max="14341" width="13.85546875" style="33" customWidth="1"/>
    <col min="14342" max="14342" width="16.5703125" style="33" customWidth="1"/>
    <col min="14343" max="14343" width="13.5703125" style="33" customWidth="1"/>
    <col min="14344" max="14344" width="19" style="33" customWidth="1"/>
    <col min="14345" max="14592" width="9.140625" style="33"/>
    <col min="14593" max="14593" width="63.28515625" style="33" customWidth="1"/>
    <col min="14594" max="14594" width="15.85546875" style="33" customWidth="1"/>
    <col min="14595" max="14596" width="14.85546875" style="33" customWidth="1"/>
    <col min="14597" max="14597" width="13.85546875" style="33" customWidth="1"/>
    <col min="14598" max="14598" width="16.5703125" style="33" customWidth="1"/>
    <col min="14599" max="14599" width="13.5703125" style="33" customWidth="1"/>
    <col min="14600" max="14600" width="19" style="33" customWidth="1"/>
    <col min="14601" max="14848" width="9.140625" style="33"/>
    <col min="14849" max="14849" width="63.28515625" style="33" customWidth="1"/>
    <col min="14850" max="14850" width="15.85546875" style="33" customWidth="1"/>
    <col min="14851" max="14852" width="14.85546875" style="33" customWidth="1"/>
    <col min="14853" max="14853" width="13.85546875" style="33" customWidth="1"/>
    <col min="14854" max="14854" width="16.5703125" style="33" customWidth="1"/>
    <col min="14855" max="14855" width="13.5703125" style="33" customWidth="1"/>
    <col min="14856" max="14856" width="19" style="33" customWidth="1"/>
    <col min="14857" max="15104" width="9.140625" style="33"/>
    <col min="15105" max="15105" width="63.28515625" style="33" customWidth="1"/>
    <col min="15106" max="15106" width="15.85546875" style="33" customWidth="1"/>
    <col min="15107" max="15108" width="14.85546875" style="33" customWidth="1"/>
    <col min="15109" max="15109" width="13.85546875" style="33" customWidth="1"/>
    <col min="15110" max="15110" width="16.5703125" style="33" customWidth="1"/>
    <col min="15111" max="15111" width="13.5703125" style="33" customWidth="1"/>
    <col min="15112" max="15112" width="19" style="33" customWidth="1"/>
    <col min="15113" max="15360" width="9.140625" style="33"/>
    <col min="15361" max="15361" width="63.28515625" style="33" customWidth="1"/>
    <col min="15362" max="15362" width="15.85546875" style="33" customWidth="1"/>
    <col min="15363" max="15364" width="14.85546875" style="33" customWidth="1"/>
    <col min="15365" max="15365" width="13.85546875" style="33" customWidth="1"/>
    <col min="15366" max="15366" width="16.5703125" style="33" customWidth="1"/>
    <col min="15367" max="15367" width="13.5703125" style="33" customWidth="1"/>
    <col min="15368" max="15368" width="19" style="33" customWidth="1"/>
    <col min="15369" max="15616" width="9.140625" style="33"/>
    <col min="15617" max="15617" width="63.28515625" style="33" customWidth="1"/>
    <col min="15618" max="15618" width="15.85546875" style="33" customWidth="1"/>
    <col min="15619" max="15620" width="14.85546875" style="33" customWidth="1"/>
    <col min="15621" max="15621" width="13.85546875" style="33" customWidth="1"/>
    <col min="15622" max="15622" width="16.5703125" style="33" customWidth="1"/>
    <col min="15623" max="15623" width="13.5703125" style="33" customWidth="1"/>
    <col min="15624" max="15624" width="19" style="33" customWidth="1"/>
    <col min="15625" max="15872" width="9.140625" style="33"/>
    <col min="15873" max="15873" width="63.28515625" style="33" customWidth="1"/>
    <col min="15874" max="15874" width="15.85546875" style="33" customWidth="1"/>
    <col min="15875" max="15876" width="14.85546875" style="33" customWidth="1"/>
    <col min="15877" max="15877" width="13.85546875" style="33" customWidth="1"/>
    <col min="15878" max="15878" width="16.5703125" style="33" customWidth="1"/>
    <col min="15879" max="15879" width="13.5703125" style="33" customWidth="1"/>
    <col min="15880" max="15880" width="19" style="33" customWidth="1"/>
    <col min="15881" max="16128" width="9.140625" style="33"/>
    <col min="16129" max="16129" width="63.28515625" style="33" customWidth="1"/>
    <col min="16130" max="16130" width="15.85546875" style="33" customWidth="1"/>
    <col min="16131" max="16132" width="14.85546875" style="33" customWidth="1"/>
    <col min="16133" max="16133" width="13.85546875" style="33" customWidth="1"/>
    <col min="16134" max="16134" width="16.5703125" style="33" customWidth="1"/>
    <col min="16135" max="16135" width="13.5703125" style="33" customWidth="1"/>
    <col min="16136" max="16136" width="19" style="33" customWidth="1"/>
    <col min="16137" max="16384" width="9.140625" style="33"/>
  </cols>
  <sheetData>
    <row r="1" spans="1:8">
      <c r="A1" s="16" t="s">
        <v>57</v>
      </c>
      <c r="B1" s="511">
        <v>37.299999999999997</v>
      </c>
    </row>
    <row r="2" spans="1:8">
      <c r="A2" s="16" t="s">
        <v>58</v>
      </c>
      <c r="B2" s="511" t="s">
        <v>2104</v>
      </c>
    </row>
    <row r="3" spans="1:8">
      <c r="A3" s="16" t="s">
        <v>56</v>
      </c>
      <c r="B3" s="16" t="s">
        <v>1366</v>
      </c>
    </row>
    <row r="4" spans="1:8">
      <c r="A4" s="16" t="s">
        <v>59</v>
      </c>
      <c r="B4" s="16" t="s">
        <v>62</v>
      </c>
    </row>
    <row r="5" spans="1:8">
      <c r="A5" s="33" t="s">
        <v>1349</v>
      </c>
      <c r="B5" s="33" t="s">
        <v>80</v>
      </c>
    </row>
    <row r="7" spans="1:8">
      <c r="A7" s="2176" t="s">
        <v>2204</v>
      </c>
      <c r="B7" s="2219" t="s">
        <v>2205</v>
      </c>
      <c r="C7" s="2220"/>
      <c r="D7" s="2220"/>
      <c r="E7" s="2220"/>
      <c r="F7" s="2221"/>
      <c r="G7" s="2194"/>
      <c r="H7" s="2181" t="s">
        <v>2206</v>
      </c>
    </row>
    <row r="8" spans="1:8">
      <c r="A8" s="512" t="s">
        <v>2207</v>
      </c>
      <c r="B8" s="537"/>
      <c r="C8" s="2222"/>
      <c r="D8" s="2222"/>
      <c r="E8" s="2222"/>
      <c r="F8" s="2223"/>
      <c r="G8" s="512" t="s">
        <v>995</v>
      </c>
      <c r="H8" s="512" t="s">
        <v>2208</v>
      </c>
    </row>
    <row r="9" spans="1:8">
      <c r="A9" s="127" t="s">
        <v>2209</v>
      </c>
      <c r="B9" s="2224" t="s">
        <v>2210</v>
      </c>
      <c r="C9" s="2225" t="s">
        <v>2211</v>
      </c>
      <c r="D9" s="2226" t="s">
        <v>2212</v>
      </c>
      <c r="E9" s="2226" t="s">
        <v>2213</v>
      </c>
      <c r="F9" s="2227" t="s">
        <v>2214</v>
      </c>
      <c r="G9" s="522"/>
      <c r="H9" s="127" t="s">
        <v>2215</v>
      </c>
    </row>
    <row r="10" spans="1:8">
      <c r="A10" s="538" t="s">
        <v>2220</v>
      </c>
      <c r="B10" s="542">
        <f>SUM(B11:B999)</f>
        <v>0</v>
      </c>
      <c r="C10" s="543">
        <f>SUM(C11:C999)</f>
        <v>0</v>
      </c>
      <c r="D10" s="543">
        <f>SUM(D11:D999)</f>
        <v>0</v>
      </c>
      <c r="E10" s="543">
        <f>SUM(E11:E999)</f>
        <v>0</v>
      </c>
      <c r="F10" s="544">
        <f>SUM(F11:F999)</f>
        <v>0</v>
      </c>
      <c r="G10" s="539">
        <f>SUM(B10:F10)</f>
        <v>0</v>
      </c>
      <c r="H10" s="332"/>
    </row>
    <row r="11" spans="1:8">
      <c r="A11" s="540">
        <v>1</v>
      </c>
      <c r="B11" s="515"/>
      <c r="C11" s="516"/>
      <c r="D11" s="516"/>
      <c r="E11" s="516"/>
      <c r="F11" s="524"/>
      <c r="G11" s="539">
        <f>SUM(B11:F11)</f>
        <v>0</v>
      </c>
      <c r="H11" s="332"/>
    </row>
    <row r="12" spans="1:8">
      <c r="A12" s="540">
        <v>2</v>
      </c>
      <c r="B12" s="515"/>
      <c r="C12" s="516"/>
      <c r="D12" s="516"/>
      <c r="E12" s="516"/>
      <c r="F12" s="524"/>
      <c r="G12" s="539">
        <f>SUM(B12:F12)</f>
        <v>0</v>
      </c>
      <c r="H12" s="332"/>
    </row>
    <row r="13" spans="1:8">
      <c r="A13" s="540" t="s">
        <v>2217</v>
      </c>
      <c r="B13" s="515"/>
      <c r="C13" s="516"/>
      <c r="D13" s="516"/>
      <c r="E13" s="516"/>
      <c r="F13" s="524"/>
      <c r="G13" s="539">
        <f>SUM(B13:F13)</f>
        <v>0</v>
      </c>
      <c r="H13" s="332"/>
    </row>
    <row r="15" spans="1:8">
      <c r="A15" s="116"/>
    </row>
  </sheetData>
  <pageMargins left="0.7" right="0.7" top="0.75" bottom="0.75" header="0.3" footer="0.3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5"/>
  <sheetViews>
    <sheetView workbookViewId="0"/>
  </sheetViews>
  <sheetFormatPr defaultRowHeight="15"/>
  <cols>
    <col min="1" max="1" width="63.28515625" style="33" customWidth="1"/>
    <col min="2" max="2" width="15.85546875" style="33" customWidth="1"/>
    <col min="3" max="4" width="14.85546875" style="33" customWidth="1"/>
    <col min="5" max="5" width="13.85546875" style="33" customWidth="1"/>
    <col min="6" max="6" width="16.5703125" style="33" customWidth="1"/>
    <col min="7" max="7" width="13.5703125" style="33" customWidth="1"/>
    <col min="8" max="8" width="19" style="33" customWidth="1"/>
    <col min="9" max="256" width="9.140625" style="33"/>
    <col min="257" max="257" width="63.28515625" style="33" customWidth="1"/>
    <col min="258" max="258" width="15.85546875" style="33" customWidth="1"/>
    <col min="259" max="260" width="14.85546875" style="33" customWidth="1"/>
    <col min="261" max="261" width="13.85546875" style="33" customWidth="1"/>
    <col min="262" max="262" width="16.5703125" style="33" customWidth="1"/>
    <col min="263" max="263" width="13.5703125" style="33" customWidth="1"/>
    <col min="264" max="264" width="19" style="33" customWidth="1"/>
    <col min="265" max="512" width="9.140625" style="33"/>
    <col min="513" max="513" width="63.28515625" style="33" customWidth="1"/>
    <col min="514" max="514" width="15.85546875" style="33" customWidth="1"/>
    <col min="515" max="516" width="14.85546875" style="33" customWidth="1"/>
    <col min="517" max="517" width="13.85546875" style="33" customWidth="1"/>
    <col min="518" max="518" width="16.5703125" style="33" customWidth="1"/>
    <col min="519" max="519" width="13.5703125" style="33" customWidth="1"/>
    <col min="520" max="520" width="19" style="33" customWidth="1"/>
    <col min="521" max="768" width="9.140625" style="33"/>
    <col min="769" max="769" width="63.28515625" style="33" customWidth="1"/>
    <col min="770" max="770" width="15.85546875" style="33" customWidth="1"/>
    <col min="771" max="772" width="14.85546875" style="33" customWidth="1"/>
    <col min="773" max="773" width="13.85546875" style="33" customWidth="1"/>
    <col min="774" max="774" width="16.5703125" style="33" customWidth="1"/>
    <col min="775" max="775" width="13.5703125" style="33" customWidth="1"/>
    <col min="776" max="776" width="19" style="33" customWidth="1"/>
    <col min="777" max="1024" width="9.140625" style="33"/>
    <col min="1025" max="1025" width="63.28515625" style="33" customWidth="1"/>
    <col min="1026" max="1026" width="15.85546875" style="33" customWidth="1"/>
    <col min="1027" max="1028" width="14.85546875" style="33" customWidth="1"/>
    <col min="1029" max="1029" width="13.85546875" style="33" customWidth="1"/>
    <col min="1030" max="1030" width="16.5703125" style="33" customWidth="1"/>
    <col min="1031" max="1031" width="13.5703125" style="33" customWidth="1"/>
    <col min="1032" max="1032" width="19" style="33" customWidth="1"/>
    <col min="1033" max="1280" width="9.140625" style="33"/>
    <col min="1281" max="1281" width="63.28515625" style="33" customWidth="1"/>
    <col min="1282" max="1282" width="15.85546875" style="33" customWidth="1"/>
    <col min="1283" max="1284" width="14.85546875" style="33" customWidth="1"/>
    <col min="1285" max="1285" width="13.85546875" style="33" customWidth="1"/>
    <col min="1286" max="1286" width="16.5703125" style="33" customWidth="1"/>
    <col min="1287" max="1287" width="13.5703125" style="33" customWidth="1"/>
    <col min="1288" max="1288" width="19" style="33" customWidth="1"/>
    <col min="1289" max="1536" width="9.140625" style="33"/>
    <col min="1537" max="1537" width="63.28515625" style="33" customWidth="1"/>
    <col min="1538" max="1538" width="15.85546875" style="33" customWidth="1"/>
    <col min="1539" max="1540" width="14.85546875" style="33" customWidth="1"/>
    <col min="1541" max="1541" width="13.85546875" style="33" customWidth="1"/>
    <col min="1542" max="1542" width="16.5703125" style="33" customWidth="1"/>
    <col min="1543" max="1543" width="13.5703125" style="33" customWidth="1"/>
    <col min="1544" max="1544" width="19" style="33" customWidth="1"/>
    <col min="1545" max="1792" width="9.140625" style="33"/>
    <col min="1793" max="1793" width="63.28515625" style="33" customWidth="1"/>
    <col min="1794" max="1794" width="15.85546875" style="33" customWidth="1"/>
    <col min="1795" max="1796" width="14.85546875" style="33" customWidth="1"/>
    <col min="1797" max="1797" width="13.85546875" style="33" customWidth="1"/>
    <col min="1798" max="1798" width="16.5703125" style="33" customWidth="1"/>
    <col min="1799" max="1799" width="13.5703125" style="33" customWidth="1"/>
    <col min="1800" max="1800" width="19" style="33" customWidth="1"/>
    <col min="1801" max="2048" width="9.140625" style="33"/>
    <col min="2049" max="2049" width="63.28515625" style="33" customWidth="1"/>
    <col min="2050" max="2050" width="15.85546875" style="33" customWidth="1"/>
    <col min="2051" max="2052" width="14.85546875" style="33" customWidth="1"/>
    <col min="2053" max="2053" width="13.85546875" style="33" customWidth="1"/>
    <col min="2054" max="2054" width="16.5703125" style="33" customWidth="1"/>
    <col min="2055" max="2055" width="13.5703125" style="33" customWidth="1"/>
    <col min="2056" max="2056" width="19" style="33" customWidth="1"/>
    <col min="2057" max="2304" width="9.140625" style="33"/>
    <col min="2305" max="2305" width="63.28515625" style="33" customWidth="1"/>
    <col min="2306" max="2306" width="15.85546875" style="33" customWidth="1"/>
    <col min="2307" max="2308" width="14.85546875" style="33" customWidth="1"/>
    <col min="2309" max="2309" width="13.85546875" style="33" customWidth="1"/>
    <col min="2310" max="2310" width="16.5703125" style="33" customWidth="1"/>
    <col min="2311" max="2311" width="13.5703125" style="33" customWidth="1"/>
    <col min="2312" max="2312" width="19" style="33" customWidth="1"/>
    <col min="2313" max="2560" width="9.140625" style="33"/>
    <col min="2561" max="2561" width="63.28515625" style="33" customWidth="1"/>
    <col min="2562" max="2562" width="15.85546875" style="33" customWidth="1"/>
    <col min="2563" max="2564" width="14.85546875" style="33" customWidth="1"/>
    <col min="2565" max="2565" width="13.85546875" style="33" customWidth="1"/>
    <col min="2566" max="2566" width="16.5703125" style="33" customWidth="1"/>
    <col min="2567" max="2567" width="13.5703125" style="33" customWidth="1"/>
    <col min="2568" max="2568" width="19" style="33" customWidth="1"/>
    <col min="2569" max="2816" width="9.140625" style="33"/>
    <col min="2817" max="2817" width="63.28515625" style="33" customWidth="1"/>
    <col min="2818" max="2818" width="15.85546875" style="33" customWidth="1"/>
    <col min="2819" max="2820" width="14.85546875" style="33" customWidth="1"/>
    <col min="2821" max="2821" width="13.85546875" style="33" customWidth="1"/>
    <col min="2822" max="2822" width="16.5703125" style="33" customWidth="1"/>
    <col min="2823" max="2823" width="13.5703125" style="33" customWidth="1"/>
    <col min="2824" max="2824" width="19" style="33" customWidth="1"/>
    <col min="2825" max="3072" width="9.140625" style="33"/>
    <col min="3073" max="3073" width="63.28515625" style="33" customWidth="1"/>
    <col min="3074" max="3074" width="15.85546875" style="33" customWidth="1"/>
    <col min="3075" max="3076" width="14.85546875" style="33" customWidth="1"/>
    <col min="3077" max="3077" width="13.85546875" style="33" customWidth="1"/>
    <col min="3078" max="3078" width="16.5703125" style="33" customWidth="1"/>
    <col min="3079" max="3079" width="13.5703125" style="33" customWidth="1"/>
    <col min="3080" max="3080" width="19" style="33" customWidth="1"/>
    <col min="3081" max="3328" width="9.140625" style="33"/>
    <col min="3329" max="3329" width="63.28515625" style="33" customWidth="1"/>
    <col min="3330" max="3330" width="15.85546875" style="33" customWidth="1"/>
    <col min="3331" max="3332" width="14.85546875" style="33" customWidth="1"/>
    <col min="3333" max="3333" width="13.85546875" style="33" customWidth="1"/>
    <col min="3334" max="3334" width="16.5703125" style="33" customWidth="1"/>
    <col min="3335" max="3335" width="13.5703125" style="33" customWidth="1"/>
    <col min="3336" max="3336" width="19" style="33" customWidth="1"/>
    <col min="3337" max="3584" width="9.140625" style="33"/>
    <col min="3585" max="3585" width="63.28515625" style="33" customWidth="1"/>
    <col min="3586" max="3586" width="15.85546875" style="33" customWidth="1"/>
    <col min="3587" max="3588" width="14.85546875" style="33" customWidth="1"/>
    <col min="3589" max="3589" width="13.85546875" style="33" customWidth="1"/>
    <col min="3590" max="3590" width="16.5703125" style="33" customWidth="1"/>
    <col min="3591" max="3591" width="13.5703125" style="33" customWidth="1"/>
    <col min="3592" max="3592" width="19" style="33" customWidth="1"/>
    <col min="3593" max="3840" width="9.140625" style="33"/>
    <col min="3841" max="3841" width="63.28515625" style="33" customWidth="1"/>
    <col min="3842" max="3842" width="15.85546875" style="33" customWidth="1"/>
    <col min="3843" max="3844" width="14.85546875" style="33" customWidth="1"/>
    <col min="3845" max="3845" width="13.85546875" style="33" customWidth="1"/>
    <col min="3846" max="3846" width="16.5703125" style="33" customWidth="1"/>
    <col min="3847" max="3847" width="13.5703125" style="33" customWidth="1"/>
    <col min="3848" max="3848" width="19" style="33" customWidth="1"/>
    <col min="3849" max="4096" width="9.140625" style="33"/>
    <col min="4097" max="4097" width="63.28515625" style="33" customWidth="1"/>
    <col min="4098" max="4098" width="15.85546875" style="33" customWidth="1"/>
    <col min="4099" max="4100" width="14.85546875" style="33" customWidth="1"/>
    <col min="4101" max="4101" width="13.85546875" style="33" customWidth="1"/>
    <col min="4102" max="4102" width="16.5703125" style="33" customWidth="1"/>
    <col min="4103" max="4103" width="13.5703125" style="33" customWidth="1"/>
    <col min="4104" max="4104" width="19" style="33" customWidth="1"/>
    <col min="4105" max="4352" width="9.140625" style="33"/>
    <col min="4353" max="4353" width="63.28515625" style="33" customWidth="1"/>
    <col min="4354" max="4354" width="15.85546875" style="33" customWidth="1"/>
    <col min="4355" max="4356" width="14.85546875" style="33" customWidth="1"/>
    <col min="4357" max="4357" width="13.85546875" style="33" customWidth="1"/>
    <col min="4358" max="4358" width="16.5703125" style="33" customWidth="1"/>
    <col min="4359" max="4359" width="13.5703125" style="33" customWidth="1"/>
    <col min="4360" max="4360" width="19" style="33" customWidth="1"/>
    <col min="4361" max="4608" width="9.140625" style="33"/>
    <col min="4609" max="4609" width="63.28515625" style="33" customWidth="1"/>
    <col min="4610" max="4610" width="15.85546875" style="33" customWidth="1"/>
    <col min="4611" max="4612" width="14.85546875" style="33" customWidth="1"/>
    <col min="4613" max="4613" width="13.85546875" style="33" customWidth="1"/>
    <col min="4614" max="4614" width="16.5703125" style="33" customWidth="1"/>
    <col min="4615" max="4615" width="13.5703125" style="33" customWidth="1"/>
    <col min="4616" max="4616" width="19" style="33" customWidth="1"/>
    <col min="4617" max="4864" width="9.140625" style="33"/>
    <col min="4865" max="4865" width="63.28515625" style="33" customWidth="1"/>
    <col min="4866" max="4866" width="15.85546875" style="33" customWidth="1"/>
    <col min="4867" max="4868" width="14.85546875" style="33" customWidth="1"/>
    <col min="4869" max="4869" width="13.85546875" style="33" customWidth="1"/>
    <col min="4870" max="4870" width="16.5703125" style="33" customWidth="1"/>
    <col min="4871" max="4871" width="13.5703125" style="33" customWidth="1"/>
    <col min="4872" max="4872" width="19" style="33" customWidth="1"/>
    <col min="4873" max="5120" width="9.140625" style="33"/>
    <col min="5121" max="5121" width="63.28515625" style="33" customWidth="1"/>
    <col min="5122" max="5122" width="15.85546875" style="33" customWidth="1"/>
    <col min="5123" max="5124" width="14.85546875" style="33" customWidth="1"/>
    <col min="5125" max="5125" width="13.85546875" style="33" customWidth="1"/>
    <col min="5126" max="5126" width="16.5703125" style="33" customWidth="1"/>
    <col min="5127" max="5127" width="13.5703125" style="33" customWidth="1"/>
    <col min="5128" max="5128" width="19" style="33" customWidth="1"/>
    <col min="5129" max="5376" width="9.140625" style="33"/>
    <col min="5377" max="5377" width="63.28515625" style="33" customWidth="1"/>
    <col min="5378" max="5378" width="15.85546875" style="33" customWidth="1"/>
    <col min="5379" max="5380" width="14.85546875" style="33" customWidth="1"/>
    <col min="5381" max="5381" width="13.85546875" style="33" customWidth="1"/>
    <col min="5382" max="5382" width="16.5703125" style="33" customWidth="1"/>
    <col min="5383" max="5383" width="13.5703125" style="33" customWidth="1"/>
    <col min="5384" max="5384" width="19" style="33" customWidth="1"/>
    <col min="5385" max="5632" width="9.140625" style="33"/>
    <col min="5633" max="5633" width="63.28515625" style="33" customWidth="1"/>
    <col min="5634" max="5634" width="15.85546875" style="33" customWidth="1"/>
    <col min="5635" max="5636" width="14.85546875" style="33" customWidth="1"/>
    <col min="5637" max="5637" width="13.85546875" style="33" customWidth="1"/>
    <col min="5638" max="5638" width="16.5703125" style="33" customWidth="1"/>
    <col min="5639" max="5639" width="13.5703125" style="33" customWidth="1"/>
    <col min="5640" max="5640" width="19" style="33" customWidth="1"/>
    <col min="5641" max="5888" width="9.140625" style="33"/>
    <col min="5889" max="5889" width="63.28515625" style="33" customWidth="1"/>
    <col min="5890" max="5890" width="15.85546875" style="33" customWidth="1"/>
    <col min="5891" max="5892" width="14.85546875" style="33" customWidth="1"/>
    <col min="5893" max="5893" width="13.85546875" style="33" customWidth="1"/>
    <col min="5894" max="5894" width="16.5703125" style="33" customWidth="1"/>
    <col min="5895" max="5895" width="13.5703125" style="33" customWidth="1"/>
    <col min="5896" max="5896" width="19" style="33" customWidth="1"/>
    <col min="5897" max="6144" width="9.140625" style="33"/>
    <col min="6145" max="6145" width="63.28515625" style="33" customWidth="1"/>
    <col min="6146" max="6146" width="15.85546875" style="33" customWidth="1"/>
    <col min="6147" max="6148" width="14.85546875" style="33" customWidth="1"/>
    <col min="6149" max="6149" width="13.85546875" style="33" customWidth="1"/>
    <col min="6150" max="6150" width="16.5703125" style="33" customWidth="1"/>
    <col min="6151" max="6151" width="13.5703125" style="33" customWidth="1"/>
    <col min="6152" max="6152" width="19" style="33" customWidth="1"/>
    <col min="6153" max="6400" width="9.140625" style="33"/>
    <col min="6401" max="6401" width="63.28515625" style="33" customWidth="1"/>
    <col min="6402" max="6402" width="15.85546875" style="33" customWidth="1"/>
    <col min="6403" max="6404" width="14.85546875" style="33" customWidth="1"/>
    <col min="6405" max="6405" width="13.85546875" style="33" customWidth="1"/>
    <col min="6406" max="6406" width="16.5703125" style="33" customWidth="1"/>
    <col min="6407" max="6407" width="13.5703125" style="33" customWidth="1"/>
    <col min="6408" max="6408" width="19" style="33" customWidth="1"/>
    <col min="6409" max="6656" width="9.140625" style="33"/>
    <col min="6657" max="6657" width="63.28515625" style="33" customWidth="1"/>
    <col min="6658" max="6658" width="15.85546875" style="33" customWidth="1"/>
    <col min="6659" max="6660" width="14.85546875" style="33" customWidth="1"/>
    <col min="6661" max="6661" width="13.85546875" style="33" customWidth="1"/>
    <col min="6662" max="6662" width="16.5703125" style="33" customWidth="1"/>
    <col min="6663" max="6663" width="13.5703125" style="33" customWidth="1"/>
    <col min="6664" max="6664" width="19" style="33" customWidth="1"/>
    <col min="6665" max="6912" width="9.140625" style="33"/>
    <col min="6913" max="6913" width="63.28515625" style="33" customWidth="1"/>
    <col min="6914" max="6914" width="15.85546875" style="33" customWidth="1"/>
    <col min="6915" max="6916" width="14.85546875" style="33" customWidth="1"/>
    <col min="6917" max="6917" width="13.85546875" style="33" customWidth="1"/>
    <col min="6918" max="6918" width="16.5703125" style="33" customWidth="1"/>
    <col min="6919" max="6919" width="13.5703125" style="33" customWidth="1"/>
    <col min="6920" max="6920" width="19" style="33" customWidth="1"/>
    <col min="6921" max="7168" width="9.140625" style="33"/>
    <col min="7169" max="7169" width="63.28515625" style="33" customWidth="1"/>
    <col min="7170" max="7170" width="15.85546875" style="33" customWidth="1"/>
    <col min="7171" max="7172" width="14.85546875" style="33" customWidth="1"/>
    <col min="7173" max="7173" width="13.85546875" style="33" customWidth="1"/>
    <col min="7174" max="7174" width="16.5703125" style="33" customWidth="1"/>
    <col min="7175" max="7175" width="13.5703125" style="33" customWidth="1"/>
    <col min="7176" max="7176" width="19" style="33" customWidth="1"/>
    <col min="7177" max="7424" width="9.140625" style="33"/>
    <col min="7425" max="7425" width="63.28515625" style="33" customWidth="1"/>
    <col min="7426" max="7426" width="15.85546875" style="33" customWidth="1"/>
    <col min="7427" max="7428" width="14.85546875" style="33" customWidth="1"/>
    <col min="7429" max="7429" width="13.85546875" style="33" customWidth="1"/>
    <col min="7430" max="7430" width="16.5703125" style="33" customWidth="1"/>
    <col min="7431" max="7431" width="13.5703125" style="33" customWidth="1"/>
    <col min="7432" max="7432" width="19" style="33" customWidth="1"/>
    <col min="7433" max="7680" width="9.140625" style="33"/>
    <col min="7681" max="7681" width="63.28515625" style="33" customWidth="1"/>
    <col min="7682" max="7682" width="15.85546875" style="33" customWidth="1"/>
    <col min="7683" max="7684" width="14.85546875" style="33" customWidth="1"/>
    <col min="7685" max="7685" width="13.85546875" style="33" customWidth="1"/>
    <col min="7686" max="7686" width="16.5703125" style="33" customWidth="1"/>
    <col min="7687" max="7687" width="13.5703125" style="33" customWidth="1"/>
    <col min="7688" max="7688" width="19" style="33" customWidth="1"/>
    <col min="7689" max="7936" width="9.140625" style="33"/>
    <col min="7937" max="7937" width="63.28515625" style="33" customWidth="1"/>
    <col min="7938" max="7938" width="15.85546875" style="33" customWidth="1"/>
    <col min="7939" max="7940" width="14.85546875" style="33" customWidth="1"/>
    <col min="7941" max="7941" width="13.85546875" style="33" customWidth="1"/>
    <col min="7942" max="7942" width="16.5703125" style="33" customWidth="1"/>
    <col min="7943" max="7943" width="13.5703125" style="33" customWidth="1"/>
    <col min="7944" max="7944" width="19" style="33" customWidth="1"/>
    <col min="7945" max="8192" width="9.140625" style="33"/>
    <col min="8193" max="8193" width="63.28515625" style="33" customWidth="1"/>
    <col min="8194" max="8194" width="15.85546875" style="33" customWidth="1"/>
    <col min="8195" max="8196" width="14.85546875" style="33" customWidth="1"/>
    <col min="8197" max="8197" width="13.85546875" style="33" customWidth="1"/>
    <col min="8198" max="8198" width="16.5703125" style="33" customWidth="1"/>
    <col min="8199" max="8199" width="13.5703125" style="33" customWidth="1"/>
    <col min="8200" max="8200" width="19" style="33" customWidth="1"/>
    <col min="8201" max="8448" width="9.140625" style="33"/>
    <col min="8449" max="8449" width="63.28515625" style="33" customWidth="1"/>
    <col min="8450" max="8450" width="15.85546875" style="33" customWidth="1"/>
    <col min="8451" max="8452" width="14.85546875" style="33" customWidth="1"/>
    <col min="8453" max="8453" width="13.85546875" style="33" customWidth="1"/>
    <col min="8454" max="8454" width="16.5703125" style="33" customWidth="1"/>
    <col min="8455" max="8455" width="13.5703125" style="33" customWidth="1"/>
    <col min="8456" max="8456" width="19" style="33" customWidth="1"/>
    <col min="8457" max="8704" width="9.140625" style="33"/>
    <col min="8705" max="8705" width="63.28515625" style="33" customWidth="1"/>
    <col min="8706" max="8706" width="15.85546875" style="33" customWidth="1"/>
    <col min="8707" max="8708" width="14.85546875" style="33" customWidth="1"/>
    <col min="8709" max="8709" width="13.85546875" style="33" customWidth="1"/>
    <col min="8710" max="8710" width="16.5703125" style="33" customWidth="1"/>
    <col min="8711" max="8711" width="13.5703125" style="33" customWidth="1"/>
    <col min="8712" max="8712" width="19" style="33" customWidth="1"/>
    <col min="8713" max="8960" width="9.140625" style="33"/>
    <col min="8961" max="8961" width="63.28515625" style="33" customWidth="1"/>
    <col min="8962" max="8962" width="15.85546875" style="33" customWidth="1"/>
    <col min="8963" max="8964" width="14.85546875" style="33" customWidth="1"/>
    <col min="8965" max="8965" width="13.85546875" style="33" customWidth="1"/>
    <col min="8966" max="8966" width="16.5703125" style="33" customWidth="1"/>
    <col min="8967" max="8967" width="13.5703125" style="33" customWidth="1"/>
    <col min="8968" max="8968" width="19" style="33" customWidth="1"/>
    <col min="8969" max="9216" width="9.140625" style="33"/>
    <col min="9217" max="9217" width="63.28515625" style="33" customWidth="1"/>
    <col min="9218" max="9218" width="15.85546875" style="33" customWidth="1"/>
    <col min="9219" max="9220" width="14.85546875" style="33" customWidth="1"/>
    <col min="9221" max="9221" width="13.85546875" style="33" customWidth="1"/>
    <col min="9222" max="9222" width="16.5703125" style="33" customWidth="1"/>
    <col min="9223" max="9223" width="13.5703125" style="33" customWidth="1"/>
    <col min="9224" max="9224" width="19" style="33" customWidth="1"/>
    <col min="9225" max="9472" width="9.140625" style="33"/>
    <col min="9473" max="9473" width="63.28515625" style="33" customWidth="1"/>
    <col min="9474" max="9474" width="15.85546875" style="33" customWidth="1"/>
    <col min="9475" max="9476" width="14.85546875" style="33" customWidth="1"/>
    <col min="9477" max="9477" width="13.85546875" style="33" customWidth="1"/>
    <col min="9478" max="9478" width="16.5703125" style="33" customWidth="1"/>
    <col min="9479" max="9479" width="13.5703125" style="33" customWidth="1"/>
    <col min="9480" max="9480" width="19" style="33" customWidth="1"/>
    <col min="9481" max="9728" width="9.140625" style="33"/>
    <col min="9729" max="9729" width="63.28515625" style="33" customWidth="1"/>
    <col min="9730" max="9730" width="15.85546875" style="33" customWidth="1"/>
    <col min="9731" max="9732" width="14.85546875" style="33" customWidth="1"/>
    <col min="9733" max="9733" width="13.85546875" style="33" customWidth="1"/>
    <col min="9734" max="9734" width="16.5703125" style="33" customWidth="1"/>
    <col min="9735" max="9735" width="13.5703125" style="33" customWidth="1"/>
    <col min="9736" max="9736" width="19" style="33" customWidth="1"/>
    <col min="9737" max="9984" width="9.140625" style="33"/>
    <col min="9985" max="9985" width="63.28515625" style="33" customWidth="1"/>
    <col min="9986" max="9986" width="15.85546875" style="33" customWidth="1"/>
    <col min="9987" max="9988" width="14.85546875" style="33" customWidth="1"/>
    <col min="9989" max="9989" width="13.85546875" style="33" customWidth="1"/>
    <col min="9990" max="9990" width="16.5703125" style="33" customWidth="1"/>
    <col min="9991" max="9991" width="13.5703125" style="33" customWidth="1"/>
    <col min="9992" max="9992" width="19" style="33" customWidth="1"/>
    <col min="9993" max="10240" width="9.140625" style="33"/>
    <col min="10241" max="10241" width="63.28515625" style="33" customWidth="1"/>
    <col min="10242" max="10242" width="15.85546875" style="33" customWidth="1"/>
    <col min="10243" max="10244" width="14.85546875" style="33" customWidth="1"/>
    <col min="10245" max="10245" width="13.85546875" style="33" customWidth="1"/>
    <col min="10246" max="10246" width="16.5703125" style="33" customWidth="1"/>
    <col min="10247" max="10247" width="13.5703125" style="33" customWidth="1"/>
    <col min="10248" max="10248" width="19" style="33" customWidth="1"/>
    <col min="10249" max="10496" width="9.140625" style="33"/>
    <col min="10497" max="10497" width="63.28515625" style="33" customWidth="1"/>
    <col min="10498" max="10498" width="15.85546875" style="33" customWidth="1"/>
    <col min="10499" max="10500" width="14.85546875" style="33" customWidth="1"/>
    <col min="10501" max="10501" width="13.85546875" style="33" customWidth="1"/>
    <col min="10502" max="10502" width="16.5703125" style="33" customWidth="1"/>
    <col min="10503" max="10503" width="13.5703125" style="33" customWidth="1"/>
    <col min="10504" max="10504" width="19" style="33" customWidth="1"/>
    <col min="10505" max="10752" width="9.140625" style="33"/>
    <col min="10753" max="10753" width="63.28515625" style="33" customWidth="1"/>
    <col min="10754" max="10754" width="15.85546875" style="33" customWidth="1"/>
    <col min="10755" max="10756" width="14.85546875" style="33" customWidth="1"/>
    <col min="10757" max="10757" width="13.85546875" style="33" customWidth="1"/>
    <col min="10758" max="10758" width="16.5703125" style="33" customWidth="1"/>
    <col min="10759" max="10759" width="13.5703125" style="33" customWidth="1"/>
    <col min="10760" max="10760" width="19" style="33" customWidth="1"/>
    <col min="10761" max="11008" width="9.140625" style="33"/>
    <col min="11009" max="11009" width="63.28515625" style="33" customWidth="1"/>
    <col min="11010" max="11010" width="15.85546875" style="33" customWidth="1"/>
    <col min="11011" max="11012" width="14.85546875" style="33" customWidth="1"/>
    <col min="11013" max="11013" width="13.85546875" style="33" customWidth="1"/>
    <col min="11014" max="11014" width="16.5703125" style="33" customWidth="1"/>
    <col min="11015" max="11015" width="13.5703125" style="33" customWidth="1"/>
    <col min="11016" max="11016" width="19" style="33" customWidth="1"/>
    <col min="11017" max="11264" width="9.140625" style="33"/>
    <col min="11265" max="11265" width="63.28515625" style="33" customWidth="1"/>
    <col min="11266" max="11266" width="15.85546875" style="33" customWidth="1"/>
    <col min="11267" max="11268" width="14.85546875" style="33" customWidth="1"/>
    <col min="11269" max="11269" width="13.85546875" style="33" customWidth="1"/>
    <col min="11270" max="11270" width="16.5703125" style="33" customWidth="1"/>
    <col min="11271" max="11271" width="13.5703125" style="33" customWidth="1"/>
    <col min="11272" max="11272" width="19" style="33" customWidth="1"/>
    <col min="11273" max="11520" width="9.140625" style="33"/>
    <col min="11521" max="11521" width="63.28515625" style="33" customWidth="1"/>
    <col min="11522" max="11522" width="15.85546875" style="33" customWidth="1"/>
    <col min="11523" max="11524" width="14.85546875" style="33" customWidth="1"/>
    <col min="11525" max="11525" width="13.85546875" style="33" customWidth="1"/>
    <col min="11526" max="11526" width="16.5703125" style="33" customWidth="1"/>
    <col min="11527" max="11527" width="13.5703125" style="33" customWidth="1"/>
    <col min="11528" max="11528" width="19" style="33" customWidth="1"/>
    <col min="11529" max="11776" width="9.140625" style="33"/>
    <col min="11777" max="11777" width="63.28515625" style="33" customWidth="1"/>
    <col min="11778" max="11778" width="15.85546875" style="33" customWidth="1"/>
    <col min="11779" max="11780" width="14.85546875" style="33" customWidth="1"/>
    <col min="11781" max="11781" width="13.85546875" style="33" customWidth="1"/>
    <col min="11782" max="11782" width="16.5703125" style="33" customWidth="1"/>
    <col min="11783" max="11783" width="13.5703125" style="33" customWidth="1"/>
    <col min="11784" max="11784" width="19" style="33" customWidth="1"/>
    <col min="11785" max="12032" width="9.140625" style="33"/>
    <col min="12033" max="12033" width="63.28515625" style="33" customWidth="1"/>
    <col min="12034" max="12034" width="15.85546875" style="33" customWidth="1"/>
    <col min="12035" max="12036" width="14.85546875" style="33" customWidth="1"/>
    <col min="12037" max="12037" width="13.85546875" style="33" customWidth="1"/>
    <col min="12038" max="12038" width="16.5703125" style="33" customWidth="1"/>
    <col min="12039" max="12039" width="13.5703125" style="33" customWidth="1"/>
    <col min="12040" max="12040" width="19" style="33" customWidth="1"/>
    <col min="12041" max="12288" width="9.140625" style="33"/>
    <col min="12289" max="12289" width="63.28515625" style="33" customWidth="1"/>
    <col min="12290" max="12290" width="15.85546875" style="33" customWidth="1"/>
    <col min="12291" max="12292" width="14.85546875" style="33" customWidth="1"/>
    <col min="12293" max="12293" width="13.85546875" style="33" customWidth="1"/>
    <col min="12294" max="12294" width="16.5703125" style="33" customWidth="1"/>
    <col min="12295" max="12295" width="13.5703125" style="33" customWidth="1"/>
    <col min="12296" max="12296" width="19" style="33" customWidth="1"/>
    <col min="12297" max="12544" width="9.140625" style="33"/>
    <col min="12545" max="12545" width="63.28515625" style="33" customWidth="1"/>
    <col min="12546" max="12546" width="15.85546875" style="33" customWidth="1"/>
    <col min="12547" max="12548" width="14.85546875" style="33" customWidth="1"/>
    <col min="12549" max="12549" width="13.85546875" style="33" customWidth="1"/>
    <col min="12550" max="12550" width="16.5703125" style="33" customWidth="1"/>
    <col min="12551" max="12551" width="13.5703125" style="33" customWidth="1"/>
    <col min="12552" max="12552" width="19" style="33" customWidth="1"/>
    <col min="12553" max="12800" width="9.140625" style="33"/>
    <col min="12801" max="12801" width="63.28515625" style="33" customWidth="1"/>
    <col min="12802" max="12802" width="15.85546875" style="33" customWidth="1"/>
    <col min="12803" max="12804" width="14.85546875" style="33" customWidth="1"/>
    <col min="12805" max="12805" width="13.85546875" style="33" customWidth="1"/>
    <col min="12806" max="12806" width="16.5703125" style="33" customWidth="1"/>
    <col min="12807" max="12807" width="13.5703125" style="33" customWidth="1"/>
    <col min="12808" max="12808" width="19" style="33" customWidth="1"/>
    <col min="12809" max="13056" width="9.140625" style="33"/>
    <col min="13057" max="13057" width="63.28515625" style="33" customWidth="1"/>
    <col min="13058" max="13058" width="15.85546875" style="33" customWidth="1"/>
    <col min="13059" max="13060" width="14.85546875" style="33" customWidth="1"/>
    <col min="13061" max="13061" width="13.85546875" style="33" customWidth="1"/>
    <col min="13062" max="13062" width="16.5703125" style="33" customWidth="1"/>
    <col min="13063" max="13063" width="13.5703125" style="33" customWidth="1"/>
    <col min="13064" max="13064" width="19" style="33" customWidth="1"/>
    <col min="13065" max="13312" width="9.140625" style="33"/>
    <col min="13313" max="13313" width="63.28515625" style="33" customWidth="1"/>
    <col min="13314" max="13314" width="15.85546875" style="33" customWidth="1"/>
    <col min="13315" max="13316" width="14.85546875" style="33" customWidth="1"/>
    <col min="13317" max="13317" width="13.85546875" style="33" customWidth="1"/>
    <col min="13318" max="13318" width="16.5703125" style="33" customWidth="1"/>
    <col min="13319" max="13319" width="13.5703125" style="33" customWidth="1"/>
    <col min="13320" max="13320" width="19" style="33" customWidth="1"/>
    <col min="13321" max="13568" width="9.140625" style="33"/>
    <col min="13569" max="13569" width="63.28515625" style="33" customWidth="1"/>
    <col min="13570" max="13570" width="15.85546875" style="33" customWidth="1"/>
    <col min="13571" max="13572" width="14.85546875" style="33" customWidth="1"/>
    <col min="13573" max="13573" width="13.85546875" style="33" customWidth="1"/>
    <col min="13574" max="13574" width="16.5703125" style="33" customWidth="1"/>
    <col min="13575" max="13575" width="13.5703125" style="33" customWidth="1"/>
    <col min="13576" max="13576" width="19" style="33" customWidth="1"/>
    <col min="13577" max="13824" width="9.140625" style="33"/>
    <col min="13825" max="13825" width="63.28515625" style="33" customWidth="1"/>
    <col min="13826" max="13826" width="15.85546875" style="33" customWidth="1"/>
    <col min="13827" max="13828" width="14.85546875" style="33" customWidth="1"/>
    <col min="13829" max="13829" width="13.85546875" style="33" customWidth="1"/>
    <col min="13830" max="13830" width="16.5703125" style="33" customWidth="1"/>
    <col min="13831" max="13831" width="13.5703125" style="33" customWidth="1"/>
    <col min="13832" max="13832" width="19" style="33" customWidth="1"/>
    <col min="13833" max="14080" width="9.140625" style="33"/>
    <col min="14081" max="14081" width="63.28515625" style="33" customWidth="1"/>
    <col min="14082" max="14082" width="15.85546875" style="33" customWidth="1"/>
    <col min="14083" max="14084" width="14.85546875" style="33" customWidth="1"/>
    <col min="14085" max="14085" width="13.85546875" style="33" customWidth="1"/>
    <col min="14086" max="14086" width="16.5703125" style="33" customWidth="1"/>
    <col min="14087" max="14087" width="13.5703125" style="33" customWidth="1"/>
    <col min="14088" max="14088" width="19" style="33" customWidth="1"/>
    <col min="14089" max="14336" width="9.140625" style="33"/>
    <col min="14337" max="14337" width="63.28515625" style="33" customWidth="1"/>
    <col min="14338" max="14338" width="15.85546875" style="33" customWidth="1"/>
    <col min="14339" max="14340" width="14.85546875" style="33" customWidth="1"/>
    <col min="14341" max="14341" width="13.85546875" style="33" customWidth="1"/>
    <col min="14342" max="14342" width="16.5703125" style="33" customWidth="1"/>
    <col min="14343" max="14343" width="13.5703125" style="33" customWidth="1"/>
    <col min="14344" max="14344" width="19" style="33" customWidth="1"/>
    <col min="14345" max="14592" width="9.140625" style="33"/>
    <col min="14593" max="14593" width="63.28515625" style="33" customWidth="1"/>
    <col min="14594" max="14594" width="15.85546875" style="33" customWidth="1"/>
    <col min="14595" max="14596" width="14.85546875" style="33" customWidth="1"/>
    <col min="14597" max="14597" width="13.85546875" style="33" customWidth="1"/>
    <col min="14598" max="14598" width="16.5703125" style="33" customWidth="1"/>
    <col min="14599" max="14599" width="13.5703125" style="33" customWidth="1"/>
    <col min="14600" max="14600" width="19" style="33" customWidth="1"/>
    <col min="14601" max="14848" width="9.140625" style="33"/>
    <col min="14849" max="14849" width="63.28515625" style="33" customWidth="1"/>
    <col min="14850" max="14850" width="15.85546875" style="33" customWidth="1"/>
    <col min="14851" max="14852" width="14.85546875" style="33" customWidth="1"/>
    <col min="14853" max="14853" width="13.85546875" style="33" customWidth="1"/>
    <col min="14854" max="14854" width="16.5703125" style="33" customWidth="1"/>
    <col min="14855" max="14855" width="13.5703125" style="33" customWidth="1"/>
    <col min="14856" max="14856" width="19" style="33" customWidth="1"/>
    <col min="14857" max="15104" width="9.140625" style="33"/>
    <col min="15105" max="15105" width="63.28515625" style="33" customWidth="1"/>
    <col min="15106" max="15106" width="15.85546875" style="33" customWidth="1"/>
    <col min="15107" max="15108" width="14.85546875" style="33" customWidth="1"/>
    <col min="15109" max="15109" width="13.85546875" style="33" customWidth="1"/>
    <col min="15110" max="15110" width="16.5703125" style="33" customWidth="1"/>
    <col min="15111" max="15111" width="13.5703125" style="33" customWidth="1"/>
    <col min="15112" max="15112" width="19" style="33" customWidth="1"/>
    <col min="15113" max="15360" width="9.140625" style="33"/>
    <col min="15361" max="15361" width="63.28515625" style="33" customWidth="1"/>
    <col min="15362" max="15362" width="15.85546875" style="33" customWidth="1"/>
    <col min="15363" max="15364" width="14.85546875" style="33" customWidth="1"/>
    <col min="15365" max="15365" width="13.85546875" style="33" customWidth="1"/>
    <col min="15366" max="15366" width="16.5703125" style="33" customWidth="1"/>
    <col min="15367" max="15367" width="13.5703125" style="33" customWidth="1"/>
    <col min="15368" max="15368" width="19" style="33" customWidth="1"/>
    <col min="15369" max="15616" width="9.140625" style="33"/>
    <col min="15617" max="15617" width="63.28515625" style="33" customWidth="1"/>
    <col min="15618" max="15618" width="15.85546875" style="33" customWidth="1"/>
    <col min="15619" max="15620" width="14.85546875" style="33" customWidth="1"/>
    <col min="15621" max="15621" width="13.85546875" style="33" customWidth="1"/>
    <col min="15622" max="15622" width="16.5703125" style="33" customWidth="1"/>
    <col min="15623" max="15623" width="13.5703125" style="33" customWidth="1"/>
    <col min="15624" max="15624" width="19" style="33" customWidth="1"/>
    <col min="15625" max="15872" width="9.140625" style="33"/>
    <col min="15873" max="15873" width="63.28515625" style="33" customWidth="1"/>
    <col min="15874" max="15874" width="15.85546875" style="33" customWidth="1"/>
    <col min="15875" max="15876" width="14.85546875" style="33" customWidth="1"/>
    <col min="15877" max="15877" width="13.85546875" style="33" customWidth="1"/>
    <col min="15878" max="15878" width="16.5703125" style="33" customWidth="1"/>
    <col min="15879" max="15879" width="13.5703125" style="33" customWidth="1"/>
    <col min="15880" max="15880" width="19" style="33" customWidth="1"/>
    <col min="15881" max="16128" width="9.140625" style="33"/>
    <col min="16129" max="16129" width="63.28515625" style="33" customWidth="1"/>
    <col min="16130" max="16130" width="15.85546875" style="33" customWidth="1"/>
    <col min="16131" max="16132" width="14.85546875" style="33" customWidth="1"/>
    <col min="16133" max="16133" width="13.85546875" style="33" customWidth="1"/>
    <col min="16134" max="16134" width="16.5703125" style="33" customWidth="1"/>
    <col min="16135" max="16135" width="13.5703125" style="33" customWidth="1"/>
    <col min="16136" max="16136" width="19" style="33" customWidth="1"/>
    <col min="16137" max="16384" width="9.140625" style="33"/>
  </cols>
  <sheetData>
    <row r="1" spans="1:8">
      <c r="A1" s="16" t="s">
        <v>57</v>
      </c>
      <c r="B1" s="511">
        <v>37.4</v>
      </c>
    </row>
    <row r="2" spans="1:8">
      <c r="A2" s="16" t="s">
        <v>58</v>
      </c>
      <c r="B2" s="511" t="s">
        <v>2104</v>
      </c>
    </row>
    <row r="3" spans="1:8">
      <c r="A3" s="16" t="s">
        <v>56</v>
      </c>
      <c r="B3" s="16" t="s">
        <v>1366</v>
      </c>
    </row>
    <row r="4" spans="1:8">
      <c r="A4" s="16" t="s">
        <v>59</v>
      </c>
      <c r="B4" s="16" t="s">
        <v>62</v>
      </c>
    </row>
    <row r="5" spans="1:8">
      <c r="A5" s="33" t="s">
        <v>1349</v>
      </c>
      <c r="B5" s="33" t="s">
        <v>80</v>
      </c>
    </row>
    <row r="7" spans="1:8">
      <c r="A7" s="2176" t="s">
        <v>2204</v>
      </c>
      <c r="B7" s="2219" t="s">
        <v>2205</v>
      </c>
      <c r="C7" s="2220"/>
      <c r="D7" s="2220"/>
      <c r="E7" s="2220"/>
      <c r="F7" s="2221"/>
      <c r="G7" s="2194"/>
      <c r="H7" s="2181" t="s">
        <v>2206</v>
      </c>
    </row>
    <row r="8" spans="1:8">
      <c r="A8" s="512" t="s">
        <v>2207</v>
      </c>
      <c r="B8" s="537"/>
      <c r="C8" s="2222"/>
      <c r="D8" s="2222"/>
      <c r="E8" s="2222"/>
      <c r="F8" s="2223"/>
      <c r="G8" s="512" t="s">
        <v>995</v>
      </c>
      <c r="H8" s="512" t="s">
        <v>2208</v>
      </c>
    </row>
    <row r="9" spans="1:8">
      <c r="A9" s="127" t="s">
        <v>2209</v>
      </c>
      <c r="B9" s="2224" t="s">
        <v>2210</v>
      </c>
      <c r="C9" s="2225" t="s">
        <v>2211</v>
      </c>
      <c r="D9" s="2226" t="s">
        <v>2212</v>
      </c>
      <c r="E9" s="2226" t="s">
        <v>2213</v>
      </c>
      <c r="F9" s="2227" t="s">
        <v>2214</v>
      </c>
      <c r="G9" s="522"/>
      <c r="H9" s="127" t="s">
        <v>2215</v>
      </c>
    </row>
    <row r="10" spans="1:8">
      <c r="A10" s="538" t="s">
        <v>2221</v>
      </c>
      <c r="B10" s="542">
        <f>SUM(B11:B999)</f>
        <v>0</v>
      </c>
      <c r="C10" s="543">
        <f>SUM(C11:C999)</f>
        <v>0</v>
      </c>
      <c r="D10" s="543">
        <f>SUM(D11:D999)</f>
        <v>0</v>
      </c>
      <c r="E10" s="543">
        <f>SUM(E11:E999)</f>
        <v>0</v>
      </c>
      <c r="F10" s="544">
        <f>SUM(F11:F999)</f>
        <v>0</v>
      </c>
      <c r="G10" s="539">
        <f>SUM(B10:F10)</f>
        <v>0</v>
      </c>
      <c r="H10" s="332"/>
    </row>
    <row r="11" spans="1:8">
      <c r="A11" s="540">
        <v>1</v>
      </c>
      <c r="B11" s="515"/>
      <c r="C11" s="516"/>
      <c r="D11" s="516"/>
      <c r="E11" s="516"/>
      <c r="F11" s="524"/>
      <c r="G11" s="539">
        <f>SUM(B11:F11)</f>
        <v>0</v>
      </c>
      <c r="H11" s="332"/>
    </row>
    <row r="12" spans="1:8">
      <c r="A12" s="540">
        <v>2</v>
      </c>
      <c r="B12" s="515"/>
      <c r="C12" s="516"/>
      <c r="D12" s="516"/>
      <c r="E12" s="516"/>
      <c r="F12" s="524"/>
      <c r="G12" s="539">
        <f>SUM(B12:F12)</f>
        <v>0</v>
      </c>
      <c r="H12" s="332"/>
    </row>
    <row r="13" spans="1:8">
      <c r="A13" s="540" t="s">
        <v>2217</v>
      </c>
      <c r="B13" s="515"/>
      <c r="C13" s="516"/>
      <c r="D13" s="516"/>
      <c r="E13" s="516"/>
      <c r="F13" s="524"/>
      <c r="G13" s="539">
        <f>SUM(B13:F13)</f>
        <v>0</v>
      </c>
      <c r="H13" s="332"/>
    </row>
    <row r="15" spans="1:8">
      <c r="A15" s="116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5"/>
  <sheetViews>
    <sheetView zoomScale="85" zoomScaleNormal="85" workbookViewId="0"/>
  </sheetViews>
  <sheetFormatPr defaultRowHeight="15"/>
  <cols>
    <col min="1" max="1" width="56.7109375" style="20" customWidth="1"/>
    <col min="2" max="4" width="14.28515625" style="135" customWidth="1"/>
    <col min="5" max="5" width="11.7109375" style="135" customWidth="1"/>
    <col min="6" max="6" width="10.140625" style="135" customWidth="1"/>
    <col min="7" max="8" width="14.28515625" style="135" customWidth="1"/>
    <col min="9" max="9" width="9.140625" style="58" customWidth="1"/>
    <col min="10" max="10" width="9.140625" style="2" customWidth="1"/>
    <col min="11" max="16384" width="9.140625" style="2"/>
  </cols>
  <sheetData>
    <row r="1" spans="1:29">
      <c r="A1" s="20" t="s">
        <v>57</v>
      </c>
      <c r="B1" s="139" t="s">
        <v>48</v>
      </c>
    </row>
    <row r="2" spans="1:29">
      <c r="A2" s="20" t="s">
        <v>58</v>
      </c>
      <c r="B2" s="137" t="s">
        <v>691</v>
      </c>
    </row>
    <row r="3" spans="1:29">
      <c r="A3" s="17" t="s">
        <v>56</v>
      </c>
      <c r="B3" s="139" t="s">
        <v>61</v>
      </c>
    </row>
    <row r="4" spans="1:29">
      <c r="A4" s="17" t="s">
        <v>59</v>
      </c>
      <c r="B4" s="139" t="s">
        <v>62</v>
      </c>
    </row>
    <row r="5" spans="1:29">
      <c r="A5" s="17" t="s">
        <v>60</v>
      </c>
      <c r="B5" s="1790" t="s">
        <v>80</v>
      </c>
    </row>
    <row r="7" spans="1:29" ht="28.5" customHeight="1">
      <c r="A7" s="2940" t="s">
        <v>691</v>
      </c>
      <c r="B7" s="1791"/>
      <c r="C7" s="1791"/>
      <c r="D7" s="2942" t="s">
        <v>685</v>
      </c>
      <c r="E7" s="2944" t="s">
        <v>81</v>
      </c>
      <c r="F7" s="2944"/>
      <c r="G7" s="1791"/>
      <c r="H7" s="1792"/>
    </row>
    <row r="8" spans="1:29" ht="49.5" customHeight="1">
      <c r="A8" s="2941"/>
      <c r="B8" s="1615" t="s">
        <v>84</v>
      </c>
      <c r="C8" s="1615" t="s">
        <v>77</v>
      </c>
      <c r="D8" s="2943"/>
      <c r="E8" s="1793" t="s">
        <v>2</v>
      </c>
      <c r="F8" s="1615" t="s">
        <v>673</v>
      </c>
      <c r="G8" s="1615" t="s">
        <v>85</v>
      </c>
      <c r="H8" s="1794" t="s">
        <v>77</v>
      </c>
    </row>
    <row r="9" spans="1:29">
      <c r="A9" s="1626" t="s">
        <v>86</v>
      </c>
      <c r="B9" s="1795">
        <f t="shared" ref="B9:H9" si="0">B10+B29+B48+B67</f>
        <v>0</v>
      </c>
      <c r="C9" s="1795">
        <f t="shared" si="0"/>
        <v>0</v>
      </c>
      <c r="D9" s="1795">
        <f t="shared" si="0"/>
        <v>0</v>
      </c>
      <c r="E9" s="1795">
        <f t="shared" si="0"/>
        <v>0</v>
      </c>
      <c r="F9" s="1795">
        <f t="shared" si="0"/>
        <v>0</v>
      </c>
      <c r="G9" s="1795">
        <f t="shared" si="0"/>
        <v>0</v>
      </c>
      <c r="H9" s="1795">
        <f t="shared" si="0"/>
        <v>0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 spans="1:29">
      <c r="A10" s="134" t="s">
        <v>62</v>
      </c>
      <c r="B10" s="1795">
        <f>SUM(B11:B22,B27,B28)</f>
        <v>0</v>
      </c>
      <c r="C10" s="1795">
        <f t="shared" ref="C10:G10" si="1">SUM(C11:C22,C27,C28)</f>
        <v>0</v>
      </c>
      <c r="D10" s="1795">
        <f t="shared" si="1"/>
        <v>0</v>
      </c>
      <c r="E10" s="1795">
        <f t="shared" si="1"/>
        <v>0</v>
      </c>
      <c r="F10" s="1795">
        <f t="shared" si="1"/>
        <v>0</v>
      </c>
      <c r="G10" s="1795">
        <f t="shared" si="1"/>
        <v>0</v>
      </c>
      <c r="H10" s="1795">
        <f>SUM(H11:H22,H27,H28)</f>
        <v>0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spans="1:29">
      <c r="A11" s="1796" t="s">
        <v>1</v>
      </c>
      <c r="B11" s="1797">
        <v>0</v>
      </c>
      <c r="C11" s="1797">
        <v>0</v>
      </c>
      <c r="D11" s="1797">
        <v>0</v>
      </c>
      <c r="E11" s="1797">
        <v>0</v>
      </c>
      <c r="F11" s="1797">
        <v>0</v>
      </c>
      <c r="G11" s="1797">
        <v>0</v>
      </c>
      <c r="H11" s="1797">
        <v>0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spans="1:29">
      <c r="A12" s="18" t="s">
        <v>556</v>
      </c>
      <c r="B12" s="1797">
        <v>0</v>
      </c>
      <c r="C12" s="1797">
        <v>0</v>
      </c>
      <c r="D12" s="1797">
        <v>0</v>
      </c>
      <c r="E12" s="1797">
        <v>0</v>
      </c>
      <c r="F12" s="1797">
        <v>0</v>
      </c>
      <c r="G12" s="1797">
        <v>0</v>
      </c>
      <c r="H12" s="1797">
        <v>0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spans="1:29">
      <c r="A13" s="11" t="s">
        <v>668</v>
      </c>
      <c r="B13" s="1797">
        <v>0</v>
      </c>
      <c r="C13" s="1797">
        <v>0</v>
      </c>
      <c r="D13" s="1797">
        <v>0</v>
      </c>
      <c r="E13" s="1797">
        <v>0</v>
      </c>
      <c r="F13" s="1797">
        <v>0</v>
      </c>
      <c r="G13" s="1797">
        <v>0</v>
      </c>
      <c r="H13" s="1797">
        <v>0</v>
      </c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spans="1:29">
      <c r="A14" s="18" t="s">
        <v>75</v>
      </c>
      <c r="B14" s="1797">
        <v>0</v>
      </c>
      <c r="C14" s="1797">
        <v>0</v>
      </c>
      <c r="D14" s="1797">
        <v>0</v>
      </c>
      <c r="E14" s="1797">
        <v>0</v>
      </c>
      <c r="F14" s="1797">
        <v>0</v>
      </c>
      <c r="G14" s="1797">
        <v>0</v>
      </c>
      <c r="H14" s="1797">
        <v>0</v>
      </c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>
      <c r="A15" s="18" t="s">
        <v>3</v>
      </c>
      <c r="B15" s="1797">
        <v>0</v>
      </c>
      <c r="C15" s="1797">
        <v>0</v>
      </c>
      <c r="D15" s="1797">
        <v>0</v>
      </c>
      <c r="E15" s="1797">
        <v>0</v>
      </c>
      <c r="F15" s="1797">
        <v>0</v>
      </c>
      <c r="G15" s="1797">
        <v>0</v>
      </c>
      <c r="H15" s="1797">
        <v>0</v>
      </c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>
      <c r="A16" s="18" t="s">
        <v>4</v>
      </c>
      <c r="B16" s="1797">
        <v>0</v>
      </c>
      <c r="C16" s="1797">
        <v>0</v>
      </c>
      <c r="D16" s="1797">
        <v>0</v>
      </c>
      <c r="E16" s="1797">
        <v>0</v>
      </c>
      <c r="F16" s="1797">
        <v>0</v>
      </c>
      <c r="G16" s="1797">
        <v>0</v>
      </c>
      <c r="H16" s="1797">
        <v>0</v>
      </c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>
      <c r="A17" s="11" t="s">
        <v>669</v>
      </c>
      <c r="B17" s="1797">
        <v>0</v>
      </c>
      <c r="C17" s="1797">
        <v>0</v>
      </c>
      <c r="D17" s="1797">
        <v>0</v>
      </c>
      <c r="E17" s="1797">
        <v>0</v>
      </c>
      <c r="F17" s="1797">
        <v>0</v>
      </c>
      <c r="G17" s="1797">
        <v>0</v>
      </c>
      <c r="H17" s="1797">
        <v>0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ht="45">
      <c r="A18" s="93" t="s">
        <v>702</v>
      </c>
      <c r="B18" s="1797">
        <v>0</v>
      </c>
      <c r="C18" s="1797">
        <v>0</v>
      </c>
      <c r="D18" s="1797">
        <v>0</v>
      </c>
      <c r="E18" s="1797">
        <v>0</v>
      </c>
      <c r="F18" s="1797">
        <v>0</v>
      </c>
      <c r="G18" s="1797">
        <v>0</v>
      </c>
      <c r="H18" s="1797">
        <v>0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>
      <c r="A19" s="11" t="s">
        <v>670</v>
      </c>
      <c r="B19" s="1797">
        <v>0</v>
      </c>
      <c r="C19" s="1797">
        <v>0</v>
      </c>
      <c r="D19" s="1797">
        <v>0</v>
      </c>
      <c r="E19" s="1797">
        <v>0</v>
      </c>
      <c r="F19" s="1797">
        <v>0</v>
      </c>
      <c r="G19" s="1797">
        <v>0</v>
      </c>
      <c r="H19" s="1797">
        <v>0</v>
      </c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>
      <c r="A20" s="11" t="s">
        <v>701</v>
      </c>
      <c r="B20" s="1797">
        <v>0</v>
      </c>
      <c r="C20" s="1797">
        <v>0</v>
      </c>
      <c r="D20" s="1797">
        <v>0</v>
      </c>
      <c r="E20" s="1797">
        <v>0</v>
      </c>
      <c r="F20" s="1797">
        <v>0</v>
      </c>
      <c r="G20" s="1797">
        <v>0</v>
      </c>
      <c r="H20" s="1797">
        <v>0</v>
      </c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spans="1:29">
      <c r="A21" s="11" t="s">
        <v>5</v>
      </c>
      <c r="B21" s="1797">
        <v>0</v>
      </c>
      <c r="C21" s="1797">
        <v>0</v>
      </c>
      <c r="D21" s="1797">
        <v>0</v>
      </c>
      <c r="E21" s="1797">
        <v>0</v>
      </c>
      <c r="F21" s="1797">
        <v>0</v>
      </c>
      <c r="G21" s="1797">
        <v>0</v>
      </c>
      <c r="H21" s="1797">
        <v>0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29">
      <c r="A22" s="11" t="s">
        <v>9</v>
      </c>
      <c r="B22" s="1798">
        <f>B23+B24+B25+B26</f>
        <v>0</v>
      </c>
      <c r="C22" s="1798">
        <f t="shared" ref="C22:H22" si="2">C23+C24+C25+C26</f>
        <v>0</v>
      </c>
      <c r="D22" s="1798">
        <f t="shared" si="2"/>
        <v>0</v>
      </c>
      <c r="E22" s="1798">
        <f t="shared" si="2"/>
        <v>0</v>
      </c>
      <c r="F22" s="1798">
        <f t="shared" si="2"/>
        <v>0</v>
      </c>
      <c r="G22" s="1798">
        <f t="shared" si="2"/>
        <v>0</v>
      </c>
      <c r="H22" s="1798">
        <f t="shared" si="2"/>
        <v>0</v>
      </c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spans="1:29">
      <c r="A23" s="84" t="s">
        <v>567</v>
      </c>
      <c r="B23" s="1797">
        <v>0</v>
      </c>
      <c r="C23" s="1797">
        <v>0</v>
      </c>
      <c r="D23" s="1797">
        <v>0</v>
      </c>
      <c r="E23" s="1797">
        <v>0</v>
      </c>
      <c r="F23" s="1797">
        <v>0</v>
      </c>
      <c r="G23" s="1797">
        <v>0</v>
      </c>
      <c r="H23" s="1797">
        <v>0</v>
      </c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>
      <c r="A24" s="7" t="s">
        <v>347</v>
      </c>
      <c r="B24" s="1797">
        <v>0</v>
      </c>
      <c r="C24" s="1797">
        <v>0</v>
      </c>
      <c r="D24" s="1797">
        <v>0</v>
      </c>
      <c r="E24" s="1797">
        <v>0</v>
      </c>
      <c r="F24" s="1797">
        <v>0</v>
      </c>
      <c r="G24" s="1797">
        <v>0</v>
      </c>
      <c r="H24" s="1797">
        <v>0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>
      <c r="A25" s="7" t="s">
        <v>6</v>
      </c>
      <c r="B25" s="1797">
        <v>0</v>
      </c>
      <c r="C25" s="1797">
        <v>0</v>
      </c>
      <c r="D25" s="1797">
        <v>0</v>
      </c>
      <c r="E25" s="1797">
        <v>0</v>
      </c>
      <c r="F25" s="1797">
        <v>0</v>
      </c>
      <c r="G25" s="1797">
        <v>0</v>
      </c>
      <c r="H25" s="1797">
        <v>0</v>
      </c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>
      <c r="A26" s="7" t="s">
        <v>7</v>
      </c>
      <c r="B26" s="1797">
        <v>0</v>
      </c>
      <c r="C26" s="1797">
        <v>0</v>
      </c>
      <c r="D26" s="1797">
        <v>0</v>
      </c>
      <c r="E26" s="1797">
        <v>0</v>
      </c>
      <c r="F26" s="1797">
        <v>0</v>
      </c>
      <c r="G26" s="1797">
        <v>0</v>
      </c>
      <c r="H26" s="1797">
        <v>0</v>
      </c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>
      <c r="A27" s="11" t="s">
        <v>0</v>
      </c>
      <c r="B27" s="1797">
        <v>0</v>
      </c>
      <c r="C27" s="1797">
        <v>0</v>
      </c>
      <c r="D27" s="1797">
        <v>0</v>
      </c>
      <c r="E27" s="1797">
        <v>0</v>
      </c>
      <c r="F27" s="1797">
        <v>0</v>
      </c>
      <c r="G27" s="1797">
        <v>0</v>
      </c>
      <c r="H27" s="1797">
        <v>0</v>
      </c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>
      <c r="A28" s="11" t="s">
        <v>584</v>
      </c>
      <c r="B28" s="1799">
        <v>0</v>
      </c>
      <c r="C28" s="1800">
        <v>0</v>
      </c>
      <c r="D28" s="1797">
        <v>0</v>
      </c>
      <c r="E28" s="1800">
        <v>0</v>
      </c>
      <c r="F28" s="1800">
        <v>0</v>
      </c>
      <c r="G28" s="1800">
        <v>0</v>
      </c>
      <c r="H28" s="1800">
        <v>0</v>
      </c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spans="1:29">
      <c r="A29" s="1626" t="s">
        <v>65</v>
      </c>
      <c r="B29" s="1795">
        <f>SUM(B30:B41,B46,B47)</f>
        <v>0</v>
      </c>
      <c r="C29" s="1795">
        <f t="shared" ref="C29:H29" si="3">SUM(C30:C41,C46,C47)</f>
        <v>0</v>
      </c>
      <c r="D29" s="1795">
        <f t="shared" si="3"/>
        <v>0</v>
      </c>
      <c r="E29" s="1795">
        <f t="shared" si="3"/>
        <v>0</v>
      </c>
      <c r="F29" s="1795">
        <f t="shared" si="3"/>
        <v>0</v>
      </c>
      <c r="G29" s="1795">
        <f t="shared" si="3"/>
        <v>0</v>
      </c>
      <c r="H29" s="1795">
        <f t="shared" si="3"/>
        <v>0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spans="1:29">
      <c r="A30" s="1796" t="s">
        <v>1</v>
      </c>
      <c r="B30" s="1797">
        <v>0</v>
      </c>
      <c r="C30" s="1797">
        <v>0</v>
      </c>
      <c r="D30" s="1797">
        <v>0</v>
      </c>
      <c r="E30" s="1797">
        <v>0</v>
      </c>
      <c r="F30" s="1797">
        <v>0</v>
      </c>
      <c r="G30" s="1797">
        <v>0</v>
      </c>
      <c r="H30" s="1797">
        <v>0</v>
      </c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spans="1:29">
      <c r="A31" s="18" t="s">
        <v>556</v>
      </c>
      <c r="B31" s="1797">
        <v>0</v>
      </c>
      <c r="C31" s="1797">
        <v>0</v>
      </c>
      <c r="D31" s="1797">
        <v>0</v>
      </c>
      <c r="E31" s="1797">
        <v>0</v>
      </c>
      <c r="F31" s="1797">
        <v>0</v>
      </c>
      <c r="G31" s="1797">
        <v>0</v>
      </c>
      <c r="H31" s="1797">
        <v>0</v>
      </c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>
      <c r="A32" s="11" t="s">
        <v>668</v>
      </c>
      <c r="B32" s="1797">
        <v>0</v>
      </c>
      <c r="C32" s="1797">
        <v>0</v>
      </c>
      <c r="D32" s="1797">
        <v>0</v>
      </c>
      <c r="E32" s="1797">
        <v>0</v>
      </c>
      <c r="F32" s="1797">
        <v>0</v>
      </c>
      <c r="G32" s="1797">
        <v>0</v>
      </c>
      <c r="H32" s="1797">
        <v>0</v>
      </c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>
      <c r="A33" s="18" t="s">
        <v>75</v>
      </c>
      <c r="B33" s="1797">
        <v>0</v>
      </c>
      <c r="C33" s="1797">
        <v>0</v>
      </c>
      <c r="D33" s="1797">
        <v>0</v>
      </c>
      <c r="E33" s="1797">
        <v>0</v>
      </c>
      <c r="F33" s="1797">
        <v>0</v>
      </c>
      <c r="G33" s="1797">
        <v>0</v>
      </c>
      <c r="H33" s="1797">
        <v>0</v>
      </c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spans="1:29">
      <c r="A34" s="18" t="s">
        <v>3</v>
      </c>
      <c r="B34" s="1797">
        <v>0</v>
      </c>
      <c r="C34" s="1797">
        <v>0</v>
      </c>
      <c r="D34" s="1797">
        <v>0</v>
      </c>
      <c r="E34" s="1797">
        <v>0</v>
      </c>
      <c r="F34" s="1797">
        <v>0</v>
      </c>
      <c r="G34" s="1797">
        <v>0</v>
      </c>
      <c r="H34" s="1797">
        <v>0</v>
      </c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spans="1:29">
      <c r="A35" s="18" t="s">
        <v>4</v>
      </c>
      <c r="B35" s="1797">
        <v>0</v>
      </c>
      <c r="C35" s="1797">
        <v>0</v>
      </c>
      <c r="D35" s="1797">
        <v>0</v>
      </c>
      <c r="E35" s="1797">
        <v>0</v>
      </c>
      <c r="F35" s="1797">
        <v>0</v>
      </c>
      <c r="G35" s="1797">
        <v>0</v>
      </c>
      <c r="H35" s="1797">
        <v>0</v>
      </c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>
      <c r="A36" s="11" t="s">
        <v>669</v>
      </c>
      <c r="B36" s="1797">
        <v>0</v>
      </c>
      <c r="C36" s="1797">
        <v>0</v>
      </c>
      <c r="D36" s="1797">
        <v>0</v>
      </c>
      <c r="E36" s="1797">
        <v>0</v>
      </c>
      <c r="F36" s="1797">
        <v>0</v>
      </c>
      <c r="G36" s="1797">
        <v>0</v>
      </c>
      <c r="H36" s="1797">
        <v>0</v>
      </c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 ht="45">
      <c r="A37" s="93" t="s">
        <v>702</v>
      </c>
      <c r="B37" s="1797">
        <v>0</v>
      </c>
      <c r="C37" s="1797">
        <v>0</v>
      </c>
      <c r="D37" s="1797">
        <v>0</v>
      </c>
      <c r="E37" s="1797">
        <v>0</v>
      </c>
      <c r="F37" s="1797">
        <v>0</v>
      </c>
      <c r="G37" s="1797">
        <v>0</v>
      </c>
      <c r="H37" s="1797">
        <v>0</v>
      </c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>
      <c r="A38" s="11" t="s">
        <v>670</v>
      </c>
      <c r="B38" s="1797">
        <v>0</v>
      </c>
      <c r="C38" s="1797">
        <v>0</v>
      </c>
      <c r="D38" s="1797">
        <v>0</v>
      </c>
      <c r="E38" s="1797">
        <v>0</v>
      </c>
      <c r="F38" s="1797">
        <v>0</v>
      </c>
      <c r="G38" s="1797">
        <v>0</v>
      </c>
      <c r="H38" s="1797">
        <v>0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>
      <c r="A39" s="11" t="s">
        <v>701</v>
      </c>
      <c r="B39" s="1797">
        <v>0</v>
      </c>
      <c r="C39" s="1797">
        <v>0</v>
      </c>
      <c r="D39" s="1797">
        <v>0</v>
      </c>
      <c r="E39" s="1797">
        <v>0</v>
      </c>
      <c r="F39" s="1797">
        <v>0</v>
      </c>
      <c r="G39" s="1797">
        <v>0</v>
      </c>
      <c r="H39" s="1797">
        <v>0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>
      <c r="A40" s="11" t="s">
        <v>5</v>
      </c>
      <c r="B40" s="1797">
        <v>0</v>
      </c>
      <c r="C40" s="1797">
        <v>0</v>
      </c>
      <c r="D40" s="1797">
        <v>0</v>
      </c>
      <c r="E40" s="1797">
        <v>0</v>
      </c>
      <c r="F40" s="1797">
        <v>0</v>
      </c>
      <c r="G40" s="1797">
        <v>0</v>
      </c>
      <c r="H40" s="1797">
        <v>0</v>
      </c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spans="1:29">
      <c r="A41" s="11" t="s">
        <v>9</v>
      </c>
      <c r="B41" s="1798">
        <f>B42+B43+B44+B45</f>
        <v>0</v>
      </c>
      <c r="C41" s="1798">
        <f t="shared" ref="C41:H41" si="4">C42+C43+C44+C45</f>
        <v>0</v>
      </c>
      <c r="D41" s="1798">
        <f t="shared" si="4"/>
        <v>0</v>
      </c>
      <c r="E41" s="1798">
        <f t="shared" si="4"/>
        <v>0</v>
      </c>
      <c r="F41" s="1798">
        <f t="shared" si="4"/>
        <v>0</v>
      </c>
      <c r="G41" s="1798">
        <f t="shared" si="4"/>
        <v>0</v>
      </c>
      <c r="H41" s="1798">
        <f t="shared" si="4"/>
        <v>0</v>
      </c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spans="1:29">
      <c r="A42" s="84" t="s">
        <v>567</v>
      </c>
      <c r="B42" s="1797">
        <v>0</v>
      </c>
      <c r="C42" s="1797">
        <v>0</v>
      </c>
      <c r="D42" s="1797">
        <v>0</v>
      </c>
      <c r="E42" s="1797">
        <v>0</v>
      </c>
      <c r="F42" s="1797">
        <v>0</v>
      </c>
      <c r="G42" s="1797">
        <v>0</v>
      </c>
      <c r="H42" s="1797">
        <v>0</v>
      </c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spans="1:29">
      <c r="A43" s="7" t="s">
        <v>347</v>
      </c>
      <c r="B43" s="1797">
        <v>0</v>
      </c>
      <c r="C43" s="1797">
        <v>0</v>
      </c>
      <c r="D43" s="1797">
        <v>0</v>
      </c>
      <c r="E43" s="1797">
        <v>0</v>
      </c>
      <c r="F43" s="1797">
        <v>0</v>
      </c>
      <c r="G43" s="1797">
        <v>0</v>
      </c>
      <c r="H43" s="1797">
        <v>0</v>
      </c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spans="1:29">
      <c r="A44" s="7" t="s">
        <v>6</v>
      </c>
      <c r="B44" s="1797">
        <v>0</v>
      </c>
      <c r="C44" s="1797">
        <v>0</v>
      </c>
      <c r="D44" s="1797">
        <v>0</v>
      </c>
      <c r="E44" s="1797">
        <v>0</v>
      </c>
      <c r="F44" s="1797">
        <v>0</v>
      </c>
      <c r="G44" s="1797">
        <v>0</v>
      </c>
      <c r="H44" s="1797">
        <v>0</v>
      </c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spans="1:29">
      <c r="A45" s="7" t="s">
        <v>7</v>
      </c>
      <c r="B45" s="1797">
        <v>0</v>
      </c>
      <c r="C45" s="1797">
        <v>0</v>
      </c>
      <c r="D45" s="1797">
        <v>0</v>
      </c>
      <c r="E45" s="1797">
        <v>0</v>
      </c>
      <c r="F45" s="1797">
        <v>0</v>
      </c>
      <c r="G45" s="1797">
        <v>0</v>
      </c>
      <c r="H45" s="1797">
        <v>0</v>
      </c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spans="1:29">
      <c r="A46" s="11" t="s">
        <v>0</v>
      </c>
      <c r="B46" s="1797">
        <v>0</v>
      </c>
      <c r="C46" s="1797">
        <v>0</v>
      </c>
      <c r="D46" s="1797">
        <v>0</v>
      </c>
      <c r="E46" s="1797">
        <v>0</v>
      </c>
      <c r="F46" s="1797">
        <v>0</v>
      </c>
      <c r="G46" s="1797">
        <v>0</v>
      </c>
      <c r="H46" s="1797">
        <v>0</v>
      </c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spans="1:29">
      <c r="A47" s="11" t="s">
        <v>584</v>
      </c>
      <c r="B47" s="1800">
        <v>0</v>
      </c>
      <c r="C47" s="1800">
        <v>0</v>
      </c>
      <c r="D47" s="1797">
        <v>0</v>
      </c>
      <c r="E47" s="1800">
        <v>0</v>
      </c>
      <c r="F47" s="1800">
        <v>0</v>
      </c>
      <c r="G47" s="1800">
        <v>0</v>
      </c>
      <c r="H47" s="1800">
        <v>0</v>
      </c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spans="1:29">
      <c r="A48" s="1626" t="s">
        <v>64</v>
      </c>
      <c r="B48" s="1795">
        <f>SUM(B49:B60,B65,B66)</f>
        <v>0</v>
      </c>
      <c r="C48" s="1795">
        <f t="shared" ref="C48:H48" si="5">SUM(C49:C60,C65,C66)</f>
        <v>0</v>
      </c>
      <c r="D48" s="1795">
        <f t="shared" si="5"/>
        <v>0</v>
      </c>
      <c r="E48" s="1795">
        <f t="shared" si="5"/>
        <v>0</v>
      </c>
      <c r="F48" s="1795">
        <f t="shared" si="5"/>
        <v>0</v>
      </c>
      <c r="G48" s="1795">
        <f t="shared" si="5"/>
        <v>0</v>
      </c>
      <c r="H48" s="1795">
        <f t="shared" si="5"/>
        <v>0</v>
      </c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>
      <c r="A49" s="1796" t="s">
        <v>1</v>
      </c>
      <c r="B49" s="1797">
        <v>0</v>
      </c>
      <c r="C49" s="1797">
        <v>0</v>
      </c>
      <c r="D49" s="1797">
        <v>0</v>
      </c>
      <c r="E49" s="1797">
        <v>0</v>
      </c>
      <c r="F49" s="1797">
        <v>0</v>
      </c>
      <c r="G49" s="1797">
        <v>0</v>
      </c>
      <c r="H49" s="1797">
        <v>0</v>
      </c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>
      <c r="A50" s="18" t="s">
        <v>556</v>
      </c>
      <c r="B50" s="1797">
        <v>0</v>
      </c>
      <c r="C50" s="1797">
        <v>0</v>
      </c>
      <c r="D50" s="1797">
        <v>0</v>
      </c>
      <c r="E50" s="1797">
        <v>0</v>
      </c>
      <c r="F50" s="1797">
        <v>0</v>
      </c>
      <c r="G50" s="1797">
        <v>0</v>
      </c>
      <c r="H50" s="1797">
        <v>0</v>
      </c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>
      <c r="A51" s="11" t="s">
        <v>668</v>
      </c>
      <c r="B51" s="1797">
        <v>0</v>
      </c>
      <c r="C51" s="1797">
        <v>0</v>
      </c>
      <c r="D51" s="1797">
        <v>0</v>
      </c>
      <c r="E51" s="1797">
        <v>0</v>
      </c>
      <c r="F51" s="1797">
        <v>0</v>
      </c>
      <c r="G51" s="1797">
        <v>0</v>
      </c>
      <c r="H51" s="1797">
        <v>0</v>
      </c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>
      <c r="A52" s="18" t="s">
        <v>75</v>
      </c>
      <c r="B52" s="1797">
        <v>0</v>
      </c>
      <c r="C52" s="1797">
        <v>0</v>
      </c>
      <c r="D52" s="1797">
        <v>0</v>
      </c>
      <c r="E52" s="1797">
        <v>0</v>
      </c>
      <c r="F52" s="1797">
        <v>0</v>
      </c>
      <c r="G52" s="1797">
        <v>0</v>
      </c>
      <c r="H52" s="1797">
        <v>0</v>
      </c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spans="1:29">
      <c r="A53" s="18" t="s">
        <v>3</v>
      </c>
      <c r="B53" s="1797">
        <v>0</v>
      </c>
      <c r="C53" s="1797">
        <v>0</v>
      </c>
      <c r="D53" s="1797">
        <v>0</v>
      </c>
      <c r="E53" s="1797">
        <v>0</v>
      </c>
      <c r="F53" s="1797">
        <v>0</v>
      </c>
      <c r="G53" s="1797">
        <v>0</v>
      </c>
      <c r="H53" s="1797">
        <v>0</v>
      </c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spans="1:29">
      <c r="A54" s="18" t="s">
        <v>4</v>
      </c>
      <c r="B54" s="1797">
        <v>0</v>
      </c>
      <c r="C54" s="1797">
        <v>0</v>
      </c>
      <c r="D54" s="1797">
        <v>0</v>
      </c>
      <c r="E54" s="1797">
        <v>0</v>
      </c>
      <c r="F54" s="1797">
        <v>0</v>
      </c>
      <c r="G54" s="1797">
        <v>0</v>
      </c>
      <c r="H54" s="1797">
        <v>0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:29">
      <c r="A55" s="11" t="s">
        <v>669</v>
      </c>
      <c r="B55" s="1797">
        <v>0</v>
      </c>
      <c r="C55" s="1797">
        <v>0</v>
      </c>
      <c r="D55" s="1797">
        <v>0</v>
      </c>
      <c r="E55" s="1797">
        <v>0</v>
      </c>
      <c r="F55" s="1797">
        <v>0</v>
      </c>
      <c r="G55" s="1797">
        <v>0</v>
      </c>
      <c r="H55" s="1797">
        <v>0</v>
      </c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:29" ht="45">
      <c r="A56" s="93" t="s">
        <v>702</v>
      </c>
      <c r="B56" s="1797">
        <v>0</v>
      </c>
      <c r="C56" s="1797">
        <v>0</v>
      </c>
      <c r="D56" s="1797">
        <v>0</v>
      </c>
      <c r="E56" s="1797">
        <v>0</v>
      </c>
      <c r="F56" s="1797">
        <v>0</v>
      </c>
      <c r="G56" s="1797">
        <v>0</v>
      </c>
      <c r="H56" s="1797">
        <v>0</v>
      </c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>
      <c r="A57" s="11" t="s">
        <v>670</v>
      </c>
      <c r="B57" s="1797">
        <v>0</v>
      </c>
      <c r="C57" s="1797">
        <v>0</v>
      </c>
      <c r="D57" s="1797">
        <v>0</v>
      </c>
      <c r="E57" s="1797">
        <v>0</v>
      </c>
      <c r="F57" s="1797">
        <v>0</v>
      </c>
      <c r="G57" s="1797">
        <v>0</v>
      </c>
      <c r="H57" s="1797">
        <v>0</v>
      </c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>
      <c r="A58" s="11" t="s">
        <v>701</v>
      </c>
      <c r="B58" s="1797">
        <v>0</v>
      </c>
      <c r="C58" s="1797">
        <v>0</v>
      </c>
      <c r="D58" s="1797">
        <v>0</v>
      </c>
      <c r="E58" s="1797">
        <v>0</v>
      </c>
      <c r="F58" s="1797">
        <v>0</v>
      </c>
      <c r="G58" s="1797">
        <v>0</v>
      </c>
      <c r="H58" s="1797">
        <v>0</v>
      </c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ht="13.5" customHeight="1">
      <c r="A59" s="11" t="s">
        <v>5</v>
      </c>
      <c r="B59" s="1797">
        <v>0</v>
      </c>
      <c r="C59" s="1797">
        <v>0</v>
      </c>
      <c r="D59" s="1797">
        <v>0</v>
      </c>
      <c r="E59" s="1797">
        <v>0</v>
      </c>
      <c r="F59" s="1797">
        <v>0</v>
      </c>
      <c r="G59" s="1797">
        <v>0</v>
      </c>
      <c r="H59" s="1797">
        <v>0</v>
      </c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>
      <c r="A60" s="11" t="s">
        <v>9</v>
      </c>
      <c r="B60" s="1798">
        <f>B61+B62+B63+B64</f>
        <v>0</v>
      </c>
      <c r="C60" s="1798">
        <f t="shared" ref="C60:H60" si="6">C61+C62+C63+C64</f>
        <v>0</v>
      </c>
      <c r="D60" s="1798">
        <f t="shared" si="6"/>
        <v>0</v>
      </c>
      <c r="E60" s="1798">
        <f t="shared" si="6"/>
        <v>0</v>
      </c>
      <c r="F60" s="1798">
        <f t="shared" si="6"/>
        <v>0</v>
      </c>
      <c r="G60" s="1798">
        <f t="shared" si="6"/>
        <v>0</v>
      </c>
      <c r="H60" s="1798">
        <f t="shared" si="6"/>
        <v>0</v>
      </c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>
      <c r="A61" s="84" t="s">
        <v>567</v>
      </c>
      <c r="B61" s="1797">
        <v>0</v>
      </c>
      <c r="C61" s="1797">
        <v>0</v>
      </c>
      <c r="D61" s="1797">
        <v>0</v>
      </c>
      <c r="E61" s="1797">
        <v>0</v>
      </c>
      <c r="F61" s="1797">
        <v>0</v>
      </c>
      <c r="G61" s="1797">
        <v>0</v>
      </c>
      <c r="H61" s="1797">
        <v>0</v>
      </c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>
      <c r="A62" s="7" t="s">
        <v>347</v>
      </c>
      <c r="B62" s="1797">
        <v>0</v>
      </c>
      <c r="C62" s="1797">
        <v>0</v>
      </c>
      <c r="D62" s="1797">
        <v>0</v>
      </c>
      <c r="E62" s="1797">
        <v>0</v>
      </c>
      <c r="F62" s="1797">
        <v>0</v>
      </c>
      <c r="G62" s="1797">
        <v>0</v>
      </c>
      <c r="H62" s="1797">
        <v>0</v>
      </c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>
      <c r="A63" s="7" t="s">
        <v>6</v>
      </c>
      <c r="B63" s="1797">
        <v>0</v>
      </c>
      <c r="C63" s="1797">
        <v>0</v>
      </c>
      <c r="D63" s="1797">
        <v>0</v>
      </c>
      <c r="E63" s="1797">
        <v>0</v>
      </c>
      <c r="F63" s="1797">
        <v>0</v>
      </c>
      <c r="G63" s="1797">
        <v>0</v>
      </c>
      <c r="H63" s="1797">
        <v>0</v>
      </c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>
      <c r="A64" s="7" t="s">
        <v>7</v>
      </c>
      <c r="B64" s="1797">
        <v>0</v>
      </c>
      <c r="C64" s="1797">
        <v>0</v>
      </c>
      <c r="D64" s="1797">
        <v>0</v>
      </c>
      <c r="E64" s="1797">
        <v>0</v>
      </c>
      <c r="F64" s="1797">
        <v>0</v>
      </c>
      <c r="G64" s="1797">
        <v>0</v>
      </c>
      <c r="H64" s="1797">
        <v>0</v>
      </c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:29">
      <c r="A65" s="11" t="s">
        <v>0</v>
      </c>
      <c r="B65" s="1797">
        <v>0</v>
      </c>
      <c r="C65" s="1797">
        <v>0</v>
      </c>
      <c r="D65" s="1797">
        <v>0</v>
      </c>
      <c r="E65" s="1797">
        <v>0</v>
      </c>
      <c r="F65" s="1797">
        <v>0</v>
      </c>
      <c r="G65" s="1797">
        <v>0</v>
      </c>
      <c r="H65" s="1797">
        <v>0</v>
      </c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:29">
      <c r="A66" s="11" t="s">
        <v>584</v>
      </c>
      <c r="B66" s="1800">
        <v>0</v>
      </c>
      <c r="C66" s="1800">
        <v>0</v>
      </c>
      <c r="D66" s="1797">
        <v>0</v>
      </c>
      <c r="E66" s="1800">
        <v>0</v>
      </c>
      <c r="F66" s="1800">
        <v>0</v>
      </c>
      <c r="G66" s="1800">
        <v>0</v>
      </c>
      <c r="H66" s="1800">
        <v>0</v>
      </c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:29">
      <c r="A67" s="1626" t="s">
        <v>8</v>
      </c>
      <c r="B67" s="1795">
        <f>SUM(B68:B79,B84,B85)</f>
        <v>0</v>
      </c>
      <c r="C67" s="1795">
        <f t="shared" ref="C67:G67" si="7">SUM(C68:C79,C84,C85)</f>
        <v>0</v>
      </c>
      <c r="D67" s="1795">
        <f t="shared" si="7"/>
        <v>0</v>
      </c>
      <c r="E67" s="1795">
        <f t="shared" si="7"/>
        <v>0</v>
      </c>
      <c r="F67" s="1795">
        <f t="shared" si="7"/>
        <v>0</v>
      </c>
      <c r="G67" s="1795">
        <f t="shared" si="7"/>
        <v>0</v>
      </c>
      <c r="H67" s="1795">
        <f>SUM(H68:H79,H84,H85)</f>
        <v>0</v>
      </c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:29">
      <c r="A68" s="1796" t="s">
        <v>1</v>
      </c>
      <c r="B68" s="1797">
        <v>0</v>
      </c>
      <c r="C68" s="1797">
        <v>0</v>
      </c>
      <c r="D68" s="1797">
        <v>0</v>
      </c>
      <c r="E68" s="1797">
        <v>0</v>
      </c>
      <c r="F68" s="1797">
        <v>0</v>
      </c>
      <c r="G68" s="1797">
        <v>0</v>
      </c>
      <c r="H68" s="1797">
        <v>0</v>
      </c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:29">
      <c r="A69" s="18" t="s">
        <v>556</v>
      </c>
      <c r="B69" s="1797">
        <v>0</v>
      </c>
      <c r="C69" s="1797">
        <v>0</v>
      </c>
      <c r="D69" s="1797">
        <v>0</v>
      </c>
      <c r="E69" s="1797">
        <v>0</v>
      </c>
      <c r="F69" s="1797">
        <v>0</v>
      </c>
      <c r="G69" s="1797">
        <v>0</v>
      </c>
      <c r="H69" s="1797">
        <v>0</v>
      </c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:29">
      <c r="A70" s="11" t="s">
        <v>668</v>
      </c>
      <c r="B70" s="1797">
        <v>0</v>
      </c>
      <c r="C70" s="1797">
        <v>0</v>
      </c>
      <c r="D70" s="1797">
        <v>0</v>
      </c>
      <c r="E70" s="1797">
        <v>0</v>
      </c>
      <c r="F70" s="1797">
        <v>0</v>
      </c>
      <c r="G70" s="1797">
        <v>0</v>
      </c>
      <c r="H70" s="1797">
        <v>0</v>
      </c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:29">
      <c r="A71" s="18" t="s">
        <v>75</v>
      </c>
      <c r="B71" s="1797">
        <v>0</v>
      </c>
      <c r="C71" s="1797">
        <v>0</v>
      </c>
      <c r="D71" s="1797">
        <v>0</v>
      </c>
      <c r="E71" s="1797">
        <v>0</v>
      </c>
      <c r="F71" s="1797">
        <v>0</v>
      </c>
      <c r="G71" s="1797">
        <v>0</v>
      </c>
      <c r="H71" s="1797">
        <v>0</v>
      </c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:29">
      <c r="A72" s="18" t="s">
        <v>3</v>
      </c>
      <c r="B72" s="1797">
        <v>0</v>
      </c>
      <c r="C72" s="1797">
        <v>0</v>
      </c>
      <c r="D72" s="1797">
        <v>0</v>
      </c>
      <c r="E72" s="1797">
        <v>0</v>
      </c>
      <c r="F72" s="1797">
        <v>0</v>
      </c>
      <c r="G72" s="1797">
        <v>0</v>
      </c>
      <c r="H72" s="1797">
        <v>0</v>
      </c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:29">
      <c r="A73" s="18" t="s">
        <v>4</v>
      </c>
      <c r="B73" s="1797">
        <v>0</v>
      </c>
      <c r="C73" s="1797">
        <v>0</v>
      </c>
      <c r="D73" s="1797">
        <v>0</v>
      </c>
      <c r="E73" s="1797">
        <v>0</v>
      </c>
      <c r="F73" s="1797">
        <v>0</v>
      </c>
      <c r="G73" s="1797">
        <v>0</v>
      </c>
      <c r="H73" s="1797">
        <v>0</v>
      </c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:29">
      <c r="A74" s="11" t="s">
        <v>669</v>
      </c>
      <c r="B74" s="1797">
        <v>0</v>
      </c>
      <c r="C74" s="1797">
        <v>0</v>
      </c>
      <c r="D74" s="1797">
        <v>0</v>
      </c>
      <c r="E74" s="1797">
        <v>0</v>
      </c>
      <c r="F74" s="1797">
        <v>0</v>
      </c>
      <c r="G74" s="1797">
        <v>0</v>
      </c>
      <c r="H74" s="1797">
        <v>0</v>
      </c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:29" ht="45">
      <c r="A75" s="93" t="s">
        <v>702</v>
      </c>
      <c r="B75" s="1797">
        <v>0</v>
      </c>
      <c r="C75" s="1797">
        <v>0</v>
      </c>
      <c r="D75" s="1797">
        <v>0</v>
      </c>
      <c r="E75" s="1797">
        <v>0</v>
      </c>
      <c r="F75" s="1797">
        <v>0</v>
      </c>
      <c r="G75" s="1797">
        <v>0</v>
      </c>
      <c r="H75" s="1797">
        <v>0</v>
      </c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:29">
      <c r="A76" s="11" t="s">
        <v>670</v>
      </c>
      <c r="B76" s="1797">
        <v>0</v>
      </c>
      <c r="C76" s="1797">
        <v>0</v>
      </c>
      <c r="D76" s="1797">
        <v>0</v>
      </c>
      <c r="E76" s="1797">
        <v>0</v>
      </c>
      <c r="F76" s="1797">
        <v>0</v>
      </c>
      <c r="G76" s="1797">
        <v>0</v>
      </c>
      <c r="H76" s="1797">
        <v>0</v>
      </c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:29">
      <c r="A77" s="11" t="s">
        <v>701</v>
      </c>
      <c r="B77" s="1797">
        <v>0</v>
      </c>
      <c r="C77" s="1797">
        <v>0</v>
      </c>
      <c r="D77" s="1797">
        <v>0</v>
      </c>
      <c r="E77" s="1797">
        <v>0</v>
      </c>
      <c r="F77" s="1797">
        <v>0</v>
      </c>
      <c r="G77" s="1797">
        <v>0</v>
      </c>
      <c r="H77" s="1797">
        <v>0</v>
      </c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:29">
      <c r="A78" s="11" t="s">
        <v>5</v>
      </c>
      <c r="B78" s="1797">
        <v>0</v>
      </c>
      <c r="C78" s="1797">
        <v>0</v>
      </c>
      <c r="D78" s="1797">
        <v>0</v>
      </c>
      <c r="E78" s="1797">
        <v>0</v>
      </c>
      <c r="F78" s="1797">
        <v>0</v>
      </c>
      <c r="G78" s="1797">
        <v>0</v>
      </c>
      <c r="H78" s="1797">
        <v>0</v>
      </c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:29">
      <c r="A79" s="11" t="s">
        <v>9</v>
      </c>
      <c r="B79" s="1798">
        <f>B80+B81+B82+B83</f>
        <v>0</v>
      </c>
      <c r="C79" s="1798">
        <f t="shared" ref="C79:H79" si="8">C80+C81+C82+C83</f>
        <v>0</v>
      </c>
      <c r="D79" s="1798">
        <f t="shared" si="8"/>
        <v>0</v>
      </c>
      <c r="E79" s="1798">
        <f t="shared" si="8"/>
        <v>0</v>
      </c>
      <c r="F79" s="1798">
        <f t="shared" si="8"/>
        <v>0</v>
      </c>
      <c r="G79" s="1798">
        <f t="shared" si="8"/>
        <v>0</v>
      </c>
      <c r="H79" s="1798">
        <f t="shared" si="8"/>
        <v>0</v>
      </c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:29">
      <c r="A80" s="84" t="s">
        <v>567</v>
      </c>
      <c r="B80" s="1797">
        <v>0</v>
      </c>
      <c r="C80" s="1797">
        <v>0</v>
      </c>
      <c r="D80" s="1797">
        <v>0</v>
      </c>
      <c r="E80" s="1797">
        <v>0</v>
      </c>
      <c r="F80" s="1797">
        <v>0</v>
      </c>
      <c r="G80" s="1797">
        <v>0</v>
      </c>
      <c r="H80" s="1797">
        <v>0</v>
      </c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:29">
      <c r="A81" s="7" t="s">
        <v>347</v>
      </c>
      <c r="B81" s="1797">
        <v>0</v>
      </c>
      <c r="C81" s="1797">
        <v>0</v>
      </c>
      <c r="D81" s="1797">
        <v>0</v>
      </c>
      <c r="E81" s="1797">
        <v>0</v>
      </c>
      <c r="F81" s="1797">
        <v>0</v>
      </c>
      <c r="G81" s="1797">
        <v>0</v>
      </c>
      <c r="H81" s="1797">
        <v>0</v>
      </c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:29">
      <c r="A82" s="7" t="s">
        <v>6</v>
      </c>
      <c r="B82" s="1797">
        <v>0</v>
      </c>
      <c r="C82" s="1797">
        <v>0</v>
      </c>
      <c r="D82" s="1797">
        <v>0</v>
      </c>
      <c r="E82" s="1797">
        <v>0</v>
      </c>
      <c r="F82" s="1797">
        <v>0</v>
      </c>
      <c r="G82" s="1797">
        <v>0</v>
      </c>
      <c r="H82" s="1797">
        <v>0</v>
      </c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:29">
      <c r="A83" s="7" t="s">
        <v>7</v>
      </c>
      <c r="B83" s="1797">
        <v>0</v>
      </c>
      <c r="C83" s="1797">
        <v>0</v>
      </c>
      <c r="D83" s="1797">
        <v>0</v>
      </c>
      <c r="E83" s="1797">
        <v>0</v>
      </c>
      <c r="F83" s="1797">
        <v>0</v>
      </c>
      <c r="G83" s="1797">
        <v>0</v>
      </c>
      <c r="H83" s="1797">
        <v>0</v>
      </c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:29">
      <c r="A84" s="11" t="s">
        <v>0</v>
      </c>
      <c r="B84" s="1797">
        <v>0</v>
      </c>
      <c r="C84" s="1797">
        <v>0</v>
      </c>
      <c r="D84" s="1797">
        <v>0</v>
      </c>
      <c r="E84" s="1797">
        <v>0</v>
      </c>
      <c r="F84" s="1797">
        <v>0</v>
      </c>
      <c r="G84" s="1797">
        <v>0</v>
      </c>
      <c r="H84" s="1797">
        <v>0</v>
      </c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:29">
      <c r="A85" s="11" t="s">
        <v>584</v>
      </c>
      <c r="B85" s="1800">
        <v>0</v>
      </c>
      <c r="C85" s="1800">
        <v>0</v>
      </c>
      <c r="D85" s="1797">
        <v>0</v>
      </c>
      <c r="E85" s="1800">
        <v>0</v>
      </c>
      <c r="F85" s="1800">
        <v>0</v>
      </c>
      <c r="G85" s="1800">
        <v>0</v>
      </c>
      <c r="H85" s="1800">
        <v>0</v>
      </c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:29">
      <c r="A86" s="1626" t="s">
        <v>82</v>
      </c>
      <c r="B86" s="1795">
        <f t="shared" ref="B86:H86" si="9">B87+B106+B125+B144</f>
        <v>0</v>
      </c>
      <c r="C86" s="1795">
        <f t="shared" si="9"/>
        <v>0</v>
      </c>
      <c r="D86" s="1795">
        <f t="shared" si="9"/>
        <v>0</v>
      </c>
      <c r="E86" s="1795">
        <f t="shared" si="9"/>
        <v>0</v>
      </c>
      <c r="F86" s="1795">
        <f t="shared" si="9"/>
        <v>0</v>
      </c>
      <c r="G86" s="1795">
        <f t="shared" si="9"/>
        <v>0</v>
      </c>
      <c r="H86" s="1795">
        <f t="shared" si="9"/>
        <v>0</v>
      </c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:29">
      <c r="A87" s="134" t="s">
        <v>62</v>
      </c>
      <c r="B87" s="1795">
        <f t="shared" ref="B87:H87" si="10">SUM(B88:B99,B104,B105)</f>
        <v>0</v>
      </c>
      <c r="C87" s="1795">
        <f t="shared" si="10"/>
        <v>0</v>
      </c>
      <c r="D87" s="1795">
        <f t="shared" si="10"/>
        <v>0</v>
      </c>
      <c r="E87" s="1795">
        <f t="shared" si="10"/>
        <v>0</v>
      </c>
      <c r="F87" s="1795">
        <f t="shared" si="10"/>
        <v>0</v>
      </c>
      <c r="G87" s="1795">
        <f t="shared" si="10"/>
        <v>0</v>
      </c>
      <c r="H87" s="1795">
        <f t="shared" si="10"/>
        <v>0</v>
      </c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:29">
      <c r="A88" s="1796" t="s">
        <v>1</v>
      </c>
      <c r="B88" s="1797">
        <v>0</v>
      </c>
      <c r="C88" s="1797">
        <v>0</v>
      </c>
      <c r="D88" s="1797">
        <v>0</v>
      </c>
      <c r="E88" s="1797">
        <v>0</v>
      </c>
      <c r="F88" s="1797">
        <v>0</v>
      </c>
      <c r="G88" s="1797">
        <v>0</v>
      </c>
      <c r="H88" s="1797">
        <v>0</v>
      </c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:29">
      <c r="A89" s="18" t="s">
        <v>556</v>
      </c>
      <c r="B89" s="1797">
        <v>0</v>
      </c>
      <c r="C89" s="1797">
        <v>0</v>
      </c>
      <c r="D89" s="1797">
        <v>0</v>
      </c>
      <c r="E89" s="1797">
        <v>0</v>
      </c>
      <c r="F89" s="1797">
        <v>0</v>
      </c>
      <c r="G89" s="1797">
        <v>0</v>
      </c>
      <c r="H89" s="1797">
        <v>0</v>
      </c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29">
      <c r="A90" s="11" t="s">
        <v>668</v>
      </c>
      <c r="B90" s="1797">
        <v>0</v>
      </c>
      <c r="C90" s="1797">
        <v>0</v>
      </c>
      <c r="D90" s="1797">
        <v>0</v>
      </c>
      <c r="E90" s="1797">
        <v>0</v>
      </c>
      <c r="F90" s="1797">
        <v>0</v>
      </c>
      <c r="G90" s="1797">
        <v>0</v>
      </c>
      <c r="H90" s="1797">
        <v>0</v>
      </c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29">
      <c r="A91" s="18" t="s">
        <v>75</v>
      </c>
      <c r="B91" s="1797">
        <v>0</v>
      </c>
      <c r="C91" s="1797">
        <v>0</v>
      </c>
      <c r="D91" s="1797">
        <v>0</v>
      </c>
      <c r="E91" s="1797">
        <v>0</v>
      </c>
      <c r="F91" s="1797">
        <v>0</v>
      </c>
      <c r="G91" s="1797">
        <v>0</v>
      </c>
      <c r="H91" s="1797">
        <v>0</v>
      </c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29">
      <c r="A92" s="18" t="s">
        <v>3</v>
      </c>
      <c r="B92" s="1797">
        <v>0</v>
      </c>
      <c r="C92" s="1797">
        <v>0</v>
      </c>
      <c r="D92" s="1797">
        <v>0</v>
      </c>
      <c r="E92" s="1797">
        <v>0</v>
      </c>
      <c r="F92" s="1797">
        <v>0</v>
      </c>
      <c r="G92" s="1797">
        <v>0</v>
      </c>
      <c r="H92" s="1797">
        <v>0</v>
      </c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29">
      <c r="A93" s="18" t="s">
        <v>4</v>
      </c>
      <c r="B93" s="1797">
        <v>0</v>
      </c>
      <c r="C93" s="1797">
        <v>0</v>
      </c>
      <c r="D93" s="1797">
        <v>0</v>
      </c>
      <c r="E93" s="1797">
        <v>0</v>
      </c>
      <c r="F93" s="1797">
        <v>0</v>
      </c>
      <c r="G93" s="1797">
        <v>0</v>
      </c>
      <c r="H93" s="1797">
        <v>0</v>
      </c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29">
      <c r="A94" s="11" t="s">
        <v>669</v>
      </c>
      <c r="B94" s="1797">
        <v>0</v>
      </c>
      <c r="C94" s="1797">
        <v>0</v>
      </c>
      <c r="D94" s="1797">
        <v>0</v>
      </c>
      <c r="E94" s="1797">
        <v>0</v>
      </c>
      <c r="F94" s="1797">
        <v>0</v>
      </c>
      <c r="G94" s="1797">
        <v>0</v>
      </c>
      <c r="H94" s="1797">
        <v>0</v>
      </c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29" ht="45">
      <c r="A95" s="93" t="s">
        <v>702</v>
      </c>
      <c r="B95" s="1797">
        <v>0</v>
      </c>
      <c r="C95" s="1797">
        <v>0</v>
      </c>
      <c r="D95" s="1797">
        <v>0</v>
      </c>
      <c r="E95" s="1797">
        <v>0</v>
      </c>
      <c r="F95" s="1797">
        <v>0</v>
      </c>
      <c r="G95" s="1797">
        <v>0</v>
      </c>
      <c r="H95" s="1797">
        <v>0</v>
      </c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29">
      <c r="A96" s="11" t="s">
        <v>670</v>
      </c>
      <c r="B96" s="1797">
        <v>0</v>
      </c>
      <c r="C96" s="1797">
        <v>0</v>
      </c>
      <c r="D96" s="1797">
        <v>0</v>
      </c>
      <c r="E96" s="1797">
        <v>0</v>
      </c>
      <c r="F96" s="1797">
        <v>0</v>
      </c>
      <c r="G96" s="1797">
        <v>0</v>
      </c>
      <c r="H96" s="1797">
        <v>0</v>
      </c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>
      <c r="A97" s="11" t="s">
        <v>701</v>
      </c>
      <c r="B97" s="1797">
        <v>0</v>
      </c>
      <c r="C97" s="1797">
        <v>0</v>
      </c>
      <c r="D97" s="1797">
        <v>0</v>
      </c>
      <c r="E97" s="1797">
        <v>0</v>
      </c>
      <c r="F97" s="1797">
        <v>0</v>
      </c>
      <c r="G97" s="1797">
        <v>0</v>
      </c>
      <c r="H97" s="1797">
        <v>0</v>
      </c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:29">
      <c r="A98" s="11" t="s">
        <v>5</v>
      </c>
      <c r="B98" s="1797">
        <v>0</v>
      </c>
      <c r="C98" s="1797">
        <v>0</v>
      </c>
      <c r="D98" s="1797">
        <v>0</v>
      </c>
      <c r="E98" s="1797">
        <v>0</v>
      </c>
      <c r="F98" s="1797">
        <v>0</v>
      </c>
      <c r="G98" s="1797">
        <v>0</v>
      </c>
      <c r="H98" s="1797">
        <v>0</v>
      </c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>
      <c r="A99" s="11" t="s">
        <v>9</v>
      </c>
      <c r="B99" s="1798">
        <f>B100+B101+B102+B103</f>
        <v>0</v>
      </c>
      <c r="C99" s="1798">
        <f t="shared" ref="C99:G99" si="11">C100+C101+C102+C103</f>
        <v>0</v>
      </c>
      <c r="D99" s="1798">
        <f t="shared" si="11"/>
        <v>0</v>
      </c>
      <c r="E99" s="1798">
        <f t="shared" si="11"/>
        <v>0</v>
      </c>
      <c r="F99" s="1798">
        <f t="shared" si="11"/>
        <v>0</v>
      </c>
      <c r="G99" s="1798">
        <f t="shared" si="11"/>
        <v>0</v>
      </c>
      <c r="H99" s="1798">
        <f>H100+H101+H102+H103</f>
        <v>0</v>
      </c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:29">
      <c r="A100" s="84" t="s">
        <v>567</v>
      </c>
      <c r="B100" s="1797">
        <v>0</v>
      </c>
      <c r="C100" s="1797">
        <v>0</v>
      </c>
      <c r="D100" s="1797">
        <v>0</v>
      </c>
      <c r="E100" s="1797">
        <v>0</v>
      </c>
      <c r="F100" s="1797">
        <v>0</v>
      </c>
      <c r="G100" s="1797">
        <v>0</v>
      </c>
      <c r="H100" s="1797">
        <v>0</v>
      </c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:29">
      <c r="A101" s="7" t="s">
        <v>347</v>
      </c>
      <c r="B101" s="1797">
        <v>0</v>
      </c>
      <c r="C101" s="1797">
        <v>0</v>
      </c>
      <c r="D101" s="1797">
        <v>0</v>
      </c>
      <c r="E101" s="1797">
        <v>0</v>
      </c>
      <c r="F101" s="1797">
        <v>0</v>
      </c>
      <c r="G101" s="1797">
        <v>0</v>
      </c>
      <c r="H101" s="1797">
        <v>0</v>
      </c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:29">
      <c r="A102" s="7" t="s">
        <v>6</v>
      </c>
      <c r="B102" s="1797">
        <v>0</v>
      </c>
      <c r="C102" s="1797">
        <v>0</v>
      </c>
      <c r="D102" s="1797">
        <v>0</v>
      </c>
      <c r="E102" s="1797">
        <v>0</v>
      </c>
      <c r="F102" s="1797">
        <v>0</v>
      </c>
      <c r="G102" s="1797">
        <v>0</v>
      </c>
      <c r="H102" s="1797">
        <v>0</v>
      </c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:29">
      <c r="A103" s="7" t="s">
        <v>7</v>
      </c>
      <c r="B103" s="1797">
        <v>0</v>
      </c>
      <c r="C103" s="1797">
        <v>0</v>
      </c>
      <c r="D103" s="1797">
        <v>0</v>
      </c>
      <c r="E103" s="1797">
        <v>0</v>
      </c>
      <c r="F103" s="1797">
        <v>0</v>
      </c>
      <c r="G103" s="1797">
        <v>0</v>
      </c>
      <c r="H103" s="1797">
        <v>0</v>
      </c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:29">
      <c r="A104" s="11" t="s">
        <v>0</v>
      </c>
      <c r="B104" s="1797">
        <v>0</v>
      </c>
      <c r="C104" s="1797">
        <v>0</v>
      </c>
      <c r="D104" s="1797">
        <v>0</v>
      </c>
      <c r="E104" s="1797">
        <v>0</v>
      </c>
      <c r="F104" s="1797">
        <v>0</v>
      </c>
      <c r="G104" s="1797">
        <v>0</v>
      </c>
      <c r="H104" s="1797">
        <v>0</v>
      </c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:29">
      <c r="A105" s="11" t="s">
        <v>584</v>
      </c>
      <c r="B105" s="1800">
        <v>0</v>
      </c>
      <c r="C105" s="1800">
        <v>0</v>
      </c>
      <c r="D105" s="1797">
        <v>0</v>
      </c>
      <c r="E105" s="1800">
        <v>0</v>
      </c>
      <c r="F105" s="1800">
        <v>0</v>
      </c>
      <c r="G105" s="1800">
        <v>0</v>
      </c>
      <c r="H105" s="1800">
        <v>0</v>
      </c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:29">
      <c r="A106" s="1626" t="s">
        <v>65</v>
      </c>
      <c r="B106" s="1795">
        <f>SUM(B107:B118,B123,B124)</f>
        <v>0</v>
      </c>
      <c r="C106" s="1795">
        <f t="shared" ref="C106:H106" si="12">SUM(C107:C118,C123,C124)</f>
        <v>0</v>
      </c>
      <c r="D106" s="1795">
        <f t="shared" si="12"/>
        <v>0</v>
      </c>
      <c r="E106" s="1795">
        <f t="shared" si="12"/>
        <v>0</v>
      </c>
      <c r="F106" s="1795">
        <f t="shared" si="12"/>
        <v>0</v>
      </c>
      <c r="G106" s="1795">
        <f t="shared" si="12"/>
        <v>0</v>
      </c>
      <c r="H106" s="1795">
        <f t="shared" si="12"/>
        <v>0</v>
      </c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:29">
      <c r="A107" s="1796" t="s">
        <v>1</v>
      </c>
      <c r="B107" s="1797">
        <v>0</v>
      </c>
      <c r="C107" s="1797">
        <v>0</v>
      </c>
      <c r="D107" s="1797">
        <v>0</v>
      </c>
      <c r="E107" s="1797">
        <v>0</v>
      </c>
      <c r="F107" s="1797">
        <v>0</v>
      </c>
      <c r="G107" s="1797">
        <v>0</v>
      </c>
      <c r="H107" s="1797">
        <v>0</v>
      </c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:29">
      <c r="A108" s="18" t="s">
        <v>556</v>
      </c>
      <c r="B108" s="1797">
        <v>0</v>
      </c>
      <c r="C108" s="1797">
        <v>0</v>
      </c>
      <c r="D108" s="1797">
        <v>0</v>
      </c>
      <c r="E108" s="1797">
        <v>0</v>
      </c>
      <c r="F108" s="1797">
        <v>0</v>
      </c>
      <c r="G108" s="1797">
        <v>0</v>
      </c>
      <c r="H108" s="1797">
        <v>0</v>
      </c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:29">
      <c r="A109" s="11" t="s">
        <v>668</v>
      </c>
      <c r="B109" s="1797">
        <v>0</v>
      </c>
      <c r="C109" s="1797">
        <v>0</v>
      </c>
      <c r="D109" s="1797">
        <v>0</v>
      </c>
      <c r="E109" s="1797">
        <v>0</v>
      </c>
      <c r="F109" s="1797">
        <v>0</v>
      </c>
      <c r="G109" s="1797">
        <v>0</v>
      </c>
      <c r="H109" s="1797">
        <v>0</v>
      </c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:29">
      <c r="A110" s="18" t="s">
        <v>75</v>
      </c>
      <c r="B110" s="1797">
        <v>0</v>
      </c>
      <c r="C110" s="1797">
        <v>0</v>
      </c>
      <c r="D110" s="1797">
        <v>0</v>
      </c>
      <c r="E110" s="1797">
        <v>0</v>
      </c>
      <c r="F110" s="1797">
        <v>0</v>
      </c>
      <c r="G110" s="1797">
        <v>0</v>
      </c>
      <c r="H110" s="1797">
        <v>0</v>
      </c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:29">
      <c r="A111" s="18" t="s">
        <v>3</v>
      </c>
      <c r="B111" s="1797">
        <v>0</v>
      </c>
      <c r="C111" s="1797">
        <v>0</v>
      </c>
      <c r="D111" s="1797">
        <v>0</v>
      </c>
      <c r="E111" s="1797">
        <v>0</v>
      </c>
      <c r="F111" s="1797">
        <v>0</v>
      </c>
      <c r="G111" s="1797">
        <v>0</v>
      </c>
      <c r="H111" s="1797">
        <v>0</v>
      </c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:29">
      <c r="A112" s="18" t="s">
        <v>4</v>
      </c>
      <c r="B112" s="1797">
        <v>0</v>
      </c>
      <c r="C112" s="1797">
        <v>0</v>
      </c>
      <c r="D112" s="1797">
        <v>0</v>
      </c>
      <c r="E112" s="1797">
        <v>0</v>
      </c>
      <c r="F112" s="1797">
        <v>0</v>
      </c>
      <c r="G112" s="1797">
        <v>0</v>
      </c>
      <c r="H112" s="1797">
        <v>0</v>
      </c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:29">
      <c r="A113" s="11" t="s">
        <v>669</v>
      </c>
      <c r="B113" s="1797">
        <v>0</v>
      </c>
      <c r="C113" s="1797">
        <v>0</v>
      </c>
      <c r="D113" s="1797">
        <v>0</v>
      </c>
      <c r="E113" s="1797">
        <v>0</v>
      </c>
      <c r="F113" s="1797">
        <v>0</v>
      </c>
      <c r="G113" s="1797">
        <v>0</v>
      </c>
      <c r="H113" s="1797">
        <v>0</v>
      </c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:29" ht="45">
      <c r="A114" s="93" t="s">
        <v>702</v>
      </c>
      <c r="B114" s="1797">
        <v>0</v>
      </c>
      <c r="C114" s="1797">
        <v>0</v>
      </c>
      <c r="D114" s="1797">
        <v>0</v>
      </c>
      <c r="E114" s="1797">
        <v>0</v>
      </c>
      <c r="F114" s="1797">
        <v>0</v>
      </c>
      <c r="G114" s="1797">
        <v>0</v>
      </c>
      <c r="H114" s="1797">
        <v>0</v>
      </c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:29">
      <c r="A115" s="11" t="s">
        <v>670</v>
      </c>
      <c r="B115" s="1797">
        <v>0</v>
      </c>
      <c r="C115" s="1797">
        <v>0</v>
      </c>
      <c r="D115" s="1797">
        <v>0</v>
      </c>
      <c r="E115" s="1797">
        <v>0</v>
      </c>
      <c r="F115" s="1797">
        <v>0</v>
      </c>
      <c r="G115" s="1797">
        <v>0</v>
      </c>
      <c r="H115" s="1797">
        <v>0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:29">
      <c r="A116" s="11" t="s">
        <v>701</v>
      </c>
      <c r="B116" s="1797">
        <v>0</v>
      </c>
      <c r="C116" s="1797">
        <v>0</v>
      </c>
      <c r="D116" s="1797">
        <v>0</v>
      </c>
      <c r="E116" s="1797">
        <v>0</v>
      </c>
      <c r="F116" s="1797">
        <v>0</v>
      </c>
      <c r="G116" s="1797">
        <v>0</v>
      </c>
      <c r="H116" s="1797">
        <v>0</v>
      </c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:29">
      <c r="A117" s="11" t="s">
        <v>5</v>
      </c>
      <c r="B117" s="1797">
        <v>0</v>
      </c>
      <c r="C117" s="1797">
        <v>0</v>
      </c>
      <c r="D117" s="1797">
        <v>0</v>
      </c>
      <c r="E117" s="1797">
        <v>0</v>
      </c>
      <c r="F117" s="1797">
        <v>0</v>
      </c>
      <c r="G117" s="1797">
        <v>0</v>
      </c>
      <c r="H117" s="1797">
        <v>0</v>
      </c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:29">
      <c r="A118" s="11" t="s">
        <v>9</v>
      </c>
      <c r="B118" s="1798">
        <f>B119+B120+B121+B122</f>
        <v>0</v>
      </c>
      <c r="C118" s="1798">
        <f t="shared" ref="C118:H118" si="13">C119+C120+C121+C122</f>
        <v>0</v>
      </c>
      <c r="D118" s="1798">
        <f t="shared" si="13"/>
        <v>0</v>
      </c>
      <c r="E118" s="1798">
        <f t="shared" si="13"/>
        <v>0</v>
      </c>
      <c r="F118" s="1798">
        <f t="shared" si="13"/>
        <v>0</v>
      </c>
      <c r="G118" s="1798">
        <f t="shared" si="13"/>
        <v>0</v>
      </c>
      <c r="H118" s="1798">
        <f t="shared" si="13"/>
        <v>0</v>
      </c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:29">
      <c r="A119" s="84" t="s">
        <v>567</v>
      </c>
      <c r="B119" s="1797">
        <v>0</v>
      </c>
      <c r="C119" s="1797">
        <v>0</v>
      </c>
      <c r="D119" s="1797">
        <v>0</v>
      </c>
      <c r="E119" s="1797">
        <v>0</v>
      </c>
      <c r="F119" s="1797">
        <v>0</v>
      </c>
      <c r="G119" s="1797">
        <v>0</v>
      </c>
      <c r="H119" s="1797">
        <v>0</v>
      </c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:29">
      <c r="A120" s="7" t="s">
        <v>347</v>
      </c>
      <c r="B120" s="1797">
        <v>0</v>
      </c>
      <c r="C120" s="1797">
        <v>0</v>
      </c>
      <c r="D120" s="1797">
        <v>0</v>
      </c>
      <c r="E120" s="1797">
        <v>0</v>
      </c>
      <c r="F120" s="1797">
        <v>0</v>
      </c>
      <c r="G120" s="1797">
        <v>0</v>
      </c>
      <c r="H120" s="1797">
        <v>0</v>
      </c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:29">
      <c r="A121" s="7" t="s">
        <v>6</v>
      </c>
      <c r="B121" s="1797">
        <v>0</v>
      </c>
      <c r="C121" s="1797">
        <v>0</v>
      </c>
      <c r="D121" s="1797">
        <v>0</v>
      </c>
      <c r="E121" s="1797">
        <v>0</v>
      </c>
      <c r="F121" s="1797">
        <v>0</v>
      </c>
      <c r="G121" s="1797">
        <v>0</v>
      </c>
      <c r="H121" s="1797">
        <v>0</v>
      </c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:29">
      <c r="A122" s="7" t="s">
        <v>7</v>
      </c>
      <c r="B122" s="1797">
        <v>0</v>
      </c>
      <c r="C122" s="1797">
        <v>0</v>
      </c>
      <c r="D122" s="1797">
        <v>0</v>
      </c>
      <c r="E122" s="1797">
        <v>0</v>
      </c>
      <c r="F122" s="1797">
        <v>0</v>
      </c>
      <c r="G122" s="1797">
        <v>0</v>
      </c>
      <c r="H122" s="1797">
        <v>0</v>
      </c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:29">
      <c r="A123" s="11" t="s">
        <v>0</v>
      </c>
      <c r="B123" s="1797">
        <v>0</v>
      </c>
      <c r="C123" s="1797">
        <v>0</v>
      </c>
      <c r="D123" s="1797">
        <v>0</v>
      </c>
      <c r="E123" s="1797">
        <v>0</v>
      </c>
      <c r="F123" s="1797">
        <v>0</v>
      </c>
      <c r="G123" s="1797">
        <v>0</v>
      </c>
      <c r="H123" s="1797">
        <v>0</v>
      </c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:29">
      <c r="A124" s="11" t="s">
        <v>584</v>
      </c>
      <c r="B124" s="1800">
        <v>0</v>
      </c>
      <c r="C124" s="1800">
        <v>0</v>
      </c>
      <c r="D124" s="1797">
        <v>0</v>
      </c>
      <c r="E124" s="1800">
        <v>0</v>
      </c>
      <c r="F124" s="1800">
        <v>0</v>
      </c>
      <c r="G124" s="1800">
        <v>0</v>
      </c>
      <c r="H124" s="1800">
        <v>0</v>
      </c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:29">
      <c r="A125" s="1626" t="s">
        <v>64</v>
      </c>
      <c r="B125" s="1795">
        <f t="shared" ref="B125:H125" si="14">SUM(B126:B137,B142,B143)</f>
        <v>0</v>
      </c>
      <c r="C125" s="1795">
        <f t="shared" si="14"/>
        <v>0</v>
      </c>
      <c r="D125" s="1795">
        <f t="shared" si="14"/>
        <v>0</v>
      </c>
      <c r="E125" s="1795">
        <f t="shared" si="14"/>
        <v>0</v>
      </c>
      <c r="F125" s="1795">
        <f t="shared" si="14"/>
        <v>0</v>
      </c>
      <c r="G125" s="1795">
        <f t="shared" si="14"/>
        <v>0</v>
      </c>
      <c r="H125" s="1795">
        <f t="shared" si="14"/>
        <v>0</v>
      </c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spans="1:29">
      <c r="A126" s="1796" t="s">
        <v>1</v>
      </c>
      <c r="B126" s="1797">
        <v>0</v>
      </c>
      <c r="C126" s="1797">
        <v>0</v>
      </c>
      <c r="D126" s="1797">
        <v>0</v>
      </c>
      <c r="E126" s="1797">
        <v>0</v>
      </c>
      <c r="F126" s="1797">
        <v>0</v>
      </c>
      <c r="G126" s="1797">
        <v>0</v>
      </c>
      <c r="H126" s="1797">
        <v>0</v>
      </c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spans="1:29">
      <c r="A127" s="18" t="s">
        <v>556</v>
      </c>
      <c r="B127" s="1797">
        <v>0</v>
      </c>
      <c r="C127" s="1797">
        <v>0</v>
      </c>
      <c r="D127" s="1797">
        <v>0</v>
      </c>
      <c r="E127" s="1797">
        <v>0</v>
      </c>
      <c r="F127" s="1797">
        <v>0</v>
      </c>
      <c r="G127" s="1797">
        <v>0</v>
      </c>
      <c r="H127" s="1797">
        <v>0</v>
      </c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spans="1:29">
      <c r="A128" s="11" t="s">
        <v>668</v>
      </c>
      <c r="B128" s="1797">
        <v>0</v>
      </c>
      <c r="C128" s="1797">
        <v>0</v>
      </c>
      <c r="D128" s="1797">
        <v>0</v>
      </c>
      <c r="E128" s="1797">
        <v>0</v>
      </c>
      <c r="F128" s="1797">
        <v>0</v>
      </c>
      <c r="G128" s="1797">
        <v>0</v>
      </c>
      <c r="H128" s="1797">
        <v>0</v>
      </c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spans="1:29">
      <c r="A129" s="18" t="s">
        <v>75</v>
      </c>
      <c r="B129" s="1797">
        <v>0</v>
      </c>
      <c r="C129" s="1797">
        <v>0</v>
      </c>
      <c r="D129" s="1797">
        <v>0</v>
      </c>
      <c r="E129" s="1797">
        <v>0</v>
      </c>
      <c r="F129" s="1797">
        <v>0</v>
      </c>
      <c r="G129" s="1797">
        <v>0</v>
      </c>
      <c r="H129" s="1797">
        <v>0</v>
      </c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spans="1:29">
      <c r="A130" s="18" t="s">
        <v>3</v>
      </c>
      <c r="B130" s="1797">
        <v>0</v>
      </c>
      <c r="C130" s="1797">
        <v>0</v>
      </c>
      <c r="D130" s="1797">
        <v>0</v>
      </c>
      <c r="E130" s="1797">
        <v>0</v>
      </c>
      <c r="F130" s="1797">
        <v>0</v>
      </c>
      <c r="G130" s="1797">
        <v>0</v>
      </c>
      <c r="H130" s="1797">
        <v>0</v>
      </c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spans="1:29">
      <c r="A131" s="18" t="s">
        <v>4</v>
      </c>
      <c r="B131" s="1797">
        <v>0</v>
      </c>
      <c r="C131" s="1797">
        <v>0</v>
      </c>
      <c r="D131" s="1797">
        <v>0</v>
      </c>
      <c r="E131" s="1797">
        <v>0</v>
      </c>
      <c r="F131" s="1797">
        <v>0</v>
      </c>
      <c r="G131" s="1797">
        <v>0</v>
      </c>
      <c r="H131" s="1797">
        <v>0</v>
      </c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spans="1:29">
      <c r="A132" s="11" t="s">
        <v>669</v>
      </c>
      <c r="B132" s="1797">
        <v>0</v>
      </c>
      <c r="C132" s="1797">
        <v>0</v>
      </c>
      <c r="D132" s="1797">
        <v>0</v>
      </c>
      <c r="E132" s="1797">
        <v>0</v>
      </c>
      <c r="F132" s="1797">
        <v>0</v>
      </c>
      <c r="G132" s="1797">
        <v>0</v>
      </c>
      <c r="H132" s="1797">
        <v>0</v>
      </c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spans="1:29" ht="45">
      <c r="A133" s="93" t="s">
        <v>702</v>
      </c>
      <c r="B133" s="1797">
        <v>0</v>
      </c>
      <c r="C133" s="1797">
        <v>0</v>
      </c>
      <c r="D133" s="1797">
        <v>0</v>
      </c>
      <c r="E133" s="1797">
        <v>0</v>
      </c>
      <c r="F133" s="1797">
        <v>0</v>
      </c>
      <c r="G133" s="1797">
        <v>0</v>
      </c>
      <c r="H133" s="1797">
        <v>0</v>
      </c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spans="1:29">
      <c r="A134" s="11" t="s">
        <v>670</v>
      </c>
      <c r="B134" s="1797">
        <v>0</v>
      </c>
      <c r="C134" s="1797">
        <v>0</v>
      </c>
      <c r="D134" s="1797">
        <v>0</v>
      </c>
      <c r="E134" s="1797">
        <v>0</v>
      </c>
      <c r="F134" s="1797">
        <v>0</v>
      </c>
      <c r="G134" s="1797">
        <v>0</v>
      </c>
      <c r="H134" s="1797">
        <v>0</v>
      </c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spans="1:29">
      <c r="A135" s="11" t="s">
        <v>701</v>
      </c>
      <c r="B135" s="1797">
        <v>0</v>
      </c>
      <c r="C135" s="1797">
        <v>0</v>
      </c>
      <c r="D135" s="1797">
        <v>0</v>
      </c>
      <c r="E135" s="1797">
        <v>0</v>
      </c>
      <c r="F135" s="1797">
        <v>0</v>
      </c>
      <c r="G135" s="1797">
        <v>0</v>
      </c>
      <c r="H135" s="1797">
        <v>0</v>
      </c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spans="1:29">
      <c r="A136" s="11" t="s">
        <v>5</v>
      </c>
      <c r="B136" s="1797">
        <v>0</v>
      </c>
      <c r="C136" s="1797">
        <v>0</v>
      </c>
      <c r="D136" s="1797">
        <v>0</v>
      </c>
      <c r="E136" s="1797">
        <v>0</v>
      </c>
      <c r="F136" s="1797">
        <v>0</v>
      </c>
      <c r="G136" s="1797">
        <v>0</v>
      </c>
      <c r="H136" s="1797">
        <v>0</v>
      </c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spans="1:29">
      <c r="A137" s="11" t="s">
        <v>9</v>
      </c>
      <c r="B137" s="1798">
        <f>B138+B139+B140+B141</f>
        <v>0</v>
      </c>
      <c r="C137" s="1798">
        <f t="shared" ref="C137:H137" si="15">C138+C139+C140+C141</f>
        <v>0</v>
      </c>
      <c r="D137" s="1798">
        <f t="shared" si="15"/>
        <v>0</v>
      </c>
      <c r="E137" s="1798">
        <f t="shared" si="15"/>
        <v>0</v>
      </c>
      <c r="F137" s="1798">
        <f t="shared" si="15"/>
        <v>0</v>
      </c>
      <c r="G137" s="1798">
        <f t="shared" si="15"/>
        <v>0</v>
      </c>
      <c r="H137" s="1798">
        <f t="shared" si="15"/>
        <v>0</v>
      </c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spans="1:29">
      <c r="A138" s="84" t="s">
        <v>567</v>
      </c>
      <c r="B138" s="1797">
        <v>0</v>
      </c>
      <c r="C138" s="1797">
        <v>0</v>
      </c>
      <c r="D138" s="1797">
        <v>0</v>
      </c>
      <c r="E138" s="1797">
        <v>0</v>
      </c>
      <c r="F138" s="1797">
        <v>0</v>
      </c>
      <c r="G138" s="1797">
        <v>0</v>
      </c>
      <c r="H138" s="1797">
        <v>0</v>
      </c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spans="1:29">
      <c r="A139" s="7" t="s">
        <v>347</v>
      </c>
      <c r="B139" s="1797">
        <v>0</v>
      </c>
      <c r="C139" s="1797">
        <v>0</v>
      </c>
      <c r="D139" s="1797">
        <v>0</v>
      </c>
      <c r="E139" s="1797">
        <v>0</v>
      </c>
      <c r="F139" s="1797">
        <v>0</v>
      </c>
      <c r="G139" s="1797">
        <v>0</v>
      </c>
      <c r="H139" s="1797">
        <v>0</v>
      </c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spans="1:29">
      <c r="A140" s="7" t="s">
        <v>6</v>
      </c>
      <c r="B140" s="1797">
        <v>0</v>
      </c>
      <c r="C140" s="1797">
        <v>0</v>
      </c>
      <c r="D140" s="1797">
        <v>0</v>
      </c>
      <c r="E140" s="1797">
        <v>0</v>
      </c>
      <c r="F140" s="1797">
        <v>0</v>
      </c>
      <c r="G140" s="1797">
        <v>0</v>
      </c>
      <c r="H140" s="1797">
        <v>0</v>
      </c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spans="1:29">
      <c r="A141" s="7" t="s">
        <v>7</v>
      </c>
      <c r="B141" s="1797">
        <v>0</v>
      </c>
      <c r="C141" s="1797">
        <v>0</v>
      </c>
      <c r="D141" s="1797">
        <v>0</v>
      </c>
      <c r="E141" s="1797">
        <v>0</v>
      </c>
      <c r="F141" s="1797">
        <v>0</v>
      </c>
      <c r="G141" s="1797">
        <v>0</v>
      </c>
      <c r="H141" s="1797">
        <v>0</v>
      </c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spans="1:29">
      <c r="A142" s="11" t="s">
        <v>0</v>
      </c>
      <c r="B142" s="1797">
        <v>0</v>
      </c>
      <c r="C142" s="1797">
        <v>0</v>
      </c>
      <c r="D142" s="1797">
        <v>0</v>
      </c>
      <c r="E142" s="1797">
        <v>0</v>
      </c>
      <c r="F142" s="1797">
        <v>0</v>
      </c>
      <c r="G142" s="1797">
        <v>0</v>
      </c>
      <c r="H142" s="1797">
        <v>0</v>
      </c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spans="1:29">
      <c r="A143" s="11" t="s">
        <v>584</v>
      </c>
      <c r="B143" s="1800">
        <v>0</v>
      </c>
      <c r="C143" s="1800">
        <v>0</v>
      </c>
      <c r="D143" s="1797">
        <v>0</v>
      </c>
      <c r="E143" s="1800">
        <v>0</v>
      </c>
      <c r="F143" s="1800">
        <v>0</v>
      </c>
      <c r="G143" s="1800">
        <v>0</v>
      </c>
      <c r="H143" s="1800">
        <v>0</v>
      </c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spans="1:29">
      <c r="A144" s="1626" t="s">
        <v>8</v>
      </c>
      <c r="B144" s="1795">
        <f>SUM(B145:B156,B161,B162)</f>
        <v>0</v>
      </c>
      <c r="C144" s="1795">
        <f t="shared" ref="C144:H144" si="16">SUM(C145:C156,C161,C162)</f>
        <v>0</v>
      </c>
      <c r="D144" s="1795">
        <f t="shared" si="16"/>
        <v>0</v>
      </c>
      <c r="E144" s="1795">
        <f t="shared" si="16"/>
        <v>0</v>
      </c>
      <c r="F144" s="1795">
        <f t="shared" si="16"/>
        <v>0</v>
      </c>
      <c r="G144" s="1795">
        <f t="shared" si="16"/>
        <v>0</v>
      </c>
      <c r="H144" s="1795">
        <f t="shared" si="16"/>
        <v>0</v>
      </c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29">
      <c r="A145" s="1796" t="s">
        <v>1</v>
      </c>
      <c r="B145" s="1797">
        <v>0</v>
      </c>
      <c r="C145" s="1797">
        <v>0</v>
      </c>
      <c r="D145" s="1797">
        <v>0</v>
      </c>
      <c r="E145" s="1797">
        <v>0</v>
      </c>
      <c r="F145" s="1797">
        <v>0</v>
      </c>
      <c r="G145" s="1797">
        <v>0</v>
      </c>
      <c r="H145" s="1797">
        <v>0</v>
      </c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spans="1:29">
      <c r="A146" s="18" t="s">
        <v>556</v>
      </c>
      <c r="B146" s="1797">
        <v>0</v>
      </c>
      <c r="C146" s="1797">
        <v>0</v>
      </c>
      <c r="D146" s="1797">
        <v>0</v>
      </c>
      <c r="E146" s="1797">
        <v>0</v>
      </c>
      <c r="F146" s="1797">
        <v>0</v>
      </c>
      <c r="G146" s="1797">
        <v>0</v>
      </c>
      <c r="H146" s="1797">
        <v>0</v>
      </c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spans="1:29">
      <c r="A147" s="11" t="s">
        <v>668</v>
      </c>
      <c r="B147" s="1797">
        <v>0</v>
      </c>
      <c r="C147" s="1797">
        <v>0</v>
      </c>
      <c r="D147" s="1797">
        <v>0</v>
      </c>
      <c r="E147" s="1797">
        <v>0</v>
      </c>
      <c r="F147" s="1797">
        <v>0</v>
      </c>
      <c r="G147" s="1797">
        <v>0</v>
      </c>
      <c r="H147" s="1797">
        <v>0</v>
      </c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spans="1:29">
      <c r="A148" s="18" t="s">
        <v>75</v>
      </c>
      <c r="B148" s="1797">
        <v>0</v>
      </c>
      <c r="C148" s="1797">
        <v>0</v>
      </c>
      <c r="D148" s="1797">
        <v>0</v>
      </c>
      <c r="E148" s="1797">
        <v>0</v>
      </c>
      <c r="F148" s="1797">
        <v>0</v>
      </c>
      <c r="G148" s="1797">
        <v>0</v>
      </c>
      <c r="H148" s="1797">
        <v>0</v>
      </c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spans="1:29">
      <c r="A149" s="18" t="s">
        <v>3</v>
      </c>
      <c r="B149" s="1797">
        <v>0</v>
      </c>
      <c r="C149" s="1797">
        <v>0</v>
      </c>
      <c r="D149" s="1797">
        <v>0</v>
      </c>
      <c r="E149" s="1797">
        <v>0</v>
      </c>
      <c r="F149" s="1797">
        <v>0</v>
      </c>
      <c r="G149" s="1797">
        <v>0</v>
      </c>
      <c r="H149" s="1797">
        <v>0</v>
      </c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spans="1:29">
      <c r="A150" s="18" t="s">
        <v>4</v>
      </c>
      <c r="B150" s="1797">
        <v>0</v>
      </c>
      <c r="C150" s="1797">
        <v>0</v>
      </c>
      <c r="D150" s="1797">
        <v>0</v>
      </c>
      <c r="E150" s="1797">
        <v>0</v>
      </c>
      <c r="F150" s="1797">
        <v>0</v>
      </c>
      <c r="G150" s="1797">
        <v>0</v>
      </c>
      <c r="H150" s="1797">
        <v>0</v>
      </c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spans="1:29">
      <c r="A151" s="11" t="s">
        <v>669</v>
      </c>
      <c r="B151" s="1797">
        <v>0</v>
      </c>
      <c r="C151" s="1797">
        <v>0</v>
      </c>
      <c r="D151" s="1797">
        <v>0</v>
      </c>
      <c r="E151" s="1797">
        <v>0</v>
      </c>
      <c r="F151" s="1797">
        <v>0</v>
      </c>
      <c r="G151" s="1797">
        <v>0</v>
      </c>
      <c r="H151" s="1797">
        <v>0</v>
      </c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spans="1:29" ht="45">
      <c r="A152" s="93" t="s">
        <v>702</v>
      </c>
      <c r="B152" s="1797">
        <v>0</v>
      </c>
      <c r="C152" s="1797">
        <v>0</v>
      </c>
      <c r="D152" s="1797">
        <v>0</v>
      </c>
      <c r="E152" s="1797">
        <v>0</v>
      </c>
      <c r="F152" s="1797">
        <v>0</v>
      </c>
      <c r="G152" s="1797">
        <v>0</v>
      </c>
      <c r="H152" s="1797">
        <v>0</v>
      </c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spans="1:29">
      <c r="A153" s="11" t="s">
        <v>670</v>
      </c>
      <c r="B153" s="1797">
        <v>0</v>
      </c>
      <c r="C153" s="1797">
        <v>0</v>
      </c>
      <c r="D153" s="1797">
        <v>0</v>
      </c>
      <c r="E153" s="1797">
        <v>0</v>
      </c>
      <c r="F153" s="1797">
        <v>0</v>
      </c>
      <c r="G153" s="1797">
        <v>0</v>
      </c>
      <c r="H153" s="1797">
        <v>0</v>
      </c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spans="1:29">
      <c r="A154" s="11" t="s">
        <v>701</v>
      </c>
      <c r="B154" s="1797">
        <v>0</v>
      </c>
      <c r="C154" s="1797">
        <v>0</v>
      </c>
      <c r="D154" s="1797">
        <v>0</v>
      </c>
      <c r="E154" s="1797">
        <v>0</v>
      </c>
      <c r="F154" s="1797">
        <v>0</v>
      </c>
      <c r="G154" s="1797">
        <v>0</v>
      </c>
      <c r="H154" s="1797">
        <v>0</v>
      </c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spans="1:29">
      <c r="A155" s="11" t="s">
        <v>5</v>
      </c>
      <c r="B155" s="1797">
        <v>0</v>
      </c>
      <c r="C155" s="1797">
        <v>0</v>
      </c>
      <c r="D155" s="1797">
        <v>0</v>
      </c>
      <c r="E155" s="1797">
        <v>0</v>
      </c>
      <c r="F155" s="1797">
        <v>0</v>
      </c>
      <c r="G155" s="1797">
        <v>0</v>
      </c>
      <c r="H155" s="1797">
        <v>0</v>
      </c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spans="1:29">
      <c r="A156" s="11" t="s">
        <v>9</v>
      </c>
      <c r="B156" s="1798">
        <f>B157+B158+B159+B160</f>
        <v>0</v>
      </c>
      <c r="C156" s="1798">
        <f t="shared" ref="C156:H156" si="17">C157+C158+C159+C160</f>
        <v>0</v>
      </c>
      <c r="D156" s="1798">
        <f t="shared" si="17"/>
        <v>0</v>
      </c>
      <c r="E156" s="1798">
        <f t="shared" si="17"/>
        <v>0</v>
      </c>
      <c r="F156" s="1798">
        <f t="shared" si="17"/>
        <v>0</v>
      </c>
      <c r="G156" s="1798">
        <f t="shared" si="17"/>
        <v>0</v>
      </c>
      <c r="H156" s="1798">
        <f t="shared" si="17"/>
        <v>0</v>
      </c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spans="1:29">
      <c r="A157" s="84" t="s">
        <v>567</v>
      </c>
      <c r="B157" s="1797">
        <v>0</v>
      </c>
      <c r="C157" s="1797">
        <v>0</v>
      </c>
      <c r="D157" s="1797">
        <v>0</v>
      </c>
      <c r="E157" s="1797">
        <v>0</v>
      </c>
      <c r="F157" s="1797">
        <v>0</v>
      </c>
      <c r="G157" s="1797">
        <v>0</v>
      </c>
      <c r="H157" s="1797">
        <v>0</v>
      </c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spans="1:29">
      <c r="A158" s="7" t="s">
        <v>347</v>
      </c>
      <c r="B158" s="1797">
        <v>0</v>
      </c>
      <c r="C158" s="1797">
        <v>0</v>
      </c>
      <c r="D158" s="1797">
        <v>0</v>
      </c>
      <c r="E158" s="1797">
        <v>0</v>
      </c>
      <c r="F158" s="1797">
        <v>0</v>
      </c>
      <c r="G158" s="1797">
        <v>0</v>
      </c>
      <c r="H158" s="1797">
        <v>0</v>
      </c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spans="1:29">
      <c r="A159" s="7" t="s">
        <v>6</v>
      </c>
      <c r="B159" s="1797">
        <v>0</v>
      </c>
      <c r="C159" s="1797">
        <v>0</v>
      </c>
      <c r="D159" s="1797">
        <v>0</v>
      </c>
      <c r="E159" s="1797">
        <v>0</v>
      </c>
      <c r="F159" s="1797">
        <v>0</v>
      </c>
      <c r="G159" s="1797">
        <v>0</v>
      </c>
      <c r="H159" s="1797">
        <v>0</v>
      </c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spans="1:29">
      <c r="A160" s="7" t="s">
        <v>7</v>
      </c>
      <c r="B160" s="1797">
        <v>0</v>
      </c>
      <c r="C160" s="1797">
        <v>0</v>
      </c>
      <c r="D160" s="1797">
        <v>0</v>
      </c>
      <c r="E160" s="1797">
        <v>0</v>
      </c>
      <c r="F160" s="1797">
        <v>0</v>
      </c>
      <c r="G160" s="1797">
        <v>0</v>
      </c>
      <c r="H160" s="1797">
        <v>0</v>
      </c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spans="1:29">
      <c r="A161" s="11" t="s">
        <v>0</v>
      </c>
      <c r="B161" s="1797">
        <v>0</v>
      </c>
      <c r="C161" s="1797">
        <v>0</v>
      </c>
      <c r="D161" s="1797">
        <v>0</v>
      </c>
      <c r="E161" s="1797">
        <v>0</v>
      </c>
      <c r="F161" s="1797">
        <v>0</v>
      </c>
      <c r="G161" s="1797">
        <v>0</v>
      </c>
      <c r="H161" s="1797">
        <v>0</v>
      </c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spans="1:29">
      <c r="A162" s="11" t="s">
        <v>584</v>
      </c>
      <c r="B162" s="1800">
        <v>0</v>
      </c>
      <c r="C162" s="1800">
        <v>0</v>
      </c>
      <c r="D162" s="1797">
        <v>0</v>
      </c>
      <c r="E162" s="1800">
        <v>0</v>
      </c>
      <c r="F162" s="1800">
        <v>0</v>
      </c>
      <c r="G162" s="1800">
        <v>0</v>
      </c>
      <c r="H162" s="1800">
        <v>0</v>
      </c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spans="1:29">
      <c r="A163" s="1626" t="s">
        <v>83</v>
      </c>
      <c r="B163" s="1795">
        <f>B164+B183+B202+B221</f>
        <v>0</v>
      </c>
      <c r="C163" s="1795">
        <f t="shared" ref="C163:H163" si="18">C164+C183+C202+C221</f>
        <v>0</v>
      </c>
      <c r="D163" s="1795">
        <f t="shared" si="18"/>
        <v>0</v>
      </c>
      <c r="E163" s="1795">
        <f t="shared" si="18"/>
        <v>0</v>
      </c>
      <c r="F163" s="1795">
        <f t="shared" si="18"/>
        <v>0</v>
      </c>
      <c r="G163" s="1795">
        <f t="shared" si="18"/>
        <v>0</v>
      </c>
      <c r="H163" s="1795">
        <f t="shared" si="18"/>
        <v>0</v>
      </c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spans="1:29">
      <c r="A164" s="134" t="s">
        <v>62</v>
      </c>
      <c r="B164" s="1795">
        <f>SUM(B165:B176,B181,B182)</f>
        <v>0</v>
      </c>
      <c r="C164" s="1795">
        <f t="shared" ref="C164:H164" si="19">SUM(C165:C176,C181,C182)</f>
        <v>0</v>
      </c>
      <c r="D164" s="1795">
        <f t="shared" si="19"/>
        <v>0</v>
      </c>
      <c r="E164" s="1795">
        <f t="shared" si="19"/>
        <v>0</v>
      </c>
      <c r="F164" s="1795">
        <f t="shared" si="19"/>
        <v>0</v>
      </c>
      <c r="G164" s="1795">
        <f t="shared" si="19"/>
        <v>0</v>
      </c>
      <c r="H164" s="1795">
        <f t="shared" si="19"/>
        <v>0</v>
      </c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spans="1:29">
      <c r="A165" s="1796" t="s">
        <v>1</v>
      </c>
      <c r="B165" s="1797">
        <v>0</v>
      </c>
      <c r="C165" s="1797">
        <v>0</v>
      </c>
      <c r="D165" s="1797">
        <v>0</v>
      </c>
      <c r="E165" s="1797">
        <v>0</v>
      </c>
      <c r="F165" s="1797">
        <v>0</v>
      </c>
      <c r="G165" s="1797">
        <v>0</v>
      </c>
      <c r="H165" s="1797">
        <v>0</v>
      </c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spans="1:29">
      <c r="A166" s="18" t="s">
        <v>556</v>
      </c>
      <c r="B166" s="1797">
        <v>0</v>
      </c>
      <c r="C166" s="1797">
        <v>0</v>
      </c>
      <c r="D166" s="1797">
        <v>0</v>
      </c>
      <c r="E166" s="1797">
        <v>0</v>
      </c>
      <c r="F166" s="1797">
        <v>0</v>
      </c>
      <c r="G166" s="1797">
        <v>0</v>
      </c>
      <c r="H166" s="1797">
        <v>0</v>
      </c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spans="1:29">
      <c r="A167" s="11" t="s">
        <v>668</v>
      </c>
      <c r="B167" s="1797">
        <v>0</v>
      </c>
      <c r="C167" s="1797">
        <v>0</v>
      </c>
      <c r="D167" s="1797">
        <v>0</v>
      </c>
      <c r="E167" s="1797">
        <v>0</v>
      </c>
      <c r="F167" s="1797">
        <v>0</v>
      </c>
      <c r="G167" s="1797">
        <v>0</v>
      </c>
      <c r="H167" s="1797">
        <v>0</v>
      </c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spans="1:29">
      <c r="A168" s="18" t="s">
        <v>75</v>
      </c>
      <c r="B168" s="1797">
        <v>0</v>
      </c>
      <c r="C168" s="1797">
        <v>0</v>
      </c>
      <c r="D168" s="1797">
        <v>0</v>
      </c>
      <c r="E168" s="1797">
        <v>0</v>
      </c>
      <c r="F168" s="1797">
        <v>0</v>
      </c>
      <c r="G168" s="1797">
        <v>0</v>
      </c>
      <c r="H168" s="1797">
        <v>0</v>
      </c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spans="1:29">
      <c r="A169" s="18" t="s">
        <v>3</v>
      </c>
      <c r="B169" s="1797">
        <v>0</v>
      </c>
      <c r="C169" s="1797">
        <v>0</v>
      </c>
      <c r="D169" s="1797">
        <v>0</v>
      </c>
      <c r="E169" s="1797">
        <v>0</v>
      </c>
      <c r="F169" s="1797">
        <v>0</v>
      </c>
      <c r="G169" s="1797">
        <v>0</v>
      </c>
      <c r="H169" s="1797">
        <v>0</v>
      </c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spans="1:29">
      <c r="A170" s="18" t="s">
        <v>4</v>
      </c>
      <c r="B170" s="1797">
        <v>0</v>
      </c>
      <c r="C170" s="1797">
        <v>0</v>
      </c>
      <c r="D170" s="1797">
        <v>0</v>
      </c>
      <c r="E170" s="1797">
        <v>0</v>
      </c>
      <c r="F170" s="1797">
        <v>0</v>
      </c>
      <c r="G170" s="1797">
        <v>0</v>
      </c>
      <c r="H170" s="1797">
        <v>0</v>
      </c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spans="1:29">
      <c r="A171" s="11" t="s">
        <v>669</v>
      </c>
      <c r="B171" s="1797">
        <v>0</v>
      </c>
      <c r="C171" s="1797">
        <v>0</v>
      </c>
      <c r="D171" s="1797">
        <v>0</v>
      </c>
      <c r="E171" s="1797">
        <v>0</v>
      </c>
      <c r="F171" s="1797">
        <v>0</v>
      </c>
      <c r="G171" s="1797">
        <v>0</v>
      </c>
      <c r="H171" s="1797">
        <v>0</v>
      </c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spans="1:29" ht="45">
      <c r="A172" s="93" t="s">
        <v>702</v>
      </c>
      <c r="B172" s="1797">
        <v>0</v>
      </c>
      <c r="C172" s="1797">
        <v>0</v>
      </c>
      <c r="D172" s="1797">
        <v>0</v>
      </c>
      <c r="E172" s="1797">
        <v>0</v>
      </c>
      <c r="F172" s="1797">
        <v>0</v>
      </c>
      <c r="G172" s="1797">
        <v>0</v>
      </c>
      <c r="H172" s="1797">
        <v>0</v>
      </c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spans="1:29">
      <c r="A173" s="11" t="s">
        <v>670</v>
      </c>
      <c r="B173" s="1797">
        <v>0</v>
      </c>
      <c r="C173" s="1797">
        <v>0</v>
      </c>
      <c r="D173" s="1797">
        <v>0</v>
      </c>
      <c r="E173" s="1797">
        <v>0</v>
      </c>
      <c r="F173" s="1797">
        <v>0</v>
      </c>
      <c r="G173" s="1797">
        <v>0</v>
      </c>
      <c r="H173" s="1797">
        <v>0</v>
      </c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spans="1:29">
      <c r="A174" s="11" t="s">
        <v>701</v>
      </c>
      <c r="B174" s="1797">
        <v>0</v>
      </c>
      <c r="C174" s="1797">
        <v>0</v>
      </c>
      <c r="D174" s="1797">
        <v>0</v>
      </c>
      <c r="E174" s="1797">
        <v>0</v>
      </c>
      <c r="F174" s="1797">
        <v>0</v>
      </c>
      <c r="G174" s="1797">
        <v>0</v>
      </c>
      <c r="H174" s="1797">
        <v>0</v>
      </c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spans="1:29">
      <c r="A175" s="11" t="s">
        <v>5</v>
      </c>
      <c r="B175" s="1797">
        <v>0</v>
      </c>
      <c r="C175" s="1797">
        <v>0</v>
      </c>
      <c r="D175" s="1797">
        <v>0</v>
      </c>
      <c r="E175" s="1797">
        <v>0</v>
      </c>
      <c r="F175" s="1797">
        <v>0</v>
      </c>
      <c r="G175" s="1797">
        <v>0</v>
      </c>
      <c r="H175" s="1797">
        <v>0</v>
      </c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spans="1:29">
      <c r="A176" s="11" t="s">
        <v>9</v>
      </c>
      <c r="B176" s="1798">
        <f>B177+B178+B179+B180</f>
        <v>0</v>
      </c>
      <c r="C176" s="1798">
        <f t="shared" ref="C176:H176" si="20">C177+C178+C179+C180</f>
        <v>0</v>
      </c>
      <c r="D176" s="1798">
        <f t="shared" si="20"/>
        <v>0</v>
      </c>
      <c r="E176" s="1798">
        <f t="shared" si="20"/>
        <v>0</v>
      </c>
      <c r="F176" s="1798">
        <f t="shared" si="20"/>
        <v>0</v>
      </c>
      <c r="G176" s="1798">
        <f t="shared" si="20"/>
        <v>0</v>
      </c>
      <c r="H176" s="1798">
        <f t="shared" si="20"/>
        <v>0</v>
      </c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spans="1:29">
      <c r="A177" s="84" t="s">
        <v>567</v>
      </c>
      <c r="B177" s="1797">
        <v>0</v>
      </c>
      <c r="C177" s="1797">
        <v>0</v>
      </c>
      <c r="D177" s="1797">
        <v>0</v>
      </c>
      <c r="E177" s="1797">
        <v>0</v>
      </c>
      <c r="F177" s="1797">
        <v>0</v>
      </c>
      <c r="G177" s="1797">
        <v>0</v>
      </c>
      <c r="H177" s="1797">
        <v>0</v>
      </c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spans="1:29">
      <c r="A178" s="7" t="s">
        <v>347</v>
      </c>
      <c r="B178" s="1797">
        <v>0</v>
      </c>
      <c r="C178" s="1797">
        <v>0</v>
      </c>
      <c r="D178" s="1797">
        <v>0</v>
      </c>
      <c r="E178" s="1797">
        <v>0</v>
      </c>
      <c r="F178" s="1797">
        <v>0</v>
      </c>
      <c r="G178" s="1797">
        <v>0</v>
      </c>
      <c r="H178" s="1797">
        <v>0</v>
      </c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spans="1:29">
      <c r="A179" s="7" t="s">
        <v>6</v>
      </c>
      <c r="B179" s="1797">
        <v>0</v>
      </c>
      <c r="C179" s="1797">
        <v>0</v>
      </c>
      <c r="D179" s="1797">
        <v>0</v>
      </c>
      <c r="E179" s="1797">
        <v>0</v>
      </c>
      <c r="F179" s="1797">
        <v>0</v>
      </c>
      <c r="G179" s="1797">
        <v>0</v>
      </c>
      <c r="H179" s="1797">
        <v>0</v>
      </c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spans="1:29">
      <c r="A180" s="7" t="s">
        <v>7</v>
      </c>
      <c r="B180" s="1797">
        <v>0</v>
      </c>
      <c r="C180" s="1797">
        <v>0</v>
      </c>
      <c r="D180" s="1797">
        <v>0</v>
      </c>
      <c r="E180" s="1797">
        <v>0</v>
      </c>
      <c r="F180" s="1797">
        <v>0</v>
      </c>
      <c r="G180" s="1797">
        <v>0</v>
      </c>
      <c r="H180" s="1797">
        <v>0</v>
      </c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spans="1:29">
      <c r="A181" s="11" t="s">
        <v>0</v>
      </c>
      <c r="B181" s="1797">
        <v>0</v>
      </c>
      <c r="C181" s="1797">
        <v>0</v>
      </c>
      <c r="D181" s="1797">
        <v>0</v>
      </c>
      <c r="E181" s="1797">
        <v>0</v>
      </c>
      <c r="F181" s="1797">
        <v>0</v>
      </c>
      <c r="G181" s="1797">
        <v>0</v>
      </c>
      <c r="H181" s="1797">
        <v>0</v>
      </c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spans="1:29">
      <c r="A182" s="11" t="s">
        <v>584</v>
      </c>
      <c r="B182" s="1800">
        <v>0</v>
      </c>
      <c r="C182" s="1800">
        <v>0</v>
      </c>
      <c r="D182" s="1797">
        <v>0</v>
      </c>
      <c r="E182" s="1800">
        <v>0</v>
      </c>
      <c r="F182" s="1800">
        <v>0</v>
      </c>
      <c r="G182" s="1800">
        <v>0</v>
      </c>
      <c r="H182" s="1800">
        <v>0</v>
      </c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spans="1:29">
      <c r="A183" s="1626" t="s">
        <v>65</v>
      </c>
      <c r="B183" s="1795">
        <f>SUM(B184:B195,B200,B201)</f>
        <v>0</v>
      </c>
      <c r="C183" s="1795">
        <f t="shared" ref="C183:H183" si="21">SUM(C184:C195,C200,C201)</f>
        <v>0</v>
      </c>
      <c r="D183" s="1795">
        <f t="shared" si="21"/>
        <v>0</v>
      </c>
      <c r="E183" s="1795">
        <f t="shared" si="21"/>
        <v>0</v>
      </c>
      <c r="F183" s="1795">
        <f t="shared" si="21"/>
        <v>0</v>
      </c>
      <c r="G183" s="1795">
        <f t="shared" si="21"/>
        <v>0</v>
      </c>
      <c r="H183" s="1795">
        <f t="shared" si="21"/>
        <v>0</v>
      </c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spans="1:29">
      <c r="A184" s="1796" t="s">
        <v>1</v>
      </c>
      <c r="B184" s="1797">
        <v>0</v>
      </c>
      <c r="C184" s="1797">
        <v>0</v>
      </c>
      <c r="D184" s="1797">
        <v>0</v>
      </c>
      <c r="E184" s="1797">
        <v>0</v>
      </c>
      <c r="F184" s="1797">
        <v>0</v>
      </c>
      <c r="G184" s="1797">
        <v>0</v>
      </c>
      <c r="H184" s="1797">
        <v>0</v>
      </c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spans="1:29">
      <c r="A185" s="18" t="s">
        <v>556</v>
      </c>
      <c r="B185" s="1797">
        <v>0</v>
      </c>
      <c r="C185" s="1797">
        <v>0</v>
      </c>
      <c r="D185" s="1797">
        <v>0</v>
      </c>
      <c r="E185" s="1797">
        <v>0</v>
      </c>
      <c r="F185" s="1797">
        <v>0</v>
      </c>
      <c r="G185" s="1797">
        <v>0</v>
      </c>
      <c r="H185" s="1797">
        <v>0</v>
      </c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spans="1:29">
      <c r="A186" s="11" t="s">
        <v>668</v>
      </c>
      <c r="B186" s="1797">
        <v>0</v>
      </c>
      <c r="C186" s="1797">
        <v>0</v>
      </c>
      <c r="D186" s="1797">
        <v>0</v>
      </c>
      <c r="E186" s="1797">
        <v>0</v>
      </c>
      <c r="F186" s="1797">
        <v>0</v>
      </c>
      <c r="G186" s="1797">
        <v>0</v>
      </c>
      <c r="H186" s="1797">
        <v>0</v>
      </c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spans="1:29">
      <c r="A187" s="18" t="s">
        <v>75</v>
      </c>
      <c r="B187" s="1797">
        <v>0</v>
      </c>
      <c r="C187" s="1797">
        <v>0</v>
      </c>
      <c r="D187" s="1797">
        <v>0</v>
      </c>
      <c r="E187" s="1797">
        <v>0</v>
      </c>
      <c r="F187" s="1797">
        <v>0</v>
      </c>
      <c r="G187" s="1797">
        <v>0</v>
      </c>
      <c r="H187" s="1797">
        <v>0</v>
      </c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spans="1:29">
      <c r="A188" s="18" t="s">
        <v>3</v>
      </c>
      <c r="B188" s="1797">
        <v>0</v>
      </c>
      <c r="C188" s="1797">
        <v>0</v>
      </c>
      <c r="D188" s="1797">
        <v>0</v>
      </c>
      <c r="E188" s="1797">
        <v>0</v>
      </c>
      <c r="F188" s="1797">
        <v>0</v>
      </c>
      <c r="G188" s="1797">
        <v>0</v>
      </c>
      <c r="H188" s="1797">
        <v>0</v>
      </c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spans="1:29">
      <c r="A189" s="18" t="s">
        <v>4</v>
      </c>
      <c r="B189" s="1797">
        <v>0</v>
      </c>
      <c r="C189" s="1797">
        <v>0</v>
      </c>
      <c r="D189" s="1797">
        <v>0</v>
      </c>
      <c r="E189" s="1797">
        <v>0</v>
      </c>
      <c r="F189" s="1797">
        <v>0</v>
      </c>
      <c r="G189" s="1797">
        <v>0</v>
      </c>
      <c r="H189" s="1797">
        <v>0</v>
      </c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spans="1:29">
      <c r="A190" s="11" t="s">
        <v>669</v>
      </c>
      <c r="B190" s="1797">
        <v>0</v>
      </c>
      <c r="C190" s="1797">
        <v>0</v>
      </c>
      <c r="D190" s="1797">
        <v>0</v>
      </c>
      <c r="E190" s="1797">
        <v>0</v>
      </c>
      <c r="F190" s="1797">
        <v>0</v>
      </c>
      <c r="G190" s="1797">
        <v>0</v>
      </c>
      <c r="H190" s="1797">
        <v>0</v>
      </c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spans="1:29" ht="45">
      <c r="A191" s="93" t="s">
        <v>702</v>
      </c>
      <c r="B191" s="1797">
        <v>0</v>
      </c>
      <c r="C191" s="1797">
        <v>0</v>
      </c>
      <c r="D191" s="1797">
        <v>0</v>
      </c>
      <c r="E191" s="1797">
        <v>0</v>
      </c>
      <c r="F191" s="1797">
        <v>0</v>
      </c>
      <c r="G191" s="1797">
        <v>0</v>
      </c>
      <c r="H191" s="1797">
        <v>0</v>
      </c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spans="1:29">
      <c r="A192" s="11" t="s">
        <v>670</v>
      </c>
      <c r="B192" s="1797">
        <v>0</v>
      </c>
      <c r="C192" s="1797">
        <v>0</v>
      </c>
      <c r="D192" s="1797">
        <v>0</v>
      </c>
      <c r="E192" s="1797">
        <v>0</v>
      </c>
      <c r="F192" s="1797">
        <v>0</v>
      </c>
      <c r="G192" s="1797">
        <v>0</v>
      </c>
      <c r="H192" s="1797">
        <v>0</v>
      </c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spans="1:29">
      <c r="A193" s="11" t="s">
        <v>701</v>
      </c>
      <c r="B193" s="1797">
        <v>0</v>
      </c>
      <c r="C193" s="1797">
        <v>0</v>
      </c>
      <c r="D193" s="1797">
        <v>0</v>
      </c>
      <c r="E193" s="1797">
        <v>0</v>
      </c>
      <c r="F193" s="1797">
        <v>0</v>
      </c>
      <c r="G193" s="1797">
        <v>0</v>
      </c>
      <c r="H193" s="1797">
        <v>0</v>
      </c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spans="1:29">
      <c r="A194" s="11" t="s">
        <v>5</v>
      </c>
      <c r="B194" s="1797">
        <v>0</v>
      </c>
      <c r="C194" s="1797">
        <v>0</v>
      </c>
      <c r="D194" s="1797">
        <v>0</v>
      </c>
      <c r="E194" s="1797">
        <v>0</v>
      </c>
      <c r="F194" s="1797">
        <v>0</v>
      </c>
      <c r="G194" s="1797">
        <v>0</v>
      </c>
      <c r="H194" s="1797">
        <v>0</v>
      </c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spans="1:29">
      <c r="A195" s="11" t="s">
        <v>9</v>
      </c>
      <c r="B195" s="1798">
        <f>B196+B197+B198+B199</f>
        <v>0</v>
      </c>
      <c r="C195" s="1798">
        <f t="shared" ref="C195:H195" si="22">C196+C197+C198+C199</f>
        <v>0</v>
      </c>
      <c r="D195" s="1798">
        <f t="shared" si="22"/>
        <v>0</v>
      </c>
      <c r="E195" s="1798">
        <f t="shared" si="22"/>
        <v>0</v>
      </c>
      <c r="F195" s="1798">
        <f t="shared" si="22"/>
        <v>0</v>
      </c>
      <c r="G195" s="1798">
        <f t="shared" si="22"/>
        <v>0</v>
      </c>
      <c r="H195" s="1798">
        <f t="shared" si="22"/>
        <v>0</v>
      </c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spans="1:29">
      <c r="A196" s="84" t="s">
        <v>567</v>
      </c>
      <c r="B196" s="1797">
        <v>0</v>
      </c>
      <c r="C196" s="1797">
        <v>0</v>
      </c>
      <c r="D196" s="1797">
        <v>0</v>
      </c>
      <c r="E196" s="1797">
        <v>0</v>
      </c>
      <c r="F196" s="1797">
        <v>0</v>
      </c>
      <c r="G196" s="1797">
        <v>0</v>
      </c>
      <c r="H196" s="1797">
        <v>0</v>
      </c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spans="1:29">
      <c r="A197" s="7" t="s">
        <v>347</v>
      </c>
      <c r="B197" s="1797">
        <v>0</v>
      </c>
      <c r="C197" s="1797">
        <v>0</v>
      </c>
      <c r="D197" s="1797">
        <v>0</v>
      </c>
      <c r="E197" s="1797">
        <v>0</v>
      </c>
      <c r="F197" s="1797">
        <v>0</v>
      </c>
      <c r="G197" s="1797">
        <v>0</v>
      </c>
      <c r="H197" s="1797">
        <v>0</v>
      </c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spans="1:29">
      <c r="A198" s="7" t="s">
        <v>6</v>
      </c>
      <c r="B198" s="1797">
        <v>0</v>
      </c>
      <c r="C198" s="1797">
        <v>0</v>
      </c>
      <c r="D198" s="1797">
        <v>0</v>
      </c>
      <c r="E198" s="1797">
        <v>0</v>
      </c>
      <c r="F198" s="1797">
        <v>0</v>
      </c>
      <c r="G198" s="1797">
        <v>0</v>
      </c>
      <c r="H198" s="1797">
        <v>0</v>
      </c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spans="1:29">
      <c r="A199" s="7" t="s">
        <v>7</v>
      </c>
      <c r="B199" s="1797">
        <v>0</v>
      </c>
      <c r="C199" s="1797">
        <v>0</v>
      </c>
      <c r="D199" s="1797">
        <v>0</v>
      </c>
      <c r="E199" s="1797">
        <v>0</v>
      </c>
      <c r="F199" s="1797">
        <v>0</v>
      </c>
      <c r="G199" s="1797">
        <v>0</v>
      </c>
      <c r="H199" s="1797">
        <v>0</v>
      </c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spans="1:29">
      <c r="A200" s="11" t="s">
        <v>0</v>
      </c>
      <c r="B200" s="1797">
        <v>0</v>
      </c>
      <c r="C200" s="1797">
        <v>0</v>
      </c>
      <c r="D200" s="1797">
        <v>0</v>
      </c>
      <c r="E200" s="1797">
        <v>0</v>
      </c>
      <c r="F200" s="1797">
        <v>0</v>
      </c>
      <c r="G200" s="1797">
        <v>0</v>
      </c>
      <c r="H200" s="1797">
        <v>0</v>
      </c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spans="1:29">
      <c r="A201" s="11" t="s">
        <v>584</v>
      </c>
      <c r="B201" s="1800">
        <v>0</v>
      </c>
      <c r="C201" s="1800">
        <v>0</v>
      </c>
      <c r="D201" s="1797">
        <v>0</v>
      </c>
      <c r="E201" s="1800">
        <v>0</v>
      </c>
      <c r="F201" s="1800">
        <v>0</v>
      </c>
      <c r="G201" s="1800">
        <v>0</v>
      </c>
      <c r="H201" s="1800">
        <v>0</v>
      </c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spans="1:29">
      <c r="A202" s="1626" t="s">
        <v>64</v>
      </c>
      <c r="B202" s="1795">
        <f>SUM(B203:B214,B219,B220)</f>
        <v>0</v>
      </c>
      <c r="C202" s="1795">
        <f t="shared" ref="C202:H202" si="23">SUM(C203:C214,C219,C220)</f>
        <v>0</v>
      </c>
      <c r="D202" s="1795">
        <f t="shared" si="23"/>
        <v>0</v>
      </c>
      <c r="E202" s="1795">
        <f t="shared" si="23"/>
        <v>0</v>
      </c>
      <c r="F202" s="1795">
        <f t="shared" si="23"/>
        <v>0</v>
      </c>
      <c r="G202" s="1795">
        <f t="shared" si="23"/>
        <v>0</v>
      </c>
      <c r="H202" s="1795">
        <f t="shared" si="23"/>
        <v>0</v>
      </c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spans="1:29">
      <c r="A203" s="1796" t="s">
        <v>1</v>
      </c>
      <c r="B203" s="1797">
        <v>0</v>
      </c>
      <c r="C203" s="1797">
        <v>0</v>
      </c>
      <c r="D203" s="1797">
        <v>0</v>
      </c>
      <c r="E203" s="1797">
        <v>0</v>
      </c>
      <c r="F203" s="1797">
        <v>0</v>
      </c>
      <c r="G203" s="1797">
        <v>0</v>
      </c>
      <c r="H203" s="1797">
        <v>0</v>
      </c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spans="1:29">
      <c r="A204" s="18" t="s">
        <v>556</v>
      </c>
      <c r="B204" s="1797">
        <v>0</v>
      </c>
      <c r="C204" s="1797">
        <v>0</v>
      </c>
      <c r="D204" s="1797">
        <v>0</v>
      </c>
      <c r="E204" s="1797">
        <v>0</v>
      </c>
      <c r="F204" s="1797">
        <v>0</v>
      </c>
      <c r="G204" s="1797">
        <v>0</v>
      </c>
      <c r="H204" s="1797">
        <v>0</v>
      </c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spans="1:29">
      <c r="A205" s="11" t="s">
        <v>668</v>
      </c>
      <c r="B205" s="1797">
        <v>0</v>
      </c>
      <c r="C205" s="1797">
        <v>0</v>
      </c>
      <c r="D205" s="1797">
        <v>0</v>
      </c>
      <c r="E205" s="1797">
        <v>0</v>
      </c>
      <c r="F205" s="1797">
        <v>0</v>
      </c>
      <c r="G205" s="1797">
        <v>0</v>
      </c>
      <c r="H205" s="1797">
        <v>0</v>
      </c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spans="1:29">
      <c r="A206" s="18" t="s">
        <v>75</v>
      </c>
      <c r="B206" s="1797">
        <v>0</v>
      </c>
      <c r="C206" s="1797">
        <v>0</v>
      </c>
      <c r="D206" s="1797">
        <v>0</v>
      </c>
      <c r="E206" s="1797">
        <v>0</v>
      </c>
      <c r="F206" s="1797">
        <v>0</v>
      </c>
      <c r="G206" s="1797">
        <v>0</v>
      </c>
      <c r="H206" s="1797">
        <v>0</v>
      </c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spans="1:29">
      <c r="A207" s="18" t="s">
        <v>3</v>
      </c>
      <c r="B207" s="1797">
        <v>0</v>
      </c>
      <c r="C207" s="1797">
        <v>0</v>
      </c>
      <c r="D207" s="1797">
        <v>0</v>
      </c>
      <c r="E207" s="1797">
        <v>0</v>
      </c>
      <c r="F207" s="1797">
        <v>0</v>
      </c>
      <c r="G207" s="1797">
        <v>0</v>
      </c>
      <c r="H207" s="1797">
        <v>0</v>
      </c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spans="1:29">
      <c r="A208" s="18" t="s">
        <v>4</v>
      </c>
      <c r="B208" s="1797">
        <v>0</v>
      </c>
      <c r="C208" s="1797">
        <v>0</v>
      </c>
      <c r="D208" s="1797">
        <v>0</v>
      </c>
      <c r="E208" s="1797">
        <v>0</v>
      </c>
      <c r="F208" s="1797">
        <v>0</v>
      </c>
      <c r="G208" s="1797">
        <v>0</v>
      </c>
      <c r="H208" s="1797">
        <v>0</v>
      </c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spans="1:29">
      <c r="A209" s="11" t="s">
        <v>669</v>
      </c>
      <c r="B209" s="1797">
        <v>0</v>
      </c>
      <c r="C209" s="1797">
        <v>0</v>
      </c>
      <c r="D209" s="1797">
        <v>0</v>
      </c>
      <c r="E209" s="1797">
        <v>0</v>
      </c>
      <c r="F209" s="1797">
        <v>0</v>
      </c>
      <c r="G209" s="1797">
        <v>0</v>
      </c>
      <c r="H209" s="1797">
        <v>0</v>
      </c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spans="1:29" ht="45">
      <c r="A210" s="93" t="s">
        <v>702</v>
      </c>
      <c r="B210" s="1797">
        <v>0</v>
      </c>
      <c r="C210" s="1797">
        <v>0</v>
      </c>
      <c r="D210" s="1797">
        <v>0</v>
      </c>
      <c r="E210" s="1797">
        <v>0</v>
      </c>
      <c r="F210" s="1797">
        <v>0</v>
      </c>
      <c r="G210" s="1797">
        <v>0</v>
      </c>
      <c r="H210" s="1797">
        <v>0</v>
      </c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spans="1:29">
      <c r="A211" s="11" t="s">
        <v>670</v>
      </c>
      <c r="B211" s="1797">
        <v>0</v>
      </c>
      <c r="C211" s="1797">
        <v>0</v>
      </c>
      <c r="D211" s="1797">
        <v>0</v>
      </c>
      <c r="E211" s="1797">
        <v>0</v>
      </c>
      <c r="F211" s="1797">
        <v>0</v>
      </c>
      <c r="G211" s="1797">
        <v>0</v>
      </c>
      <c r="H211" s="1797">
        <v>0</v>
      </c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spans="1:29">
      <c r="A212" s="11" t="s">
        <v>701</v>
      </c>
      <c r="B212" s="1797">
        <v>0</v>
      </c>
      <c r="C212" s="1797">
        <v>0</v>
      </c>
      <c r="D212" s="1797">
        <v>0</v>
      </c>
      <c r="E212" s="1797">
        <v>0</v>
      </c>
      <c r="F212" s="1797">
        <v>0</v>
      </c>
      <c r="G212" s="1797">
        <v>0</v>
      </c>
      <c r="H212" s="1797">
        <v>0</v>
      </c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spans="1:29">
      <c r="A213" s="11" t="s">
        <v>5</v>
      </c>
      <c r="B213" s="1797">
        <v>0</v>
      </c>
      <c r="C213" s="1797">
        <v>0</v>
      </c>
      <c r="D213" s="1797">
        <v>0</v>
      </c>
      <c r="E213" s="1797">
        <v>0</v>
      </c>
      <c r="F213" s="1797">
        <v>0</v>
      </c>
      <c r="G213" s="1797">
        <v>0</v>
      </c>
      <c r="H213" s="1797">
        <v>0</v>
      </c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spans="1:29">
      <c r="A214" s="11" t="s">
        <v>9</v>
      </c>
      <c r="B214" s="1798">
        <f>B215+B216+B217+B218</f>
        <v>0</v>
      </c>
      <c r="C214" s="1798">
        <f t="shared" ref="C214:H214" si="24">C215+C216+C217+C218</f>
        <v>0</v>
      </c>
      <c r="D214" s="1798">
        <f t="shared" si="24"/>
        <v>0</v>
      </c>
      <c r="E214" s="1798">
        <f t="shared" si="24"/>
        <v>0</v>
      </c>
      <c r="F214" s="1798">
        <f t="shared" si="24"/>
        <v>0</v>
      </c>
      <c r="G214" s="1798">
        <f t="shared" si="24"/>
        <v>0</v>
      </c>
      <c r="H214" s="1798">
        <f t="shared" si="24"/>
        <v>0</v>
      </c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spans="1:29">
      <c r="A215" s="84" t="s">
        <v>567</v>
      </c>
      <c r="B215" s="1797">
        <v>0</v>
      </c>
      <c r="C215" s="1797">
        <v>0</v>
      </c>
      <c r="D215" s="1797">
        <v>0</v>
      </c>
      <c r="E215" s="1797">
        <v>0</v>
      </c>
      <c r="F215" s="1797">
        <v>0</v>
      </c>
      <c r="G215" s="1797">
        <v>0</v>
      </c>
      <c r="H215" s="1797">
        <v>0</v>
      </c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spans="1:29">
      <c r="A216" s="7" t="s">
        <v>347</v>
      </c>
      <c r="B216" s="1797">
        <v>0</v>
      </c>
      <c r="C216" s="1797">
        <v>0</v>
      </c>
      <c r="D216" s="1797">
        <v>0</v>
      </c>
      <c r="E216" s="1797">
        <v>0</v>
      </c>
      <c r="F216" s="1797">
        <v>0</v>
      </c>
      <c r="G216" s="1797">
        <v>0</v>
      </c>
      <c r="H216" s="1797">
        <v>0</v>
      </c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spans="1:29">
      <c r="A217" s="7" t="s">
        <v>6</v>
      </c>
      <c r="B217" s="1797">
        <v>0</v>
      </c>
      <c r="C217" s="1797">
        <v>0</v>
      </c>
      <c r="D217" s="1797">
        <v>0</v>
      </c>
      <c r="E217" s="1797">
        <v>0</v>
      </c>
      <c r="F217" s="1797">
        <v>0</v>
      </c>
      <c r="G217" s="1797">
        <v>0</v>
      </c>
      <c r="H217" s="1797">
        <v>0</v>
      </c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spans="1:29">
      <c r="A218" s="7" t="s">
        <v>7</v>
      </c>
      <c r="B218" s="1797">
        <v>0</v>
      </c>
      <c r="C218" s="1797">
        <v>0</v>
      </c>
      <c r="D218" s="1797">
        <v>0</v>
      </c>
      <c r="E218" s="1797">
        <v>0</v>
      </c>
      <c r="F218" s="1797">
        <v>0</v>
      </c>
      <c r="G218" s="1797">
        <v>0</v>
      </c>
      <c r="H218" s="1797">
        <v>0</v>
      </c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spans="1:29">
      <c r="A219" s="11" t="s">
        <v>0</v>
      </c>
      <c r="B219" s="1797">
        <v>0</v>
      </c>
      <c r="C219" s="1797">
        <v>0</v>
      </c>
      <c r="D219" s="1797">
        <v>0</v>
      </c>
      <c r="E219" s="1797">
        <v>0</v>
      </c>
      <c r="F219" s="1797">
        <v>0</v>
      </c>
      <c r="G219" s="1797">
        <v>0</v>
      </c>
      <c r="H219" s="1797">
        <v>0</v>
      </c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spans="1:29">
      <c r="A220" s="11" t="s">
        <v>584</v>
      </c>
      <c r="B220" s="1800">
        <v>0</v>
      </c>
      <c r="C220" s="1800">
        <v>0</v>
      </c>
      <c r="D220" s="1797">
        <v>0</v>
      </c>
      <c r="E220" s="1800">
        <v>0</v>
      </c>
      <c r="F220" s="1800">
        <v>0</v>
      </c>
      <c r="G220" s="1800">
        <v>0</v>
      </c>
      <c r="H220" s="1800">
        <v>0</v>
      </c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spans="1:29">
      <c r="A221" s="1626" t="s">
        <v>8</v>
      </c>
      <c r="B221" s="1795">
        <f>SUM(B222:B233,B238,B239)</f>
        <v>0</v>
      </c>
      <c r="C221" s="1795">
        <f t="shared" ref="C221:H221" si="25">SUM(C222:C233,C238,C239)</f>
        <v>0</v>
      </c>
      <c r="D221" s="1795">
        <f t="shared" si="25"/>
        <v>0</v>
      </c>
      <c r="E221" s="1795">
        <f t="shared" si="25"/>
        <v>0</v>
      </c>
      <c r="F221" s="1795">
        <f t="shared" si="25"/>
        <v>0</v>
      </c>
      <c r="G221" s="1795">
        <f t="shared" si="25"/>
        <v>0</v>
      </c>
      <c r="H221" s="1795">
        <f t="shared" si="25"/>
        <v>0</v>
      </c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spans="1:29">
      <c r="A222" s="1796" t="s">
        <v>1</v>
      </c>
      <c r="B222" s="1797">
        <v>0</v>
      </c>
      <c r="C222" s="1797">
        <v>0</v>
      </c>
      <c r="D222" s="1797">
        <v>0</v>
      </c>
      <c r="E222" s="1797">
        <v>0</v>
      </c>
      <c r="F222" s="1797">
        <v>0</v>
      </c>
      <c r="G222" s="1797">
        <v>0</v>
      </c>
      <c r="H222" s="1797">
        <v>0</v>
      </c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spans="1:29">
      <c r="A223" s="18" t="s">
        <v>556</v>
      </c>
      <c r="B223" s="1797">
        <v>0</v>
      </c>
      <c r="C223" s="1797">
        <v>0</v>
      </c>
      <c r="D223" s="1797">
        <v>0</v>
      </c>
      <c r="E223" s="1797">
        <v>0</v>
      </c>
      <c r="F223" s="1797">
        <v>0</v>
      </c>
      <c r="G223" s="1797">
        <v>0</v>
      </c>
      <c r="H223" s="1797">
        <v>0</v>
      </c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spans="1:29">
      <c r="A224" s="11" t="s">
        <v>668</v>
      </c>
      <c r="B224" s="1797">
        <v>0</v>
      </c>
      <c r="C224" s="1797">
        <v>0</v>
      </c>
      <c r="D224" s="1797">
        <v>0</v>
      </c>
      <c r="E224" s="1797">
        <v>0</v>
      </c>
      <c r="F224" s="1797">
        <v>0</v>
      </c>
      <c r="G224" s="1797">
        <v>0</v>
      </c>
      <c r="H224" s="1797">
        <v>0</v>
      </c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spans="1:29">
      <c r="A225" s="18" t="s">
        <v>75</v>
      </c>
      <c r="B225" s="1797">
        <v>0</v>
      </c>
      <c r="C225" s="1797">
        <v>0</v>
      </c>
      <c r="D225" s="1797">
        <v>0</v>
      </c>
      <c r="E225" s="1797">
        <v>0</v>
      </c>
      <c r="F225" s="1797">
        <v>0</v>
      </c>
      <c r="G225" s="1797">
        <v>0</v>
      </c>
      <c r="H225" s="1797">
        <v>0</v>
      </c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spans="1:29">
      <c r="A226" s="18" t="s">
        <v>3</v>
      </c>
      <c r="B226" s="1797">
        <v>0</v>
      </c>
      <c r="C226" s="1797">
        <v>0</v>
      </c>
      <c r="D226" s="1797">
        <v>0</v>
      </c>
      <c r="E226" s="1797">
        <v>0</v>
      </c>
      <c r="F226" s="1797">
        <v>0</v>
      </c>
      <c r="G226" s="1797">
        <v>0</v>
      </c>
      <c r="H226" s="1797">
        <v>0</v>
      </c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spans="1:29">
      <c r="A227" s="18" t="s">
        <v>4</v>
      </c>
      <c r="B227" s="1797">
        <v>0</v>
      </c>
      <c r="C227" s="1797">
        <v>0</v>
      </c>
      <c r="D227" s="1797">
        <v>0</v>
      </c>
      <c r="E227" s="1797">
        <v>0</v>
      </c>
      <c r="F227" s="1797">
        <v>0</v>
      </c>
      <c r="G227" s="1797">
        <v>0</v>
      </c>
      <c r="H227" s="1797">
        <v>0</v>
      </c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spans="1:29">
      <c r="A228" s="11" t="s">
        <v>669</v>
      </c>
      <c r="B228" s="1797">
        <v>0</v>
      </c>
      <c r="C228" s="1797">
        <v>0</v>
      </c>
      <c r="D228" s="1797">
        <v>0</v>
      </c>
      <c r="E228" s="1797">
        <v>0</v>
      </c>
      <c r="F228" s="1797">
        <v>0</v>
      </c>
      <c r="G228" s="1797">
        <v>0</v>
      </c>
      <c r="H228" s="1797">
        <v>0</v>
      </c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spans="1:29" ht="45">
      <c r="A229" s="93" t="s">
        <v>702</v>
      </c>
      <c r="B229" s="1797">
        <v>0</v>
      </c>
      <c r="C229" s="1797">
        <v>0</v>
      </c>
      <c r="D229" s="1797">
        <v>0</v>
      </c>
      <c r="E229" s="1797">
        <v>0</v>
      </c>
      <c r="F229" s="1797">
        <v>0</v>
      </c>
      <c r="G229" s="1797">
        <v>0</v>
      </c>
      <c r="H229" s="1797">
        <v>0</v>
      </c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spans="1:29">
      <c r="A230" s="11" t="s">
        <v>670</v>
      </c>
      <c r="B230" s="1797">
        <v>0</v>
      </c>
      <c r="C230" s="1797">
        <v>0</v>
      </c>
      <c r="D230" s="1797">
        <v>0</v>
      </c>
      <c r="E230" s="1797">
        <v>0</v>
      </c>
      <c r="F230" s="1797">
        <v>0</v>
      </c>
      <c r="G230" s="1797">
        <v>0</v>
      </c>
      <c r="H230" s="1797">
        <v>0</v>
      </c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spans="1:29">
      <c r="A231" s="11" t="s">
        <v>701</v>
      </c>
      <c r="B231" s="1797">
        <v>0</v>
      </c>
      <c r="C231" s="1797">
        <v>0</v>
      </c>
      <c r="D231" s="1797">
        <v>0</v>
      </c>
      <c r="E231" s="1797">
        <v>0</v>
      </c>
      <c r="F231" s="1797">
        <v>0</v>
      </c>
      <c r="G231" s="1797">
        <v>0</v>
      </c>
      <c r="H231" s="1797">
        <v>0</v>
      </c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spans="1:29">
      <c r="A232" s="11" t="s">
        <v>5</v>
      </c>
      <c r="B232" s="1797">
        <v>0</v>
      </c>
      <c r="C232" s="1797">
        <v>0</v>
      </c>
      <c r="D232" s="1797">
        <v>0</v>
      </c>
      <c r="E232" s="1797">
        <v>0</v>
      </c>
      <c r="F232" s="1797">
        <v>0</v>
      </c>
      <c r="G232" s="1797">
        <v>0</v>
      </c>
      <c r="H232" s="1797">
        <v>0</v>
      </c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spans="1:29">
      <c r="A233" s="11" t="s">
        <v>9</v>
      </c>
      <c r="B233" s="1798">
        <f>B234+B235+B236+B237</f>
        <v>0</v>
      </c>
      <c r="C233" s="1798">
        <f t="shared" ref="C233:H233" si="26">C234+C235+C236+C237</f>
        <v>0</v>
      </c>
      <c r="D233" s="1798">
        <f t="shared" si="26"/>
        <v>0</v>
      </c>
      <c r="E233" s="1798">
        <f t="shared" si="26"/>
        <v>0</v>
      </c>
      <c r="F233" s="1798">
        <f t="shared" si="26"/>
        <v>0</v>
      </c>
      <c r="G233" s="1798">
        <f t="shared" si="26"/>
        <v>0</v>
      </c>
      <c r="H233" s="1798">
        <f t="shared" si="26"/>
        <v>0</v>
      </c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spans="1:29">
      <c r="A234" s="84" t="s">
        <v>567</v>
      </c>
      <c r="B234" s="1797">
        <v>0</v>
      </c>
      <c r="C234" s="1797">
        <v>0</v>
      </c>
      <c r="D234" s="1797">
        <v>0</v>
      </c>
      <c r="E234" s="1797">
        <v>0</v>
      </c>
      <c r="F234" s="1797">
        <v>0</v>
      </c>
      <c r="G234" s="1797">
        <v>0</v>
      </c>
      <c r="H234" s="1797">
        <v>0</v>
      </c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spans="1:29">
      <c r="A235" s="7" t="s">
        <v>347</v>
      </c>
      <c r="B235" s="1797">
        <v>0</v>
      </c>
      <c r="C235" s="1797">
        <v>0</v>
      </c>
      <c r="D235" s="1797">
        <v>0</v>
      </c>
      <c r="E235" s="1797">
        <v>0</v>
      </c>
      <c r="F235" s="1797">
        <v>0</v>
      </c>
      <c r="G235" s="1797">
        <v>0</v>
      </c>
      <c r="H235" s="1797">
        <v>0</v>
      </c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spans="1:29">
      <c r="A236" s="7" t="s">
        <v>6</v>
      </c>
      <c r="B236" s="1797">
        <v>0</v>
      </c>
      <c r="C236" s="1797">
        <v>0</v>
      </c>
      <c r="D236" s="1797">
        <v>0</v>
      </c>
      <c r="E236" s="1797">
        <v>0</v>
      </c>
      <c r="F236" s="1797">
        <v>0</v>
      </c>
      <c r="G236" s="1797">
        <v>0</v>
      </c>
      <c r="H236" s="1797">
        <v>0</v>
      </c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spans="1:29">
      <c r="A237" s="7" t="s">
        <v>7</v>
      </c>
      <c r="B237" s="1797">
        <v>0</v>
      </c>
      <c r="C237" s="1797">
        <v>0</v>
      </c>
      <c r="D237" s="1797">
        <v>0</v>
      </c>
      <c r="E237" s="1797">
        <v>0</v>
      </c>
      <c r="F237" s="1797">
        <v>0</v>
      </c>
      <c r="G237" s="1797">
        <v>0</v>
      </c>
      <c r="H237" s="1797">
        <v>0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spans="1:29">
      <c r="A238" s="11" t="s">
        <v>0</v>
      </c>
      <c r="B238" s="1797">
        <v>0</v>
      </c>
      <c r="C238" s="1797">
        <v>0</v>
      </c>
      <c r="D238" s="1797">
        <v>0</v>
      </c>
      <c r="E238" s="1797">
        <v>0</v>
      </c>
      <c r="F238" s="1797">
        <v>0</v>
      </c>
      <c r="G238" s="1797">
        <v>0</v>
      </c>
      <c r="H238" s="1797">
        <v>0</v>
      </c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spans="1:29">
      <c r="A239" s="11" t="s">
        <v>584</v>
      </c>
      <c r="B239" s="1800">
        <v>0</v>
      </c>
      <c r="C239" s="1800">
        <v>0</v>
      </c>
      <c r="D239" s="1797">
        <v>0</v>
      </c>
      <c r="E239" s="1800">
        <v>0</v>
      </c>
      <c r="F239" s="1800">
        <v>0</v>
      </c>
      <c r="G239" s="1800">
        <v>0</v>
      </c>
      <c r="H239" s="1800">
        <v>0</v>
      </c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spans="1:29">
      <c r="A240" s="1626" t="s">
        <v>28</v>
      </c>
      <c r="B240" s="1795">
        <f t="shared" ref="B240:H240" si="27">B9+B86+B163</f>
        <v>0</v>
      </c>
      <c r="C240" s="1795">
        <f t="shared" si="27"/>
        <v>0</v>
      </c>
      <c r="D240" s="1795">
        <f t="shared" si="27"/>
        <v>0</v>
      </c>
      <c r="E240" s="1795">
        <f t="shared" si="27"/>
        <v>0</v>
      </c>
      <c r="F240" s="1795">
        <f t="shared" si="27"/>
        <v>0</v>
      </c>
      <c r="G240" s="1795">
        <f t="shared" si="27"/>
        <v>0</v>
      </c>
      <c r="H240" s="1795">
        <f t="shared" si="27"/>
        <v>0</v>
      </c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spans="18:29" s="2" customFormat="1"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spans="18:29" s="2" customFormat="1"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spans="18:29" s="2" customFormat="1"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spans="18:29" s="2" customFormat="1"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spans="18:29" s="2" customFormat="1"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spans="18:29" s="2" customFormat="1"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spans="18:29" s="2" customFormat="1"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spans="18:29" s="2" customFormat="1"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spans="18:29" s="2" customFormat="1"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spans="18:29" s="2" customFormat="1"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spans="18:29" s="2" customFormat="1"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spans="18:29" s="2" customFormat="1"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spans="18:29" s="2" customFormat="1"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spans="18:29" s="2" customFormat="1"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spans="18:29" s="2" customFormat="1"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spans="18:29" s="2" customFormat="1"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spans="18:29" s="2" customFormat="1"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spans="18:29" s="2" customFormat="1"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spans="18:29" s="2" customFormat="1"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spans="18:29" s="2" customFormat="1"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spans="18:29" s="2" customFormat="1"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spans="18:29" s="2" customFormat="1"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spans="18:29" s="2" customFormat="1"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spans="18:29" s="2" customFormat="1"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spans="18:29" s="2" customFormat="1"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spans="18:29" s="2" customFormat="1"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spans="18:29" s="2" customFormat="1"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spans="18:29" s="2" customFormat="1"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spans="18:29" s="2" customFormat="1"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spans="18:29" s="2" customFormat="1"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spans="18:29" s="2" customFormat="1"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spans="18:29" s="2" customFormat="1"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spans="18:29" s="2" customFormat="1"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spans="18:29" s="2" customFormat="1"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spans="18:29" s="2" customFormat="1"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</sheetData>
  <mergeCells count="3">
    <mergeCell ref="A7:A8"/>
    <mergeCell ref="D7:D8"/>
    <mergeCell ref="E7:F7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5"/>
  <sheetViews>
    <sheetView workbookViewId="0">
      <selection activeCell="B27" sqref="B27:C27"/>
    </sheetView>
  </sheetViews>
  <sheetFormatPr defaultRowHeight="15"/>
  <cols>
    <col min="1" max="1" width="63.28515625" style="33" customWidth="1"/>
    <col min="2" max="2" width="15.85546875" style="33" customWidth="1"/>
    <col min="3" max="4" width="14.85546875" style="33" customWidth="1"/>
    <col min="5" max="5" width="13.85546875" style="33" customWidth="1"/>
    <col min="6" max="6" width="16.5703125" style="33" customWidth="1"/>
    <col min="7" max="7" width="13.5703125" style="33" customWidth="1"/>
    <col min="8" max="8" width="19" style="33" customWidth="1"/>
    <col min="9" max="256" width="9.140625" style="33"/>
    <col min="257" max="257" width="63.28515625" style="33" customWidth="1"/>
    <col min="258" max="258" width="15.85546875" style="33" customWidth="1"/>
    <col min="259" max="260" width="14.85546875" style="33" customWidth="1"/>
    <col min="261" max="261" width="13.85546875" style="33" customWidth="1"/>
    <col min="262" max="262" width="16.5703125" style="33" customWidth="1"/>
    <col min="263" max="263" width="13.5703125" style="33" customWidth="1"/>
    <col min="264" max="264" width="19" style="33" customWidth="1"/>
    <col min="265" max="512" width="9.140625" style="33"/>
    <col min="513" max="513" width="63.28515625" style="33" customWidth="1"/>
    <col min="514" max="514" width="15.85546875" style="33" customWidth="1"/>
    <col min="515" max="516" width="14.85546875" style="33" customWidth="1"/>
    <col min="517" max="517" width="13.85546875" style="33" customWidth="1"/>
    <col min="518" max="518" width="16.5703125" style="33" customWidth="1"/>
    <col min="519" max="519" width="13.5703125" style="33" customWidth="1"/>
    <col min="520" max="520" width="19" style="33" customWidth="1"/>
    <col min="521" max="768" width="9.140625" style="33"/>
    <col min="769" max="769" width="63.28515625" style="33" customWidth="1"/>
    <col min="770" max="770" width="15.85546875" style="33" customWidth="1"/>
    <col min="771" max="772" width="14.85546875" style="33" customWidth="1"/>
    <col min="773" max="773" width="13.85546875" style="33" customWidth="1"/>
    <col min="774" max="774" width="16.5703125" style="33" customWidth="1"/>
    <col min="775" max="775" width="13.5703125" style="33" customWidth="1"/>
    <col min="776" max="776" width="19" style="33" customWidth="1"/>
    <col min="777" max="1024" width="9.140625" style="33"/>
    <col min="1025" max="1025" width="63.28515625" style="33" customWidth="1"/>
    <col min="1026" max="1026" width="15.85546875" style="33" customWidth="1"/>
    <col min="1027" max="1028" width="14.85546875" style="33" customWidth="1"/>
    <col min="1029" max="1029" width="13.85546875" style="33" customWidth="1"/>
    <col min="1030" max="1030" width="16.5703125" style="33" customWidth="1"/>
    <col min="1031" max="1031" width="13.5703125" style="33" customWidth="1"/>
    <col min="1032" max="1032" width="19" style="33" customWidth="1"/>
    <col min="1033" max="1280" width="9.140625" style="33"/>
    <col min="1281" max="1281" width="63.28515625" style="33" customWidth="1"/>
    <col min="1282" max="1282" width="15.85546875" style="33" customWidth="1"/>
    <col min="1283" max="1284" width="14.85546875" style="33" customWidth="1"/>
    <col min="1285" max="1285" width="13.85546875" style="33" customWidth="1"/>
    <col min="1286" max="1286" width="16.5703125" style="33" customWidth="1"/>
    <col min="1287" max="1287" width="13.5703125" style="33" customWidth="1"/>
    <col min="1288" max="1288" width="19" style="33" customWidth="1"/>
    <col min="1289" max="1536" width="9.140625" style="33"/>
    <col min="1537" max="1537" width="63.28515625" style="33" customWidth="1"/>
    <col min="1538" max="1538" width="15.85546875" style="33" customWidth="1"/>
    <col min="1539" max="1540" width="14.85546875" style="33" customWidth="1"/>
    <col min="1541" max="1541" width="13.85546875" style="33" customWidth="1"/>
    <col min="1542" max="1542" width="16.5703125" style="33" customWidth="1"/>
    <col min="1543" max="1543" width="13.5703125" style="33" customWidth="1"/>
    <col min="1544" max="1544" width="19" style="33" customWidth="1"/>
    <col min="1545" max="1792" width="9.140625" style="33"/>
    <col min="1793" max="1793" width="63.28515625" style="33" customWidth="1"/>
    <col min="1794" max="1794" width="15.85546875" style="33" customWidth="1"/>
    <col min="1795" max="1796" width="14.85546875" style="33" customWidth="1"/>
    <col min="1797" max="1797" width="13.85546875" style="33" customWidth="1"/>
    <col min="1798" max="1798" width="16.5703125" style="33" customWidth="1"/>
    <col min="1799" max="1799" width="13.5703125" style="33" customWidth="1"/>
    <col min="1800" max="1800" width="19" style="33" customWidth="1"/>
    <col min="1801" max="2048" width="9.140625" style="33"/>
    <col min="2049" max="2049" width="63.28515625" style="33" customWidth="1"/>
    <col min="2050" max="2050" width="15.85546875" style="33" customWidth="1"/>
    <col min="2051" max="2052" width="14.85546875" style="33" customWidth="1"/>
    <col min="2053" max="2053" width="13.85546875" style="33" customWidth="1"/>
    <col min="2054" max="2054" width="16.5703125" style="33" customWidth="1"/>
    <col min="2055" max="2055" width="13.5703125" style="33" customWidth="1"/>
    <col min="2056" max="2056" width="19" style="33" customWidth="1"/>
    <col min="2057" max="2304" width="9.140625" style="33"/>
    <col min="2305" max="2305" width="63.28515625" style="33" customWidth="1"/>
    <col min="2306" max="2306" width="15.85546875" style="33" customWidth="1"/>
    <col min="2307" max="2308" width="14.85546875" style="33" customWidth="1"/>
    <col min="2309" max="2309" width="13.85546875" style="33" customWidth="1"/>
    <col min="2310" max="2310" width="16.5703125" style="33" customWidth="1"/>
    <col min="2311" max="2311" width="13.5703125" style="33" customWidth="1"/>
    <col min="2312" max="2312" width="19" style="33" customWidth="1"/>
    <col min="2313" max="2560" width="9.140625" style="33"/>
    <col min="2561" max="2561" width="63.28515625" style="33" customWidth="1"/>
    <col min="2562" max="2562" width="15.85546875" style="33" customWidth="1"/>
    <col min="2563" max="2564" width="14.85546875" style="33" customWidth="1"/>
    <col min="2565" max="2565" width="13.85546875" style="33" customWidth="1"/>
    <col min="2566" max="2566" width="16.5703125" style="33" customWidth="1"/>
    <col min="2567" max="2567" width="13.5703125" style="33" customWidth="1"/>
    <col min="2568" max="2568" width="19" style="33" customWidth="1"/>
    <col min="2569" max="2816" width="9.140625" style="33"/>
    <col min="2817" max="2817" width="63.28515625" style="33" customWidth="1"/>
    <col min="2818" max="2818" width="15.85546875" style="33" customWidth="1"/>
    <col min="2819" max="2820" width="14.85546875" style="33" customWidth="1"/>
    <col min="2821" max="2821" width="13.85546875" style="33" customWidth="1"/>
    <col min="2822" max="2822" width="16.5703125" style="33" customWidth="1"/>
    <col min="2823" max="2823" width="13.5703125" style="33" customWidth="1"/>
    <col min="2824" max="2824" width="19" style="33" customWidth="1"/>
    <col min="2825" max="3072" width="9.140625" style="33"/>
    <col min="3073" max="3073" width="63.28515625" style="33" customWidth="1"/>
    <col min="3074" max="3074" width="15.85546875" style="33" customWidth="1"/>
    <col min="3075" max="3076" width="14.85546875" style="33" customWidth="1"/>
    <col min="3077" max="3077" width="13.85546875" style="33" customWidth="1"/>
    <col min="3078" max="3078" width="16.5703125" style="33" customWidth="1"/>
    <col min="3079" max="3079" width="13.5703125" style="33" customWidth="1"/>
    <col min="3080" max="3080" width="19" style="33" customWidth="1"/>
    <col min="3081" max="3328" width="9.140625" style="33"/>
    <col min="3329" max="3329" width="63.28515625" style="33" customWidth="1"/>
    <col min="3330" max="3330" width="15.85546875" style="33" customWidth="1"/>
    <col min="3331" max="3332" width="14.85546875" style="33" customWidth="1"/>
    <col min="3333" max="3333" width="13.85546875" style="33" customWidth="1"/>
    <col min="3334" max="3334" width="16.5703125" style="33" customWidth="1"/>
    <col min="3335" max="3335" width="13.5703125" style="33" customWidth="1"/>
    <col min="3336" max="3336" width="19" style="33" customWidth="1"/>
    <col min="3337" max="3584" width="9.140625" style="33"/>
    <col min="3585" max="3585" width="63.28515625" style="33" customWidth="1"/>
    <col min="3586" max="3586" width="15.85546875" style="33" customWidth="1"/>
    <col min="3587" max="3588" width="14.85546875" style="33" customWidth="1"/>
    <col min="3589" max="3589" width="13.85546875" style="33" customWidth="1"/>
    <col min="3590" max="3590" width="16.5703125" style="33" customWidth="1"/>
    <col min="3591" max="3591" width="13.5703125" style="33" customWidth="1"/>
    <col min="3592" max="3592" width="19" style="33" customWidth="1"/>
    <col min="3593" max="3840" width="9.140625" style="33"/>
    <col min="3841" max="3841" width="63.28515625" style="33" customWidth="1"/>
    <col min="3842" max="3842" width="15.85546875" style="33" customWidth="1"/>
    <col min="3843" max="3844" width="14.85546875" style="33" customWidth="1"/>
    <col min="3845" max="3845" width="13.85546875" style="33" customWidth="1"/>
    <col min="3846" max="3846" width="16.5703125" style="33" customWidth="1"/>
    <col min="3847" max="3847" width="13.5703125" style="33" customWidth="1"/>
    <col min="3848" max="3848" width="19" style="33" customWidth="1"/>
    <col min="3849" max="4096" width="9.140625" style="33"/>
    <col min="4097" max="4097" width="63.28515625" style="33" customWidth="1"/>
    <col min="4098" max="4098" width="15.85546875" style="33" customWidth="1"/>
    <col min="4099" max="4100" width="14.85546875" style="33" customWidth="1"/>
    <col min="4101" max="4101" width="13.85546875" style="33" customWidth="1"/>
    <col min="4102" max="4102" width="16.5703125" style="33" customWidth="1"/>
    <col min="4103" max="4103" width="13.5703125" style="33" customWidth="1"/>
    <col min="4104" max="4104" width="19" style="33" customWidth="1"/>
    <col min="4105" max="4352" width="9.140625" style="33"/>
    <col min="4353" max="4353" width="63.28515625" style="33" customWidth="1"/>
    <col min="4354" max="4354" width="15.85546875" style="33" customWidth="1"/>
    <col min="4355" max="4356" width="14.85546875" style="33" customWidth="1"/>
    <col min="4357" max="4357" width="13.85546875" style="33" customWidth="1"/>
    <col min="4358" max="4358" width="16.5703125" style="33" customWidth="1"/>
    <col min="4359" max="4359" width="13.5703125" style="33" customWidth="1"/>
    <col min="4360" max="4360" width="19" style="33" customWidth="1"/>
    <col min="4361" max="4608" width="9.140625" style="33"/>
    <col min="4609" max="4609" width="63.28515625" style="33" customWidth="1"/>
    <col min="4610" max="4610" width="15.85546875" style="33" customWidth="1"/>
    <col min="4611" max="4612" width="14.85546875" style="33" customWidth="1"/>
    <col min="4613" max="4613" width="13.85546875" style="33" customWidth="1"/>
    <col min="4614" max="4614" width="16.5703125" style="33" customWidth="1"/>
    <col min="4615" max="4615" width="13.5703125" style="33" customWidth="1"/>
    <col min="4616" max="4616" width="19" style="33" customWidth="1"/>
    <col min="4617" max="4864" width="9.140625" style="33"/>
    <col min="4865" max="4865" width="63.28515625" style="33" customWidth="1"/>
    <col min="4866" max="4866" width="15.85546875" style="33" customWidth="1"/>
    <col min="4867" max="4868" width="14.85546875" style="33" customWidth="1"/>
    <col min="4869" max="4869" width="13.85546875" style="33" customWidth="1"/>
    <col min="4870" max="4870" width="16.5703125" style="33" customWidth="1"/>
    <col min="4871" max="4871" width="13.5703125" style="33" customWidth="1"/>
    <col min="4872" max="4872" width="19" style="33" customWidth="1"/>
    <col min="4873" max="5120" width="9.140625" style="33"/>
    <col min="5121" max="5121" width="63.28515625" style="33" customWidth="1"/>
    <col min="5122" max="5122" width="15.85546875" style="33" customWidth="1"/>
    <col min="5123" max="5124" width="14.85546875" style="33" customWidth="1"/>
    <col min="5125" max="5125" width="13.85546875" style="33" customWidth="1"/>
    <col min="5126" max="5126" width="16.5703125" style="33" customWidth="1"/>
    <col min="5127" max="5127" width="13.5703125" style="33" customWidth="1"/>
    <col min="5128" max="5128" width="19" style="33" customWidth="1"/>
    <col min="5129" max="5376" width="9.140625" style="33"/>
    <col min="5377" max="5377" width="63.28515625" style="33" customWidth="1"/>
    <col min="5378" max="5378" width="15.85546875" style="33" customWidth="1"/>
    <col min="5379" max="5380" width="14.85546875" style="33" customWidth="1"/>
    <col min="5381" max="5381" width="13.85546875" style="33" customWidth="1"/>
    <col min="5382" max="5382" width="16.5703125" style="33" customWidth="1"/>
    <col min="5383" max="5383" width="13.5703125" style="33" customWidth="1"/>
    <col min="5384" max="5384" width="19" style="33" customWidth="1"/>
    <col min="5385" max="5632" width="9.140625" style="33"/>
    <col min="5633" max="5633" width="63.28515625" style="33" customWidth="1"/>
    <col min="5634" max="5634" width="15.85546875" style="33" customWidth="1"/>
    <col min="5635" max="5636" width="14.85546875" style="33" customWidth="1"/>
    <col min="5637" max="5637" width="13.85546875" style="33" customWidth="1"/>
    <col min="5638" max="5638" width="16.5703125" style="33" customWidth="1"/>
    <col min="5639" max="5639" width="13.5703125" style="33" customWidth="1"/>
    <col min="5640" max="5640" width="19" style="33" customWidth="1"/>
    <col min="5641" max="5888" width="9.140625" style="33"/>
    <col min="5889" max="5889" width="63.28515625" style="33" customWidth="1"/>
    <col min="5890" max="5890" width="15.85546875" style="33" customWidth="1"/>
    <col min="5891" max="5892" width="14.85546875" style="33" customWidth="1"/>
    <col min="5893" max="5893" width="13.85546875" style="33" customWidth="1"/>
    <col min="5894" max="5894" width="16.5703125" style="33" customWidth="1"/>
    <col min="5895" max="5895" width="13.5703125" style="33" customWidth="1"/>
    <col min="5896" max="5896" width="19" style="33" customWidth="1"/>
    <col min="5897" max="6144" width="9.140625" style="33"/>
    <col min="6145" max="6145" width="63.28515625" style="33" customWidth="1"/>
    <col min="6146" max="6146" width="15.85546875" style="33" customWidth="1"/>
    <col min="6147" max="6148" width="14.85546875" style="33" customWidth="1"/>
    <col min="6149" max="6149" width="13.85546875" style="33" customWidth="1"/>
    <col min="6150" max="6150" width="16.5703125" style="33" customWidth="1"/>
    <col min="6151" max="6151" width="13.5703125" style="33" customWidth="1"/>
    <col min="6152" max="6152" width="19" style="33" customWidth="1"/>
    <col min="6153" max="6400" width="9.140625" style="33"/>
    <col min="6401" max="6401" width="63.28515625" style="33" customWidth="1"/>
    <col min="6402" max="6402" width="15.85546875" style="33" customWidth="1"/>
    <col min="6403" max="6404" width="14.85546875" style="33" customWidth="1"/>
    <col min="6405" max="6405" width="13.85546875" style="33" customWidth="1"/>
    <col min="6406" max="6406" width="16.5703125" style="33" customWidth="1"/>
    <col min="6407" max="6407" width="13.5703125" style="33" customWidth="1"/>
    <col min="6408" max="6408" width="19" style="33" customWidth="1"/>
    <col min="6409" max="6656" width="9.140625" style="33"/>
    <col min="6657" max="6657" width="63.28515625" style="33" customWidth="1"/>
    <col min="6658" max="6658" width="15.85546875" style="33" customWidth="1"/>
    <col min="6659" max="6660" width="14.85546875" style="33" customWidth="1"/>
    <col min="6661" max="6661" width="13.85546875" style="33" customWidth="1"/>
    <col min="6662" max="6662" width="16.5703125" style="33" customWidth="1"/>
    <col min="6663" max="6663" width="13.5703125" style="33" customWidth="1"/>
    <col min="6664" max="6664" width="19" style="33" customWidth="1"/>
    <col min="6665" max="6912" width="9.140625" style="33"/>
    <col min="6913" max="6913" width="63.28515625" style="33" customWidth="1"/>
    <col min="6914" max="6914" width="15.85546875" style="33" customWidth="1"/>
    <col min="6915" max="6916" width="14.85546875" style="33" customWidth="1"/>
    <col min="6917" max="6917" width="13.85546875" style="33" customWidth="1"/>
    <col min="6918" max="6918" width="16.5703125" style="33" customWidth="1"/>
    <col min="6919" max="6919" width="13.5703125" style="33" customWidth="1"/>
    <col min="6920" max="6920" width="19" style="33" customWidth="1"/>
    <col min="6921" max="7168" width="9.140625" style="33"/>
    <col min="7169" max="7169" width="63.28515625" style="33" customWidth="1"/>
    <col min="7170" max="7170" width="15.85546875" style="33" customWidth="1"/>
    <col min="7171" max="7172" width="14.85546875" style="33" customWidth="1"/>
    <col min="7173" max="7173" width="13.85546875" style="33" customWidth="1"/>
    <col min="7174" max="7174" width="16.5703125" style="33" customWidth="1"/>
    <col min="7175" max="7175" width="13.5703125" style="33" customWidth="1"/>
    <col min="7176" max="7176" width="19" style="33" customWidth="1"/>
    <col min="7177" max="7424" width="9.140625" style="33"/>
    <col min="7425" max="7425" width="63.28515625" style="33" customWidth="1"/>
    <col min="7426" max="7426" width="15.85546875" style="33" customWidth="1"/>
    <col min="7427" max="7428" width="14.85546875" style="33" customWidth="1"/>
    <col min="7429" max="7429" width="13.85546875" style="33" customWidth="1"/>
    <col min="7430" max="7430" width="16.5703125" style="33" customWidth="1"/>
    <col min="7431" max="7431" width="13.5703125" style="33" customWidth="1"/>
    <col min="7432" max="7432" width="19" style="33" customWidth="1"/>
    <col min="7433" max="7680" width="9.140625" style="33"/>
    <col min="7681" max="7681" width="63.28515625" style="33" customWidth="1"/>
    <col min="7682" max="7682" width="15.85546875" style="33" customWidth="1"/>
    <col min="7683" max="7684" width="14.85546875" style="33" customWidth="1"/>
    <col min="7685" max="7685" width="13.85546875" style="33" customWidth="1"/>
    <col min="7686" max="7686" width="16.5703125" style="33" customWidth="1"/>
    <col min="7687" max="7687" width="13.5703125" style="33" customWidth="1"/>
    <col min="7688" max="7688" width="19" style="33" customWidth="1"/>
    <col min="7689" max="7936" width="9.140625" style="33"/>
    <col min="7937" max="7937" width="63.28515625" style="33" customWidth="1"/>
    <col min="7938" max="7938" width="15.85546875" style="33" customWidth="1"/>
    <col min="7939" max="7940" width="14.85546875" style="33" customWidth="1"/>
    <col min="7941" max="7941" width="13.85546875" style="33" customWidth="1"/>
    <col min="7942" max="7942" width="16.5703125" style="33" customWidth="1"/>
    <col min="7943" max="7943" width="13.5703125" style="33" customWidth="1"/>
    <col min="7944" max="7944" width="19" style="33" customWidth="1"/>
    <col min="7945" max="8192" width="9.140625" style="33"/>
    <col min="8193" max="8193" width="63.28515625" style="33" customWidth="1"/>
    <col min="8194" max="8194" width="15.85546875" style="33" customWidth="1"/>
    <col min="8195" max="8196" width="14.85546875" style="33" customWidth="1"/>
    <col min="8197" max="8197" width="13.85546875" style="33" customWidth="1"/>
    <col min="8198" max="8198" width="16.5703125" style="33" customWidth="1"/>
    <col min="8199" max="8199" width="13.5703125" style="33" customWidth="1"/>
    <col min="8200" max="8200" width="19" style="33" customWidth="1"/>
    <col min="8201" max="8448" width="9.140625" style="33"/>
    <col min="8449" max="8449" width="63.28515625" style="33" customWidth="1"/>
    <col min="8450" max="8450" width="15.85546875" style="33" customWidth="1"/>
    <col min="8451" max="8452" width="14.85546875" style="33" customWidth="1"/>
    <col min="8453" max="8453" width="13.85546875" style="33" customWidth="1"/>
    <col min="8454" max="8454" width="16.5703125" style="33" customWidth="1"/>
    <col min="8455" max="8455" width="13.5703125" style="33" customWidth="1"/>
    <col min="8456" max="8456" width="19" style="33" customWidth="1"/>
    <col min="8457" max="8704" width="9.140625" style="33"/>
    <col min="8705" max="8705" width="63.28515625" style="33" customWidth="1"/>
    <col min="8706" max="8706" width="15.85546875" style="33" customWidth="1"/>
    <col min="8707" max="8708" width="14.85546875" style="33" customWidth="1"/>
    <col min="8709" max="8709" width="13.85546875" style="33" customWidth="1"/>
    <col min="8710" max="8710" width="16.5703125" style="33" customWidth="1"/>
    <col min="8711" max="8711" width="13.5703125" style="33" customWidth="1"/>
    <col min="8712" max="8712" width="19" style="33" customWidth="1"/>
    <col min="8713" max="8960" width="9.140625" style="33"/>
    <col min="8961" max="8961" width="63.28515625" style="33" customWidth="1"/>
    <col min="8962" max="8962" width="15.85546875" style="33" customWidth="1"/>
    <col min="8963" max="8964" width="14.85546875" style="33" customWidth="1"/>
    <col min="8965" max="8965" width="13.85546875" style="33" customWidth="1"/>
    <col min="8966" max="8966" width="16.5703125" style="33" customWidth="1"/>
    <col min="8967" max="8967" width="13.5703125" style="33" customWidth="1"/>
    <col min="8968" max="8968" width="19" style="33" customWidth="1"/>
    <col min="8969" max="9216" width="9.140625" style="33"/>
    <col min="9217" max="9217" width="63.28515625" style="33" customWidth="1"/>
    <col min="9218" max="9218" width="15.85546875" style="33" customWidth="1"/>
    <col min="9219" max="9220" width="14.85546875" style="33" customWidth="1"/>
    <col min="9221" max="9221" width="13.85546875" style="33" customWidth="1"/>
    <col min="9222" max="9222" width="16.5703125" style="33" customWidth="1"/>
    <col min="9223" max="9223" width="13.5703125" style="33" customWidth="1"/>
    <col min="9224" max="9224" width="19" style="33" customWidth="1"/>
    <col min="9225" max="9472" width="9.140625" style="33"/>
    <col min="9473" max="9473" width="63.28515625" style="33" customWidth="1"/>
    <col min="9474" max="9474" width="15.85546875" style="33" customWidth="1"/>
    <col min="9475" max="9476" width="14.85546875" style="33" customWidth="1"/>
    <col min="9477" max="9477" width="13.85546875" style="33" customWidth="1"/>
    <col min="9478" max="9478" width="16.5703125" style="33" customWidth="1"/>
    <col min="9479" max="9479" width="13.5703125" style="33" customWidth="1"/>
    <col min="9480" max="9480" width="19" style="33" customWidth="1"/>
    <col min="9481" max="9728" width="9.140625" style="33"/>
    <col min="9729" max="9729" width="63.28515625" style="33" customWidth="1"/>
    <col min="9730" max="9730" width="15.85546875" style="33" customWidth="1"/>
    <col min="9731" max="9732" width="14.85546875" style="33" customWidth="1"/>
    <col min="9733" max="9733" width="13.85546875" style="33" customWidth="1"/>
    <col min="9734" max="9734" width="16.5703125" style="33" customWidth="1"/>
    <col min="9735" max="9735" width="13.5703125" style="33" customWidth="1"/>
    <col min="9736" max="9736" width="19" style="33" customWidth="1"/>
    <col min="9737" max="9984" width="9.140625" style="33"/>
    <col min="9985" max="9985" width="63.28515625" style="33" customWidth="1"/>
    <col min="9986" max="9986" width="15.85546875" style="33" customWidth="1"/>
    <col min="9987" max="9988" width="14.85546875" style="33" customWidth="1"/>
    <col min="9989" max="9989" width="13.85546875" style="33" customWidth="1"/>
    <col min="9990" max="9990" width="16.5703125" style="33" customWidth="1"/>
    <col min="9991" max="9991" width="13.5703125" style="33" customWidth="1"/>
    <col min="9992" max="9992" width="19" style="33" customWidth="1"/>
    <col min="9993" max="10240" width="9.140625" style="33"/>
    <col min="10241" max="10241" width="63.28515625" style="33" customWidth="1"/>
    <col min="10242" max="10242" width="15.85546875" style="33" customWidth="1"/>
    <col min="10243" max="10244" width="14.85546875" style="33" customWidth="1"/>
    <col min="10245" max="10245" width="13.85546875" style="33" customWidth="1"/>
    <col min="10246" max="10246" width="16.5703125" style="33" customWidth="1"/>
    <col min="10247" max="10247" width="13.5703125" style="33" customWidth="1"/>
    <col min="10248" max="10248" width="19" style="33" customWidth="1"/>
    <col min="10249" max="10496" width="9.140625" style="33"/>
    <col min="10497" max="10497" width="63.28515625" style="33" customWidth="1"/>
    <col min="10498" max="10498" width="15.85546875" style="33" customWidth="1"/>
    <col min="10499" max="10500" width="14.85546875" style="33" customWidth="1"/>
    <col min="10501" max="10501" width="13.85546875" style="33" customWidth="1"/>
    <col min="10502" max="10502" width="16.5703125" style="33" customWidth="1"/>
    <col min="10503" max="10503" width="13.5703125" style="33" customWidth="1"/>
    <col min="10504" max="10504" width="19" style="33" customWidth="1"/>
    <col min="10505" max="10752" width="9.140625" style="33"/>
    <col min="10753" max="10753" width="63.28515625" style="33" customWidth="1"/>
    <col min="10754" max="10754" width="15.85546875" style="33" customWidth="1"/>
    <col min="10755" max="10756" width="14.85546875" style="33" customWidth="1"/>
    <col min="10757" max="10757" width="13.85546875" style="33" customWidth="1"/>
    <col min="10758" max="10758" width="16.5703125" style="33" customWidth="1"/>
    <col min="10759" max="10759" width="13.5703125" style="33" customWidth="1"/>
    <col min="10760" max="10760" width="19" style="33" customWidth="1"/>
    <col min="10761" max="11008" width="9.140625" style="33"/>
    <col min="11009" max="11009" width="63.28515625" style="33" customWidth="1"/>
    <col min="11010" max="11010" width="15.85546875" style="33" customWidth="1"/>
    <col min="11011" max="11012" width="14.85546875" style="33" customWidth="1"/>
    <col min="11013" max="11013" width="13.85546875" style="33" customWidth="1"/>
    <col min="11014" max="11014" width="16.5703125" style="33" customWidth="1"/>
    <col min="11015" max="11015" width="13.5703125" style="33" customWidth="1"/>
    <col min="11016" max="11016" width="19" style="33" customWidth="1"/>
    <col min="11017" max="11264" width="9.140625" style="33"/>
    <col min="11265" max="11265" width="63.28515625" style="33" customWidth="1"/>
    <col min="11266" max="11266" width="15.85546875" style="33" customWidth="1"/>
    <col min="11267" max="11268" width="14.85546875" style="33" customWidth="1"/>
    <col min="11269" max="11269" width="13.85546875" style="33" customWidth="1"/>
    <col min="11270" max="11270" width="16.5703125" style="33" customWidth="1"/>
    <col min="11271" max="11271" width="13.5703125" style="33" customWidth="1"/>
    <col min="11272" max="11272" width="19" style="33" customWidth="1"/>
    <col min="11273" max="11520" width="9.140625" style="33"/>
    <col min="11521" max="11521" width="63.28515625" style="33" customWidth="1"/>
    <col min="11522" max="11522" width="15.85546875" style="33" customWidth="1"/>
    <col min="11523" max="11524" width="14.85546875" style="33" customWidth="1"/>
    <col min="11525" max="11525" width="13.85546875" style="33" customWidth="1"/>
    <col min="11526" max="11526" width="16.5703125" style="33" customWidth="1"/>
    <col min="11527" max="11527" width="13.5703125" style="33" customWidth="1"/>
    <col min="11528" max="11528" width="19" style="33" customWidth="1"/>
    <col min="11529" max="11776" width="9.140625" style="33"/>
    <col min="11777" max="11777" width="63.28515625" style="33" customWidth="1"/>
    <col min="11778" max="11778" width="15.85546875" style="33" customWidth="1"/>
    <col min="11779" max="11780" width="14.85546875" style="33" customWidth="1"/>
    <col min="11781" max="11781" width="13.85546875" style="33" customWidth="1"/>
    <col min="11782" max="11782" width="16.5703125" style="33" customWidth="1"/>
    <col min="11783" max="11783" width="13.5703125" style="33" customWidth="1"/>
    <col min="11784" max="11784" width="19" style="33" customWidth="1"/>
    <col min="11785" max="12032" width="9.140625" style="33"/>
    <col min="12033" max="12033" width="63.28515625" style="33" customWidth="1"/>
    <col min="12034" max="12034" width="15.85546875" style="33" customWidth="1"/>
    <col min="12035" max="12036" width="14.85546875" style="33" customWidth="1"/>
    <col min="12037" max="12037" width="13.85546875" style="33" customWidth="1"/>
    <col min="12038" max="12038" width="16.5703125" style="33" customWidth="1"/>
    <col min="12039" max="12039" width="13.5703125" style="33" customWidth="1"/>
    <col min="12040" max="12040" width="19" style="33" customWidth="1"/>
    <col min="12041" max="12288" width="9.140625" style="33"/>
    <col min="12289" max="12289" width="63.28515625" style="33" customWidth="1"/>
    <col min="12290" max="12290" width="15.85546875" style="33" customWidth="1"/>
    <col min="12291" max="12292" width="14.85546875" style="33" customWidth="1"/>
    <col min="12293" max="12293" width="13.85546875" style="33" customWidth="1"/>
    <col min="12294" max="12294" width="16.5703125" style="33" customWidth="1"/>
    <col min="12295" max="12295" width="13.5703125" style="33" customWidth="1"/>
    <col min="12296" max="12296" width="19" style="33" customWidth="1"/>
    <col min="12297" max="12544" width="9.140625" style="33"/>
    <col min="12545" max="12545" width="63.28515625" style="33" customWidth="1"/>
    <col min="12546" max="12546" width="15.85546875" style="33" customWidth="1"/>
    <col min="12547" max="12548" width="14.85546875" style="33" customWidth="1"/>
    <col min="12549" max="12549" width="13.85546875" style="33" customWidth="1"/>
    <col min="12550" max="12550" width="16.5703125" style="33" customWidth="1"/>
    <col min="12551" max="12551" width="13.5703125" style="33" customWidth="1"/>
    <col min="12552" max="12552" width="19" style="33" customWidth="1"/>
    <col min="12553" max="12800" width="9.140625" style="33"/>
    <col min="12801" max="12801" width="63.28515625" style="33" customWidth="1"/>
    <col min="12802" max="12802" width="15.85546875" style="33" customWidth="1"/>
    <col min="12803" max="12804" width="14.85546875" style="33" customWidth="1"/>
    <col min="12805" max="12805" width="13.85546875" style="33" customWidth="1"/>
    <col min="12806" max="12806" width="16.5703125" style="33" customWidth="1"/>
    <col min="12807" max="12807" width="13.5703125" style="33" customWidth="1"/>
    <col min="12808" max="12808" width="19" style="33" customWidth="1"/>
    <col min="12809" max="13056" width="9.140625" style="33"/>
    <col min="13057" max="13057" width="63.28515625" style="33" customWidth="1"/>
    <col min="13058" max="13058" width="15.85546875" style="33" customWidth="1"/>
    <col min="13059" max="13060" width="14.85546875" style="33" customWidth="1"/>
    <col min="13061" max="13061" width="13.85546875" style="33" customWidth="1"/>
    <col min="13062" max="13062" width="16.5703125" style="33" customWidth="1"/>
    <col min="13063" max="13063" width="13.5703125" style="33" customWidth="1"/>
    <col min="13064" max="13064" width="19" style="33" customWidth="1"/>
    <col min="13065" max="13312" width="9.140625" style="33"/>
    <col min="13313" max="13313" width="63.28515625" style="33" customWidth="1"/>
    <col min="13314" max="13314" width="15.85546875" style="33" customWidth="1"/>
    <col min="13315" max="13316" width="14.85546875" style="33" customWidth="1"/>
    <col min="13317" max="13317" width="13.85546875" style="33" customWidth="1"/>
    <col min="13318" max="13318" width="16.5703125" style="33" customWidth="1"/>
    <col min="13319" max="13319" width="13.5703125" style="33" customWidth="1"/>
    <col min="13320" max="13320" width="19" style="33" customWidth="1"/>
    <col min="13321" max="13568" width="9.140625" style="33"/>
    <col min="13569" max="13569" width="63.28515625" style="33" customWidth="1"/>
    <col min="13570" max="13570" width="15.85546875" style="33" customWidth="1"/>
    <col min="13571" max="13572" width="14.85546875" style="33" customWidth="1"/>
    <col min="13573" max="13573" width="13.85546875" style="33" customWidth="1"/>
    <col min="13574" max="13574" width="16.5703125" style="33" customWidth="1"/>
    <col min="13575" max="13575" width="13.5703125" style="33" customWidth="1"/>
    <col min="13576" max="13576" width="19" style="33" customWidth="1"/>
    <col min="13577" max="13824" width="9.140625" style="33"/>
    <col min="13825" max="13825" width="63.28515625" style="33" customWidth="1"/>
    <col min="13826" max="13826" width="15.85546875" style="33" customWidth="1"/>
    <col min="13827" max="13828" width="14.85546875" style="33" customWidth="1"/>
    <col min="13829" max="13829" width="13.85546875" style="33" customWidth="1"/>
    <col min="13830" max="13830" width="16.5703125" style="33" customWidth="1"/>
    <col min="13831" max="13831" width="13.5703125" style="33" customWidth="1"/>
    <col min="13832" max="13832" width="19" style="33" customWidth="1"/>
    <col min="13833" max="14080" width="9.140625" style="33"/>
    <col min="14081" max="14081" width="63.28515625" style="33" customWidth="1"/>
    <col min="14082" max="14082" width="15.85546875" style="33" customWidth="1"/>
    <col min="14083" max="14084" width="14.85546875" style="33" customWidth="1"/>
    <col min="14085" max="14085" width="13.85546875" style="33" customWidth="1"/>
    <col min="14086" max="14086" width="16.5703125" style="33" customWidth="1"/>
    <col min="14087" max="14087" width="13.5703125" style="33" customWidth="1"/>
    <col min="14088" max="14088" width="19" style="33" customWidth="1"/>
    <col min="14089" max="14336" width="9.140625" style="33"/>
    <col min="14337" max="14337" width="63.28515625" style="33" customWidth="1"/>
    <col min="14338" max="14338" width="15.85546875" style="33" customWidth="1"/>
    <col min="14339" max="14340" width="14.85546875" style="33" customWidth="1"/>
    <col min="14341" max="14341" width="13.85546875" style="33" customWidth="1"/>
    <col min="14342" max="14342" width="16.5703125" style="33" customWidth="1"/>
    <col min="14343" max="14343" width="13.5703125" style="33" customWidth="1"/>
    <col min="14344" max="14344" width="19" style="33" customWidth="1"/>
    <col min="14345" max="14592" width="9.140625" style="33"/>
    <col min="14593" max="14593" width="63.28515625" style="33" customWidth="1"/>
    <col min="14594" max="14594" width="15.85546875" style="33" customWidth="1"/>
    <col min="14595" max="14596" width="14.85546875" style="33" customWidth="1"/>
    <col min="14597" max="14597" width="13.85546875" style="33" customWidth="1"/>
    <col min="14598" max="14598" width="16.5703125" style="33" customWidth="1"/>
    <col min="14599" max="14599" width="13.5703125" style="33" customWidth="1"/>
    <col min="14600" max="14600" width="19" style="33" customWidth="1"/>
    <col min="14601" max="14848" width="9.140625" style="33"/>
    <col min="14849" max="14849" width="63.28515625" style="33" customWidth="1"/>
    <col min="14850" max="14850" width="15.85546875" style="33" customWidth="1"/>
    <col min="14851" max="14852" width="14.85546875" style="33" customWidth="1"/>
    <col min="14853" max="14853" width="13.85546875" style="33" customWidth="1"/>
    <col min="14854" max="14854" width="16.5703125" style="33" customWidth="1"/>
    <col min="14855" max="14855" width="13.5703125" style="33" customWidth="1"/>
    <col min="14856" max="14856" width="19" style="33" customWidth="1"/>
    <col min="14857" max="15104" width="9.140625" style="33"/>
    <col min="15105" max="15105" width="63.28515625" style="33" customWidth="1"/>
    <col min="15106" max="15106" width="15.85546875" style="33" customWidth="1"/>
    <col min="15107" max="15108" width="14.85546875" style="33" customWidth="1"/>
    <col min="15109" max="15109" width="13.85546875" style="33" customWidth="1"/>
    <col min="15110" max="15110" width="16.5703125" style="33" customWidth="1"/>
    <col min="15111" max="15111" width="13.5703125" style="33" customWidth="1"/>
    <col min="15112" max="15112" width="19" style="33" customWidth="1"/>
    <col min="15113" max="15360" width="9.140625" style="33"/>
    <col min="15361" max="15361" width="63.28515625" style="33" customWidth="1"/>
    <col min="15362" max="15362" width="15.85546875" style="33" customWidth="1"/>
    <col min="15363" max="15364" width="14.85546875" style="33" customWidth="1"/>
    <col min="15365" max="15365" width="13.85546875" style="33" customWidth="1"/>
    <col min="15366" max="15366" width="16.5703125" style="33" customWidth="1"/>
    <col min="15367" max="15367" width="13.5703125" style="33" customWidth="1"/>
    <col min="15368" max="15368" width="19" style="33" customWidth="1"/>
    <col min="15369" max="15616" width="9.140625" style="33"/>
    <col min="15617" max="15617" width="63.28515625" style="33" customWidth="1"/>
    <col min="15618" max="15618" width="15.85546875" style="33" customWidth="1"/>
    <col min="15619" max="15620" width="14.85546875" style="33" customWidth="1"/>
    <col min="15621" max="15621" width="13.85546875" style="33" customWidth="1"/>
    <col min="15622" max="15622" width="16.5703125" style="33" customWidth="1"/>
    <col min="15623" max="15623" width="13.5703125" style="33" customWidth="1"/>
    <col min="15624" max="15624" width="19" style="33" customWidth="1"/>
    <col min="15625" max="15872" width="9.140625" style="33"/>
    <col min="15873" max="15873" width="63.28515625" style="33" customWidth="1"/>
    <col min="15874" max="15874" width="15.85546875" style="33" customWidth="1"/>
    <col min="15875" max="15876" width="14.85546875" style="33" customWidth="1"/>
    <col min="15877" max="15877" width="13.85546875" style="33" customWidth="1"/>
    <col min="15878" max="15878" width="16.5703125" style="33" customWidth="1"/>
    <col min="15879" max="15879" width="13.5703125" style="33" customWidth="1"/>
    <col min="15880" max="15880" width="19" style="33" customWidth="1"/>
    <col min="15881" max="16128" width="9.140625" style="33"/>
    <col min="16129" max="16129" width="63.28515625" style="33" customWidth="1"/>
    <col min="16130" max="16130" width="15.85546875" style="33" customWidth="1"/>
    <col min="16131" max="16132" width="14.85546875" style="33" customWidth="1"/>
    <col min="16133" max="16133" width="13.85546875" style="33" customWidth="1"/>
    <col min="16134" max="16134" width="16.5703125" style="33" customWidth="1"/>
    <col min="16135" max="16135" width="13.5703125" style="33" customWidth="1"/>
    <col min="16136" max="16136" width="19" style="33" customWidth="1"/>
    <col min="16137" max="16384" width="9.140625" style="33"/>
  </cols>
  <sheetData>
    <row r="1" spans="1:8">
      <c r="A1" s="16" t="s">
        <v>57</v>
      </c>
      <c r="B1" s="511">
        <v>37.5</v>
      </c>
    </row>
    <row r="2" spans="1:8">
      <c r="A2" s="16" t="s">
        <v>58</v>
      </c>
      <c r="B2" s="511" t="s">
        <v>2104</v>
      </c>
    </row>
    <row r="3" spans="1:8">
      <c r="A3" s="16" t="s">
        <v>56</v>
      </c>
      <c r="B3" s="16" t="s">
        <v>1366</v>
      </c>
    </row>
    <row r="4" spans="1:8">
      <c r="A4" s="16" t="s">
        <v>59</v>
      </c>
      <c r="B4" s="16" t="s">
        <v>62</v>
      </c>
    </row>
    <row r="5" spans="1:8">
      <c r="A5" s="33" t="s">
        <v>1349</v>
      </c>
      <c r="B5" s="33" t="s">
        <v>80</v>
      </c>
    </row>
    <row r="7" spans="1:8">
      <c r="A7" s="2176" t="s">
        <v>2204</v>
      </c>
      <c r="B7" s="2219" t="s">
        <v>2205</v>
      </c>
      <c r="C7" s="2220"/>
      <c r="D7" s="2220"/>
      <c r="E7" s="2220"/>
      <c r="F7" s="2221"/>
      <c r="G7" s="2194"/>
      <c r="H7" s="2181" t="s">
        <v>2206</v>
      </c>
    </row>
    <row r="8" spans="1:8">
      <c r="A8" s="512" t="s">
        <v>2207</v>
      </c>
      <c r="B8" s="537"/>
      <c r="C8" s="2222"/>
      <c r="D8" s="2222"/>
      <c r="E8" s="2222"/>
      <c r="F8" s="2223"/>
      <c r="G8" s="512" t="s">
        <v>995</v>
      </c>
      <c r="H8" s="512" t="s">
        <v>2208</v>
      </c>
    </row>
    <row r="9" spans="1:8">
      <c r="A9" s="127" t="s">
        <v>2209</v>
      </c>
      <c r="B9" s="2224" t="s">
        <v>2210</v>
      </c>
      <c r="C9" s="2225" t="s">
        <v>2211</v>
      </c>
      <c r="D9" s="2226" t="s">
        <v>2212</v>
      </c>
      <c r="E9" s="2226" t="s">
        <v>2213</v>
      </c>
      <c r="F9" s="2227" t="s">
        <v>2214</v>
      </c>
      <c r="G9" s="522"/>
      <c r="H9" s="127" t="s">
        <v>2215</v>
      </c>
    </row>
    <row r="10" spans="1:8">
      <c r="A10" s="538" t="s">
        <v>2222</v>
      </c>
      <c r="B10" s="542">
        <f>SUM(B11:B999)</f>
        <v>0</v>
      </c>
      <c r="C10" s="543">
        <f>SUM(C11:C999)</f>
        <v>0</v>
      </c>
      <c r="D10" s="543">
        <f>SUM(D11:D999)</f>
        <v>0</v>
      </c>
      <c r="E10" s="543">
        <f>SUM(E11:E999)</f>
        <v>0</v>
      </c>
      <c r="F10" s="544">
        <f>SUM(F11:F999)</f>
        <v>0</v>
      </c>
      <c r="G10" s="539">
        <f>SUM(B10:F10)</f>
        <v>0</v>
      </c>
      <c r="H10" s="332"/>
    </row>
    <row r="11" spans="1:8">
      <c r="A11" s="540">
        <v>1</v>
      </c>
      <c r="B11" s="515"/>
      <c r="C11" s="516"/>
      <c r="D11" s="516"/>
      <c r="E11" s="516"/>
      <c r="F11" s="524"/>
      <c r="G11" s="539">
        <f>SUM(B11:F11)</f>
        <v>0</v>
      </c>
      <c r="H11" s="332"/>
    </row>
    <row r="12" spans="1:8">
      <c r="A12" s="540">
        <v>2</v>
      </c>
      <c r="B12" s="515"/>
      <c r="C12" s="516"/>
      <c r="D12" s="516"/>
      <c r="E12" s="516"/>
      <c r="F12" s="524"/>
      <c r="G12" s="539">
        <f>SUM(B12:F12)</f>
        <v>0</v>
      </c>
      <c r="H12" s="332"/>
    </row>
    <row r="13" spans="1:8">
      <c r="A13" s="540" t="s">
        <v>2217</v>
      </c>
      <c r="B13" s="515"/>
      <c r="C13" s="516"/>
      <c r="D13" s="516"/>
      <c r="E13" s="516"/>
      <c r="F13" s="524"/>
      <c r="G13" s="539">
        <f>SUM(B13:F13)</f>
        <v>0</v>
      </c>
      <c r="H13" s="332"/>
    </row>
    <row r="15" spans="1:8">
      <c r="A15" s="116"/>
    </row>
  </sheetData>
  <pageMargins left="0.7" right="0.7" top="0.75" bottom="0.75" header="0.3" footer="0.3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5"/>
  <sheetViews>
    <sheetView workbookViewId="0">
      <selection activeCell="B27" sqref="B27:C27"/>
    </sheetView>
  </sheetViews>
  <sheetFormatPr defaultRowHeight="15"/>
  <cols>
    <col min="1" max="1" width="63.28515625" style="33" customWidth="1"/>
    <col min="2" max="2" width="15.85546875" style="33" customWidth="1"/>
    <col min="3" max="4" width="14.85546875" style="33" customWidth="1"/>
    <col min="5" max="5" width="13.85546875" style="33" customWidth="1"/>
    <col min="6" max="6" width="16.5703125" style="33" customWidth="1"/>
    <col min="7" max="7" width="13.5703125" style="33" customWidth="1"/>
    <col min="8" max="8" width="19" style="33" customWidth="1"/>
    <col min="9" max="256" width="9.140625" style="33"/>
    <col min="257" max="257" width="63.28515625" style="33" customWidth="1"/>
    <col min="258" max="258" width="15.85546875" style="33" customWidth="1"/>
    <col min="259" max="260" width="14.85546875" style="33" customWidth="1"/>
    <col min="261" max="261" width="13.85546875" style="33" customWidth="1"/>
    <col min="262" max="262" width="16.5703125" style="33" customWidth="1"/>
    <col min="263" max="263" width="13.5703125" style="33" customWidth="1"/>
    <col min="264" max="264" width="19" style="33" customWidth="1"/>
    <col min="265" max="512" width="9.140625" style="33"/>
    <col min="513" max="513" width="63.28515625" style="33" customWidth="1"/>
    <col min="514" max="514" width="15.85546875" style="33" customWidth="1"/>
    <col min="515" max="516" width="14.85546875" style="33" customWidth="1"/>
    <col min="517" max="517" width="13.85546875" style="33" customWidth="1"/>
    <col min="518" max="518" width="16.5703125" style="33" customWidth="1"/>
    <col min="519" max="519" width="13.5703125" style="33" customWidth="1"/>
    <col min="520" max="520" width="19" style="33" customWidth="1"/>
    <col min="521" max="768" width="9.140625" style="33"/>
    <col min="769" max="769" width="63.28515625" style="33" customWidth="1"/>
    <col min="770" max="770" width="15.85546875" style="33" customWidth="1"/>
    <col min="771" max="772" width="14.85546875" style="33" customWidth="1"/>
    <col min="773" max="773" width="13.85546875" style="33" customWidth="1"/>
    <col min="774" max="774" width="16.5703125" style="33" customWidth="1"/>
    <col min="775" max="775" width="13.5703125" style="33" customWidth="1"/>
    <col min="776" max="776" width="19" style="33" customWidth="1"/>
    <col min="777" max="1024" width="9.140625" style="33"/>
    <col min="1025" max="1025" width="63.28515625" style="33" customWidth="1"/>
    <col min="1026" max="1026" width="15.85546875" style="33" customWidth="1"/>
    <col min="1027" max="1028" width="14.85546875" style="33" customWidth="1"/>
    <col min="1029" max="1029" width="13.85546875" style="33" customWidth="1"/>
    <col min="1030" max="1030" width="16.5703125" style="33" customWidth="1"/>
    <col min="1031" max="1031" width="13.5703125" style="33" customWidth="1"/>
    <col min="1032" max="1032" width="19" style="33" customWidth="1"/>
    <col min="1033" max="1280" width="9.140625" style="33"/>
    <col min="1281" max="1281" width="63.28515625" style="33" customWidth="1"/>
    <col min="1282" max="1282" width="15.85546875" style="33" customWidth="1"/>
    <col min="1283" max="1284" width="14.85546875" style="33" customWidth="1"/>
    <col min="1285" max="1285" width="13.85546875" style="33" customWidth="1"/>
    <col min="1286" max="1286" width="16.5703125" style="33" customWidth="1"/>
    <col min="1287" max="1287" width="13.5703125" style="33" customWidth="1"/>
    <col min="1288" max="1288" width="19" style="33" customWidth="1"/>
    <col min="1289" max="1536" width="9.140625" style="33"/>
    <col min="1537" max="1537" width="63.28515625" style="33" customWidth="1"/>
    <col min="1538" max="1538" width="15.85546875" style="33" customWidth="1"/>
    <col min="1539" max="1540" width="14.85546875" style="33" customWidth="1"/>
    <col min="1541" max="1541" width="13.85546875" style="33" customWidth="1"/>
    <col min="1542" max="1542" width="16.5703125" style="33" customWidth="1"/>
    <col min="1543" max="1543" width="13.5703125" style="33" customWidth="1"/>
    <col min="1544" max="1544" width="19" style="33" customWidth="1"/>
    <col min="1545" max="1792" width="9.140625" style="33"/>
    <col min="1793" max="1793" width="63.28515625" style="33" customWidth="1"/>
    <col min="1794" max="1794" width="15.85546875" style="33" customWidth="1"/>
    <col min="1795" max="1796" width="14.85546875" style="33" customWidth="1"/>
    <col min="1797" max="1797" width="13.85546875" style="33" customWidth="1"/>
    <col min="1798" max="1798" width="16.5703125" style="33" customWidth="1"/>
    <col min="1799" max="1799" width="13.5703125" style="33" customWidth="1"/>
    <col min="1800" max="1800" width="19" style="33" customWidth="1"/>
    <col min="1801" max="2048" width="9.140625" style="33"/>
    <col min="2049" max="2049" width="63.28515625" style="33" customWidth="1"/>
    <col min="2050" max="2050" width="15.85546875" style="33" customWidth="1"/>
    <col min="2051" max="2052" width="14.85546875" style="33" customWidth="1"/>
    <col min="2053" max="2053" width="13.85546875" style="33" customWidth="1"/>
    <col min="2054" max="2054" width="16.5703125" style="33" customWidth="1"/>
    <col min="2055" max="2055" width="13.5703125" style="33" customWidth="1"/>
    <col min="2056" max="2056" width="19" style="33" customWidth="1"/>
    <col min="2057" max="2304" width="9.140625" style="33"/>
    <col min="2305" max="2305" width="63.28515625" style="33" customWidth="1"/>
    <col min="2306" max="2306" width="15.85546875" style="33" customWidth="1"/>
    <col min="2307" max="2308" width="14.85546875" style="33" customWidth="1"/>
    <col min="2309" max="2309" width="13.85546875" style="33" customWidth="1"/>
    <col min="2310" max="2310" width="16.5703125" style="33" customWidth="1"/>
    <col min="2311" max="2311" width="13.5703125" style="33" customWidth="1"/>
    <col min="2312" max="2312" width="19" style="33" customWidth="1"/>
    <col min="2313" max="2560" width="9.140625" style="33"/>
    <col min="2561" max="2561" width="63.28515625" style="33" customWidth="1"/>
    <col min="2562" max="2562" width="15.85546875" style="33" customWidth="1"/>
    <col min="2563" max="2564" width="14.85546875" style="33" customWidth="1"/>
    <col min="2565" max="2565" width="13.85546875" style="33" customWidth="1"/>
    <col min="2566" max="2566" width="16.5703125" style="33" customWidth="1"/>
    <col min="2567" max="2567" width="13.5703125" style="33" customWidth="1"/>
    <col min="2568" max="2568" width="19" style="33" customWidth="1"/>
    <col min="2569" max="2816" width="9.140625" style="33"/>
    <col min="2817" max="2817" width="63.28515625" style="33" customWidth="1"/>
    <col min="2818" max="2818" width="15.85546875" style="33" customWidth="1"/>
    <col min="2819" max="2820" width="14.85546875" style="33" customWidth="1"/>
    <col min="2821" max="2821" width="13.85546875" style="33" customWidth="1"/>
    <col min="2822" max="2822" width="16.5703125" style="33" customWidth="1"/>
    <col min="2823" max="2823" width="13.5703125" style="33" customWidth="1"/>
    <col min="2824" max="2824" width="19" style="33" customWidth="1"/>
    <col min="2825" max="3072" width="9.140625" style="33"/>
    <col min="3073" max="3073" width="63.28515625" style="33" customWidth="1"/>
    <col min="3074" max="3074" width="15.85546875" style="33" customWidth="1"/>
    <col min="3075" max="3076" width="14.85546875" style="33" customWidth="1"/>
    <col min="3077" max="3077" width="13.85546875" style="33" customWidth="1"/>
    <col min="3078" max="3078" width="16.5703125" style="33" customWidth="1"/>
    <col min="3079" max="3079" width="13.5703125" style="33" customWidth="1"/>
    <col min="3080" max="3080" width="19" style="33" customWidth="1"/>
    <col min="3081" max="3328" width="9.140625" style="33"/>
    <col min="3329" max="3329" width="63.28515625" style="33" customWidth="1"/>
    <col min="3330" max="3330" width="15.85546875" style="33" customWidth="1"/>
    <col min="3331" max="3332" width="14.85546875" style="33" customWidth="1"/>
    <col min="3333" max="3333" width="13.85546875" style="33" customWidth="1"/>
    <col min="3334" max="3334" width="16.5703125" style="33" customWidth="1"/>
    <col min="3335" max="3335" width="13.5703125" style="33" customWidth="1"/>
    <col min="3336" max="3336" width="19" style="33" customWidth="1"/>
    <col min="3337" max="3584" width="9.140625" style="33"/>
    <col min="3585" max="3585" width="63.28515625" style="33" customWidth="1"/>
    <col min="3586" max="3586" width="15.85546875" style="33" customWidth="1"/>
    <col min="3587" max="3588" width="14.85546875" style="33" customWidth="1"/>
    <col min="3589" max="3589" width="13.85546875" style="33" customWidth="1"/>
    <col min="3590" max="3590" width="16.5703125" style="33" customWidth="1"/>
    <col min="3591" max="3591" width="13.5703125" style="33" customWidth="1"/>
    <col min="3592" max="3592" width="19" style="33" customWidth="1"/>
    <col min="3593" max="3840" width="9.140625" style="33"/>
    <col min="3841" max="3841" width="63.28515625" style="33" customWidth="1"/>
    <col min="3842" max="3842" width="15.85546875" style="33" customWidth="1"/>
    <col min="3843" max="3844" width="14.85546875" style="33" customWidth="1"/>
    <col min="3845" max="3845" width="13.85546875" style="33" customWidth="1"/>
    <col min="3846" max="3846" width="16.5703125" style="33" customWidth="1"/>
    <col min="3847" max="3847" width="13.5703125" style="33" customWidth="1"/>
    <col min="3848" max="3848" width="19" style="33" customWidth="1"/>
    <col min="3849" max="4096" width="9.140625" style="33"/>
    <col min="4097" max="4097" width="63.28515625" style="33" customWidth="1"/>
    <col min="4098" max="4098" width="15.85546875" style="33" customWidth="1"/>
    <col min="4099" max="4100" width="14.85546875" style="33" customWidth="1"/>
    <col min="4101" max="4101" width="13.85546875" style="33" customWidth="1"/>
    <col min="4102" max="4102" width="16.5703125" style="33" customWidth="1"/>
    <col min="4103" max="4103" width="13.5703125" style="33" customWidth="1"/>
    <col min="4104" max="4104" width="19" style="33" customWidth="1"/>
    <col min="4105" max="4352" width="9.140625" style="33"/>
    <col min="4353" max="4353" width="63.28515625" style="33" customWidth="1"/>
    <col min="4354" max="4354" width="15.85546875" style="33" customWidth="1"/>
    <col min="4355" max="4356" width="14.85546875" style="33" customWidth="1"/>
    <col min="4357" max="4357" width="13.85546875" style="33" customWidth="1"/>
    <col min="4358" max="4358" width="16.5703125" style="33" customWidth="1"/>
    <col min="4359" max="4359" width="13.5703125" style="33" customWidth="1"/>
    <col min="4360" max="4360" width="19" style="33" customWidth="1"/>
    <col min="4361" max="4608" width="9.140625" style="33"/>
    <col min="4609" max="4609" width="63.28515625" style="33" customWidth="1"/>
    <col min="4610" max="4610" width="15.85546875" style="33" customWidth="1"/>
    <col min="4611" max="4612" width="14.85546875" style="33" customWidth="1"/>
    <col min="4613" max="4613" width="13.85546875" style="33" customWidth="1"/>
    <col min="4614" max="4614" width="16.5703125" style="33" customWidth="1"/>
    <col min="4615" max="4615" width="13.5703125" style="33" customWidth="1"/>
    <col min="4616" max="4616" width="19" style="33" customWidth="1"/>
    <col min="4617" max="4864" width="9.140625" style="33"/>
    <col min="4865" max="4865" width="63.28515625" style="33" customWidth="1"/>
    <col min="4866" max="4866" width="15.85546875" style="33" customWidth="1"/>
    <col min="4867" max="4868" width="14.85546875" style="33" customWidth="1"/>
    <col min="4869" max="4869" width="13.85546875" style="33" customWidth="1"/>
    <col min="4870" max="4870" width="16.5703125" style="33" customWidth="1"/>
    <col min="4871" max="4871" width="13.5703125" style="33" customWidth="1"/>
    <col min="4872" max="4872" width="19" style="33" customWidth="1"/>
    <col min="4873" max="5120" width="9.140625" style="33"/>
    <col min="5121" max="5121" width="63.28515625" style="33" customWidth="1"/>
    <col min="5122" max="5122" width="15.85546875" style="33" customWidth="1"/>
    <col min="5123" max="5124" width="14.85546875" style="33" customWidth="1"/>
    <col min="5125" max="5125" width="13.85546875" style="33" customWidth="1"/>
    <col min="5126" max="5126" width="16.5703125" style="33" customWidth="1"/>
    <col min="5127" max="5127" width="13.5703125" style="33" customWidth="1"/>
    <col min="5128" max="5128" width="19" style="33" customWidth="1"/>
    <col min="5129" max="5376" width="9.140625" style="33"/>
    <col min="5377" max="5377" width="63.28515625" style="33" customWidth="1"/>
    <col min="5378" max="5378" width="15.85546875" style="33" customWidth="1"/>
    <col min="5379" max="5380" width="14.85546875" style="33" customWidth="1"/>
    <col min="5381" max="5381" width="13.85546875" style="33" customWidth="1"/>
    <col min="5382" max="5382" width="16.5703125" style="33" customWidth="1"/>
    <col min="5383" max="5383" width="13.5703125" style="33" customWidth="1"/>
    <col min="5384" max="5384" width="19" style="33" customWidth="1"/>
    <col min="5385" max="5632" width="9.140625" style="33"/>
    <col min="5633" max="5633" width="63.28515625" style="33" customWidth="1"/>
    <col min="5634" max="5634" width="15.85546875" style="33" customWidth="1"/>
    <col min="5635" max="5636" width="14.85546875" style="33" customWidth="1"/>
    <col min="5637" max="5637" width="13.85546875" style="33" customWidth="1"/>
    <col min="5638" max="5638" width="16.5703125" style="33" customWidth="1"/>
    <col min="5639" max="5639" width="13.5703125" style="33" customWidth="1"/>
    <col min="5640" max="5640" width="19" style="33" customWidth="1"/>
    <col min="5641" max="5888" width="9.140625" style="33"/>
    <col min="5889" max="5889" width="63.28515625" style="33" customWidth="1"/>
    <col min="5890" max="5890" width="15.85546875" style="33" customWidth="1"/>
    <col min="5891" max="5892" width="14.85546875" style="33" customWidth="1"/>
    <col min="5893" max="5893" width="13.85546875" style="33" customWidth="1"/>
    <col min="5894" max="5894" width="16.5703125" style="33" customWidth="1"/>
    <col min="5895" max="5895" width="13.5703125" style="33" customWidth="1"/>
    <col min="5896" max="5896" width="19" style="33" customWidth="1"/>
    <col min="5897" max="6144" width="9.140625" style="33"/>
    <col min="6145" max="6145" width="63.28515625" style="33" customWidth="1"/>
    <col min="6146" max="6146" width="15.85546875" style="33" customWidth="1"/>
    <col min="6147" max="6148" width="14.85546875" style="33" customWidth="1"/>
    <col min="6149" max="6149" width="13.85546875" style="33" customWidth="1"/>
    <col min="6150" max="6150" width="16.5703125" style="33" customWidth="1"/>
    <col min="6151" max="6151" width="13.5703125" style="33" customWidth="1"/>
    <col min="6152" max="6152" width="19" style="33" customWidth="1"/>
    <col min="6153" max="6400" width="9.140625" style="33"/>
    <col min="6401" max="6401" width="63.28515625" style="33" customWidth="1"/>
    <col min="6402" max="6402" width="15.85546875" style="33" customWidth="1"/>
    <col min="6403" max="6404" width="14.85546875" style="33" customWidth="1"/>
    <col min="6405" max="6405" width="13.85546875" style="33" customWidth="1"/>
    <col min="6406" max="6406" width="16.5703125" style="33" customWidth="1"/>
    <col min="6407" max="6407" width="13.5703125" style="33" customWidth="1"/>
    <col min="6408" max="6408" width="19" style="33" customWidth="1"/>
    <col min="6409" max="6656" width="9.140625" style="33"/>
    <col min="6657" max="6657" width="63.28515625" style="33" customWidth="1"/>
    <col min="6658" max="6658" width="15.85546875" style="33" customWidth="1"/>
    <col min="6659" max="6660" width="14.85546875" style="33" customWidth="1"/>
    <col min="6661" max="6661" width="13.85546875" style="33" customWidth="1"/>
    <col min="6662" max="6662" width="16.5703125" style="33" customWidth="1"/>
    <col min="6663" max="6663" width="13.5703125" style="33" customWidth="1"/>
    <col min="6664" max="6664" width="19" style="33" customWidth="1"/>
    <col min="6665" max="6912" width="9.140625" style="33"/>
    <col min="6913" max="6913" width="63.28515625" style="33" customWidth="1"/>
    <col min="6914" max="6914" width="15.85546875" style="33" customWidth="1"/>
    <col min="6915" max="6916" width="14.85546875" style="33" customWidth="1"/>
    <col min="6917" max="6917" width="13.85546875" style="33" customWidth="1"/>
    <col min="6918" max="6918" width="16.5703125" style="33" customWidth="1"/>
    <col min="6919" max="6919" width="13.5703125" style="33" customWidth="1"/>
    <col min="6920" max="6920" width="19" style="33" customWidth="1"/>
    <col min="6921" max="7168" width="9.140625" style="33"/>
    <col min="7169" max="7169" width="63.28515625" style="33" customWidth="1"/>
    <col min="7170" max="7170" width="15.85546875" style="33" customWidth="1"/>
    <col min="7171" max="7172" width="14.85546875" style="33" customWidth="1"/>
    <col min="7173" max="7173" width="13.85546875" style="33" customWidth="1"/>
    <col min="7174" max="7174" width="16.5703125" style="33" customWidth="1"/>
    <col min="7175" max="7175" width="13.5703125" style="33" customWidth="1"/>
    <col min="7176" max="7176" width="19" style="33" customWidth="1"/>
    <col min="7177" max="7424" width="9.140625" style="33"/>
    <col min="7425" max="7425" width="63.28515625" style="33" customWidth="1"/>
    <col min="7426" max="7426" width="15.85546875" style="33" customWidth="1"/>
    <col min="7427" max="7428" width="14.85546875" style="33" customWidth="1"/>
    <col min="7429" max="7429" width="13.85546875" style="33" customWidth="1"/>
    <col min="7430" max="7430" width="16.5703125" style="33" customWidth="1"/>
    <col min="7431" max="7431" width="13.5703125" style="33" customWidth="1"/>
    <col min="7432" max="7432" width="19" style="33" customWidth="1"/>
    <col min="7433" max="7680" width="9.140625" style="33"/>
    <col min="7681" max="7681" width="63.28515625" style="33" customWidth="1"/>
    <col min="7682" max="7682" width="15.85546875" style="33" customWidth="1"/>
    <col min="7683" max="7684" width="14.85546875" style="33" customWidth="1"/>
    <col min="7685" max="7685" width="13.85546875" style="33" customWidth="1"/>
    <col min="7686" max="7686" width="16.5703125" style="33" customWidth="1"/>
    <col min="7687" max="7687" width="13.5703125" style="33" customWidth="1"/>
    <col min="7688" max="7688" width="19" style="33" customWidth="1"/>
    <col min="7689" max="7936" width="9.140625" style="33"/>
    <col min="7937" max="7937" width="63.28515625" style="33" customWidth="1"/>
    <col min="7938" max="7938" width="15.85546875" style="33" customWidth="1"/>
    <col min="7939" max="7940" width="14.85546875" style="33" customWidth="1"/>
    <col min="7941" max="7941" width="13.85546875" style="33" customWidth="1"/>
    <col min="7942" max="7942" width="16.5703125" style="33" customWidth="1"/>
    <col min="7943" max="7943" width="13.5703125" style="33" customWidth="1"/>
    <col min="7944" max="7944" width="19" style="33" customWidth="1"/>
    <col min="7945" max="8192" width="9.140625" style="33"/>
    <col min="8193" max="8193" width="63.28515625" style="33" customWidth="1"/>
    <col min="8194" max="8194" width="15.85546875" style="33" customWidth="1"/>
    <col min="8195" max="8196" width="14.85546875" style="33" customWidth="1"/>
    <col min="8197" max="8197" width="13.85546875" style="33" customWidth="1"/>
    <col min="8198" max="8198" width="16.5703125" style="33" customWidth="1"/>
    <col min="8199" max="8199" width="13.5703125" style="33" customWidth="1"/>
    <col min="8200" max="8200" width="19" style="33" customWidth="1"/>
    <col min="8201" max="8448" width="9.140625" style="33"/>
    <col min="8449" max="8449" width="63.28515625" style="33" customWidth="1"/>
    <col min="8450" max="8450" width="15.85546875" style="33" customWidth="1"/>
    <col min="8451" max="8452" width="14.85546875" style="33" customWidth="1"/>
    <col min="8453" max="8453" width="13.85546875" style="33" customWidth="1"/>
    <col min="8454" max="8454" width="16.5703125" style="33" customWidth="1"/>
    <col min="8455" max="8455" width="13.5703125" style="33" customWidth="1"/>
    <col min="8456" max="8456" width="19" style="33" customWidth="1"/>
    <col min="8457" max="8704" width="9.140625" style="33"/>
    <col min="8705" max="8705" width="63.28515625" style="33" customWidth="1"/>
    <col min="8706" max="8706" width="15.85546875" style="33" customWidth="1"/>
    <col min="8707" max="8708" width="14.85546875" style="33" customWidth="1"/>
    <col min="8709" max="8709" width="13.85546875" style="33" customWidth="1"/>
    <col min="8710" max="8710" width="16.5703125" style="33" customWidth="1"/>
    <col min="8711" max="8711" width="13.5703125" style="33" customWidth="1"/>
    <col min="8712" max="8712" width="19" style="33" customWidth="1"/>
    <col min="8713" max="8960" width="9.140625" style="33"/>
    <col min="8961" max="8961" width="63.28515625" style="33" customWidth="1"/>
    <col min="8962" max="8962" width="15.85546875" style="33" customWidth="1"/>
    <col min="8963" max="8964" width="14.85546875" style="33" customWidth="1"/>
    <col min="8965" max="8965" width="13.85546875" style="33" customWidth="1"/>
    <col min="8966" max="8966" width="16.5703125" style="33" customWidth="1"/>
    <col min="8967" max="8967" width="13.5703125" style="33" customWidth="1"/>
    <col min="8968" max="8968" width="19" style="33" customWidth="1"/>
    <col min="8969" max="9216" width="9.140625" style="33"/>
    <col min="9217" max="9217" width="63.28515625" style="33" customWidth="1"/>
    <col min="9218" max="9218" width="15.85546875" style="33" customWidth="1"/>
    <col min="9219" max="9220" width="14.85546875" style="33" customWidth="1"/>
    <col min="9221" max="9221" width="13.85546875" style="33" customWidth="1"/>
    <col min="9222" max="9222" width="16.5703125" style="33" customWidth="1"/>
    <col min="9223" max="9223" width="13.5703125" style="33" customWidth="1"/>
    <col min="9224" max="9224" width="19" style="33" customWidth="1"/>
    <col min="9225" max="9472" width="9.140625" style="33"/>
    <col min="9473" max="9473" width="63.28515625" style="33" customWidth="1"/>
    <col min="9474" max="9474" width="15.85546875" style="33" customWidth="1"/>
    <col min="9475" max="9476" width="14.85546875" style="33" customWidth="1"/>
    <col min="9477" max="9477" width="13.85546875" style="33" customWidth="1"/>
    <col min="9478" max="9478" width="16.5703125" style="33" customWidth="1"/>
    <col min="9479" max="9479" width="13.5703125" style="33" customWidth="1"/>
    <col min="9480" max="9480" width="19" style="33" customWidth="1"/>
    <col min="9481" max="9728" width="9.140625" style="33"/>
    <col min="9729" max="9729" width="63.28515625" style="33" customWidth="1"/>
    <col min="9730" max="9730" width="15.85546875" style="33" customWidth="1"/>
    <col min="9731" max="9732" width="14.85546875" style="33" customWidth="1"/>
    <col min="9733" max="9733" width="13.85546875" style="33" customWidth="1"/>
    <col min="9734" max="9734" width="16.5703125" style="33" customWidth="1"/>
    <col min="9735" max="9735" width="13.5703125" style="33" customWidth="1"/>
    <col min="9736" max="9736" width="19" style="33" customWidth="1"/>
    <col min="9737" max="9984" width="9.140625" style="33"/>
    <col min="9985" max="9985" width="63.28515625" style="33" customWidth="1"/>
    <col min="9986" max="9986" width="15.85546875" style="33" customWidth="1"/>
    <col min="9987" max="9988" width="14.85546875" style="33" customWidth="1"/>
    <col min="9989" max="9989" width="13.85546875" style="33" customWidth="1"/>
    <col min="9990" max="9990" width="16.5703125" style="33" customWidth="1"/>
    <col min="9991" max="9991" width="13.5703125" style="33" customWidth="1"/>
    <col min="9992" max="9992" width="19" style="33" customWidth="1"/>
    <col min="9993" max="10240" width="9.140625" style="33"/>
    <col min="10241" max="10241" width="63.28515625" style="33" customWidth="1"/>
    <col min="10242" max="10242" width="15.85546875" style="33" customWidth="1"/>
    <col min="10243" max="10244" width="14.85546875" style="33" customWidth="1"/>
    <col min="10245" max="10245" width="13.85546875" style="33" customWidth="1"/>
    <col min="10246" max="10246" width="16.5703125" style="33" customWidth="1"/>
    <col min="10247" max="10247" width="13.5703125" style="33" customWidth="1"/>
    <col min="10248" max="10248" width="19" style="33" customWidth="1"/>
    <col min="10249" max="10496" width="9.140625" style="33"/>
    <col min="10497" max="10497" width="63.28515625" style="33" customWidth="1"/>
    <col min="10498" max="10498" width="15.85546875" style="33" customWidth="1"/>
    <col min="10499" max="10500" width="14.85546875" style="33" customWidth="1"/>
    <col min="10501" max="10501" width="13.85546875" style="33" customWidth="1"/>
    <col min="10502" max="10502" width="16.5703125" style="33" customWidth="1"/>
    <col min="10503" max="10503" width="13.5703125" style="33" customWidth="1"/>
    <col min="10504" max="10504" width="19" style="33" customWidth="1"/>
    <col min="10505" max="10752" width="9.140625" style="33"/>
    <col min="10753" max="10753" width="63.28515625" style="33" customWidth="1"/>
    <col min="10754" max="10754" width="15.85546875" style="33" customWidth="1"/>
    <col min="10755" max="10756" width="14.85546875" style="33" customWidth="1"/>
    <col min="10757" max="10757" width="13.85546875" style="33" customWidth="1"/>
    <col min="10758" max="10758" width="16.5703125" style="33" customWidth="1"/>
    <col min="10759" max="10759" width="13.5703125" style="33" customWidth="1"/>
    <col min="10760" max="10760" width="19" style="33" customWidth="1"/>
    <col min="10761" max="11008" width="9.140625" style="33"/>
    <col min="11009" max="11009" width="63.28515625" style="33" customWidth="1"/>
    <col min="11010" max="11010" width="15.85546875" style="33" customWidth="1"/>
    <col min="11011" max="11012" width="14.85546875" style="33" customWidth="1"/>
    <col min="11013" max="11013" width="13.85546875" style="33" customWidth="1"/>
    <col min="11014" max="11014" width="16.5703125" style="33" customWidth="1"/>
    <col min="11015" max="11015" width="13.5703125" style="33" customWidth="1"/>
    <col min="11016" max="11016" width="19" style="33" customWidth="1"/>
    <col min="11017" max="11264" width="9.140625" style="33"/>
    <col min="11265" max="11265" width="63.28515625" style="33" customWidth="1"/>
    <col min="11266" max="11266" width="15.85546875" style="33" customWidth="1"/>
    <col min="11267" max="11268" width="14.85546875" style="33" customWidth="1"/>
    <col min="11269" max="11269" width="13.85546875" style="33" customWidth="1"/>
    <col min="11270" max="11270" width="16.5703125" style="33" customWidth="1"/>
    <col min="11271" max="11271" width="13.5703125" style="33" customWidth="1"/>
    <col min="11272" max="11272" width="19" style="33" customWidth="1"/>
    <col min="11273" max="11520" width="9.140625" style="33"/>
    <col min="11521" max="11521" width="63.28515625" style="33" customWidth="1"/>
    <col min="11522" max="11522" width="15.85546875" style="33" customWidth="1"/>
    <col min="11523" max="11524" width="14.85546875" style="33" customWidth="1"/>
    <col min="11525" max="11525" width="13.85546875" style="33" customWidth="1"/>
    <col min="11526" max="11526" width="16.5703125" style="33" customWidth="1"/>
    <col min="11527" max="11527" width="13.5703125" style="33" customWidth="1"/>
    <col min="11528" max="11528" width="19" style="33" customWidth="1"/>
    <col min="11529" max="11776" width="9.140625" style="33"/>
    <col min="11777" max="11777" width="63.28515625" style="33" customWidth="1"/>
    <col min="11778" max="11778" width="15.85546875" style="33" customWidth="1"/>
    <col min="11779" max="11780" width="14.85546875" style="33" customWidth="1"/>
    <col min="11781" max="11781" width="13.85546875" style="33" customWidth="1"/>
    <col min="11782" max="11782" width="16.5703125" style="33" customWidth="1"/>
    <col min="11783" max="11783" width="13.5703125" style="33" customWidth="1"/>
    <col min="11784" max="11784" width="19" style="33" customWidth="1"/>
    <col min="11785" max="12032" width="9.140625" style="33"/>
    <col min="12033" max="12033" width="63.28515625" style="33" customWidth="1"/>
    <col min="12034" max="12034" width="15.85546875" style="33" customWidth="1"/>
    <col min="12035" max="12036" width="14.85546875" style="33" customWidth="1"/>
    <col min="12037" max="12037" width="13.85546875" style="33" customWidth="1"/>
    <col min="12038" max="12038" width="16.5703125" style="33" customWidth="1"/>
    <col min="12039" max="12039" width="13.5703125" style="33" customWidth="1"/>
    <col min="12040" max="12040" width="19" style="33" customWidth="1"/>
    <col min="12041" max="12288" width="9.140625" style="33"/>
    <col min="12289" max="12289" width="63.28515625" style="33" customWidth="1"/>
    <col min="12290" max="12290" width="15.85546875" style="33" customWidth="1"/>
    <col min="12291" max="12292" width="14.85546875" style="33" customWidth="1"/>
    <col min="12293" max="12293" width="13.85546875" style="33" customWidth="1"/>
    <col min="12294" max="12294" width="16.5703125" style="33" customWidth="1"/>
    <col min="12295" max="12295" width="13.5703125" style="33" customWidth="1"/>
    <col min="12296" max="12296" width="19" style="33" customWidth="1"/>
    <col min="12297" max="12544" width="9.140625" style="33"/>
    <col min="12545" max="12545" width="63.28515625" style="33" customWidth="1"/>
    <col min="12546" max="12546" width="15.85546875" style="33" customWidth="1"/>
    <col min="12547" max="12548" width="14.85546875" style="33" customWidth="1"/>
    <col min="12549" max="12549" width="13.85546875" style="33" customWidth="1"/>
    <col min="12550" max="12550" width="16.5703125" style="33" customWidth="1"/>
    <col min="12551" max="12551" width="13.5703125" style="33" customWidth="1"/>
    <col min="12552" max="12552" width="19" style="33" customWidth="1"/>
    <col min="12553" max="12800" width="9.140625" style="33"/>
    <col min="12801" max="12801" width="63.28515625" style="33" customWidth="1"/>
    <col min="12802" max="12802" width="15.85546875" style="33" customWidth="1"/>
    <col min="12803" max="12804" width="14.85546875" style="33" customWidth="1"/>
    <col min="12805" max="12805" width="13.85546875" style="33" customWidth="1"/>
    <col min="12806" max="12806" width="16.5703125" style="33" customWidth="1"/>
    <col min="12807" max="12807" width="13.5703125" style="33" customWidth="1"/>
    <col min="12808" max="12808" width="19" style="33" customWidth="1"/>
    <col min="12809" max="13056" width="9.140625" style="33"/>
    <col min="13057" max="13057" width="63.28515625" style="33" customWidth="1"/>
    <col min="13058" max="13058" width="15.85546875" style="33" customWidth="1"/>
    <col min="13059" max="13060" width="14.85546875" style="33" customWidth="1"/>
    <col min="13061" max="13061" width="13.85546875" style="33" customWidth="1"/>
    <col min="13062" max="13062" width="16.5703125" style="33" customWidth="1"/>
    <col min="13063" max="13063" width="13.5703125" style="33" customWidth="1"/>
    <col min="13064" max="13064" width="19" style="33" customWidth="1"/>
    <col min="13065" max="13312" width="9.140625" style="33"/>
    <col min="13313" max="13313" width="63.28515625" style="33" customWidth="1"/>
    <col min="13314" max="13314" width="15.85546875" style="33" customWidth="1"/>
    <col min="13315" max="13316" width="14.85546875" style="33" customWidth="1"/>
    <col min="13317" max="13317" width="13.85546875" style="33" customWidth="1"/>
    <col min="13318" max="13318" width="16.5703125" style="33" customWidth="1"/>
    <col min="13319" max="13319" width="13.5703125" style="33" customWidth="1"/>
    <col min="13320" max="13320" width="19" style="33" customWidth="1"/>
    <col min="13321" max="13568" width="9.140625" style="33"/>
    <col min="13569" max="13569" width="63.28515625" style="33" customWidth="1"/>
    <col min="13570" max="13570" width="15.85546875" style="33" customWidth="1"/>
    <col min="13571" max="13572" width="14.85546875" style="33" customWidth="1"/>
    <col min="13573" max="13573" width="13.85546875" style="33" customWidth="1"/>
    <col min="13574" max="13574" width="16.5703125" style="33" customWidth="1"/>
    <col min="13575" max="13575" width="13.5703125" style="33" customWidth="1"/>
    <col min="13576" max="13576" width="19" style="33" customWidth="1"/>
    <col min="13577" max="13824" width="9.140625" style="33"/>
    <col min="13825" max="13825" width="63.28515625" style="33" customWidth="1"/>
    <col min="13826" max="13826" width="15.85546875" style="33" customWidth="1"/>
    <col min="13827" max="13828" width="14.85546875" style="33" customWidth="1"/>
    <col min="13829" max="13829" width="13.85546875" style="33" customWidth="1"/>
    <col min="13830" max="13830" width="16.5703125" style="33" customWidth="1"/>
    <col min="13831" max="13831" width="13.5703125" style="33" customWidth="1"/>
    <col min="13832" max="13832" width="19" style="33" customWidth="1"/>
    <col min="13833" max="14080" width="9.140625" style="33"/>
    <col min="14081" max="14081" width="63.28515625" style="33" customWidth="1"/>
    <col min="14082" max="14082" width="15.85546875" style="33" customWidth="1"/>
    <col min="14083" max="14084" width="14.85546875" style="33" customWidth="1"/>
    <col min="14085" max="14085" width="13.85546875" style="33" customWidth="1"/>
    <col min="14086" max="14086" width="16.5703125" style="33" customWidth="1"/>
    <col min="14087" max="14087" width="13.5703125" style="33" customWidth="1"/>
    <col min="14088" max="14088" width="19" style="33" customWidth="1"/>
    <col min="14089" max="14336" width="9.140625" style="33"/>
    <col min="14337" max="14337" width="63.28515625" style="33" customWidth="1"/>
    <col min="14338" max="14338" width="15.85546875" style="33" customWidth="1"/>
    <col min="14339" max="14340" width="14.85546875" style="33" customWidth="1"/>
    <col min="14341" max="14341" width="13.85546875" style="33" customWidth="1"/>
    <col min="14342" max="14342" width="16.5703125" style="33" customWidth="1"/>
    <col min="14343" max="14343" width="13.5703125" style="33" customWidth="1"/>
    <col min="14344" max="14344" width="19" style="33" customWidth="1"/>
    <col min="14345" max="14592" width="9.140625" style="33"/>
    <col min="14593" max="14593" width="63.28515625" style="33" customWidth="1"/>
    <col min="14594" max="14594" width="15.85546875" style="33" customWidth="1"/>
    <col min="14595" max="14596" width="14.85546875" style="33" customWidth="1"/>
    <col min="14597" max="14597" width="13.85546875" style="33" customWidth="1"/>
    <col min="14598" max="14598" width="16.5703125" style="33" customWidth="1"/>
    <col min="14599" max="14599" width="13.5703125" style="33" customWidth="1"/>
    <col min="14600" max="14600" width="19" style="33" customWidth="1"/>
    <col min="14601" max="14848" width="9.140625" style="33"/>
    <col min="14849" max="14849" width="63.28515625" style="33" customWidth="1"/>
    <col min="14850" max="14850" width="15.85546875" style="33" customWidth="1"/>
    <col min="14851" max="14852" width="14.85546875" style="33" customWidth="1"/>
    <col min="14853" max="14853" width="13.85546875" style="33" customWidth="1"/>
    <col min="14854" max="14854" width="16.5703125" style="33" customWidth="1"/>
    <col min="14855" max="14855" width="13.5703125" style="33" customWidth="1"/>
    <col min="14856" max="14856" width="19" style="33" customWidth="1"/>
    <col min="14857" max="15104" width="9.140625" style="33"/>
    <col min="15105" max="15105" width="63.28515625" style="33" customWidth="1"/>
    <col min="15106" max="15106" width="15.85546875" style="33" customWidth="1"/>
    <col min="15107" max="15108" width="14.85546875" style="33" customWidth="1"/>
    <col min="15109" max="15109" width="13.85546875" style="33" customWidth="1"/>
    <col min="15110" max="15110" width="16.5703125" style="33" customWidth="1"/>
    <col min="15111" max="15111" width="13.5703125" style="33" customWidth="1"/>
    <col min="15112" max="15112" width="19" style="33" customWidth="1"/>
    <col min="15113" max="15360" width="9.140625" style="33"/>
    <col min="15361" max="15361" width="63.28515625" style="33" customWidth="1"/>
    <col min="15362" max="15362" width="15.85546875" style="33" customWidth="1"/>
    <col min="15363" max="15364" width="14.85546875" style="33" customWidth="1"/>
    <col min="15365" max="15365" width="13.85546875" style="33" customWidth="1"/>
    <col min="15366" max="15366" width="16.5703125" style="33" customWidth="1"/>
    <col min="15367" max="15367" width="13.5703125" style="33" customWidth="1"/>
    <col min="15368" max="15368" width="19" style="33" customWidth="1"/>
    <col min="15369" max="15616" width="9.140625" style="33"/>
    <col min="15617" max="15617" width="63.28515625" style="33" customWidth="1"/>
    <col min="15618" max="15618" width="15.85546875" style="33" customWidth="1"/>
    <col min="15619" max="15620" width="14.85546875" style="33" customWidth="1"/>
    <col min="15621" max="15621" width="13.85546875" style="33" customWidth="1"/>
    <col min="15622" max="15622" width="16.5703125" style="33" customWidth="1"/>
    <col min="15623" max="15623" width="13.5703125" style="33" customWidth="1"/>
    <col min="15624" max="15624" width="19" style="33" customWidth="1"/>
    <col min="15625" max="15872" width="9.140625" style="33"/>
    <col min="15873" max="15873" width="63.28515625" style="33" customWidth="1"/>
    <col min="15874" max="15874" width="15.85546875" style="33" customWidth="1"/>
    <col min="15875" max="15876" width="14.85546875" style="33" customWidth="1"/>
    <col min="15877" max="15877" width="13.85546875" style="33" customWidth="1"/>
    <col min="15878" max="15878" width="16.5703125" style="33" customWidth="1"/>
    <col min="15879" max="15879" width="13.5703125" style="33" customWidth="1"/>
    <col min="15880" max="15880" width="19" style="33" customWidth="1"/>
    <col min="15881" max="16128" width="9.140625" style="33"/>
    <col min="16129" max="16129" width="63.28515625" style="33" customWidth="1"/>
    <col min="16130" max="16130" width="15.85546875" style="33" customWidth="1"/>
    <col min="16131" max="16132" width="14.85546875" style="33" customWidth="1"/>
    <col min="16133" max="16133" width="13.85546875" style="33" customWidth="1"/>
    <col min="16134" max="16134" width="16.5703125" style="33" customWidth="1"/>
    <col min="16135" max="16135" width="13.5703125" style="33" customWidth="1"/>
    <col min="16136" max="16136" width="19" style="33" customWidth="1"/>
    <col min="16137" max="16384" width="9.140625" style="33"/>
  </cols>
  <sheetData>
    <row r="1" spans="1:8">
      <c r="A1" s="16" t="s">
        <v>57</v>
      </c>
      <c r="B1" s="511">
        <v>37.6</v>
      </c>
    </row>
    <row r="2" spans="1:8">
      <c r="A2" s="16" t="s">
        <v>58</v>
      </c>
      <c r="B2" s="511" t="s">
        <v>2104</v>
      </c>
    </row>
    <row r="3" spans="1:8">
      <c r="A3" s="16" t="s">
        <v>56</v>
      </c>
      <c r="B3" s="16" t="s">
        <v>1366</v>
      </c>
    </row>
    <row r="4" spans="1:8">
      <c r="A4" s="16" t="s">
        <v>59</v>
      </c>
      <c r="B4" s="16" t="s">
        <v>62</v>
      </c>
    </row>
    <row r="5" spans="1:8">
      <c r="A5" s="33" t="s">
        <v>1349</v>
      </c>
      <c r="B5" s="33" t="s">
        <v>80</v>
      </c>
    </row>
    <row r="7" spans="1:8">
      <c r="A7" s="2176" t="s">
        <v>2204</v>
      </c>
      <c r="B7" s="2219" t="s">
        <v>2205</v>
      </c>
      <c r="C7" s="2220"/>
      <c r="D7" s="2220"/>
      <c r="E7" s="2220"/>
      <c r="F7" s="2221"/>
      <c r="G7" s="2194"/>
      <c r="H7" s="2181" t="s">
        <v>2206</v>
      </c>
    </row>
    <row r="8" spans="1:8">
      <c r="A8" s="512" t="s">
        <v>2207</v>
      </c>
      <c r="B8" s="537"/>
      <c r="C8" s="2222"/>
      <c r="D8" s="2222"/>
      <c r="E8" s="2222"/>
      <c r="F8" s="2223"/>
      <c r="G8" s="512" t="s">
        <v>995</v>
      </c>
      <c r="H8" s="512" t="s">
        <v>2208</v>
      </c>
    </row>
    <row r="9" spans="1:8">
      <c r="A9" s="127" t="s">
        <v>2209</v>
      </c>
      <c r="B9" s="2224" t="s">
        <v>2210</v>
      </c>
      <c r="C9" s="2225" t="s">
        <v>2211</v>
      </c>
      <c r="D9" s="2226" t="s">
        <v>2212</v>
      </c>
      <c r="E9" s="2226" t="s">
        <v>2213</v>
      </c>
      <c r="F9" s="2227" t="s">
        <v>2214</v>
      </c>
      <c r="G9" s="522"/>
      <c r="H9" s="127" t="s">
        <v>2215</v>
      </c>
    </row>
    <row r="10" spans="1:8">
      <c r="A10" s="538" t="s">
        <v>2223</v>
      </c>
      <c r="B10" s="542">
        <f>SUM(B11:B999)</f>
        <v>0</v>
      </c>
      <c r="C10" s="543">
        <f>SUM(C11:C999)</f>
        <v>0</v>
      </c>
      <c r="D10" s="543">
        <f>SUM(D11:D999)</f>
        <v>0</v>
      </c>
      <c r="E10" s="543">
        <f>SUM(E11:E999)</f>
        <v>0</v>
      </c>
      <c r="F10" s="544">
        <f>SUM(F11:F999)</f>
        <v>0</v>
      </c>
      <c r="G10" s="539">
        <f>SUM(B10:F10)</f>
        <v>0</v>
      </c>
      <c r="H10" s="332"/>
    </row>
    <row r="11" spans="1:8">
      <c r="A11" s="540">
        <v>1</v>
      </c>
      <c r="B11" s="515"/>
      <c r="C11" s="516"/>
      <c r="D11" s="516"/>
      <c r="E11" s="516"/>
      <c r="F11" s="524"/>
      <c r="G11" s="539">
        <f>SUM(B11:F11)</f>
        <v>0</v>
      </c>
      <c r="H11" s="332"/>
    </row>
    <row r="12" spans="1:8">
      <c r="A12" s="540">
        <v>2</v>
      </c>
      <c r="B12" s="515"/>
      <c r="C12" s="516"/>
      <c r="D12" s="516"/>
      <c r="E12" s="516"/>
      <c r="F12" s="524"/>
      <c r="G12" s="539">
        <f>SUM(B12:F12)</f>
        <v>0</v>
      </c>
      <c r="H12" s="332"/>
    </row>
    <row r="13" spans="1:8">
      <c r="A13" s="540" t="s">
        <v>2217</v>
      </c>
      <c r="B13" s="515"/>
      <c r="C13" s="516"/>
      <c r="D13" s="516"/>
      <c r="E13" s="516"/>
      <c r="F13" s="524"/>
      <c r="G13" s="539">
        <f>SUM(B13:F13)</f>
        <v>0</v>
      </c>
      <c r="H13" s="332"/>
    </row>
    <row r="15" spans="1:8">
      <c r="A15" s="116"/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5"/>
  <sheetViews>
    <sheetView workbookViewId="0">
      <selection activeCell="B27" sqref="B27:C27"/>
    </sheetView>
  </sheetViews>
  <sheetFormatPr defaultRowHeight="15"/>
  <cols>
    <col min="1" max="1" width="63.28515625" style="33" customWidth="1"/>
    <col min="2" max="2" width="15.85546875" style="33" customWidth="1"/>
    <col min="3" max="4" width="14.85546875" style="33" customWidth="1"/>
    <col min="5" max="5" width="13.85546875" style="33" customWidth="1"/>
    <col min="6" max="6" width="16.5703125" style="33" customWidth="1"/>
    <col min="7" max="7" width="13.5703125" style="33" customWidth="1"/>
    <col min="8" max="8" width="19" style="33" customWidth="1"/>
    <col min="9" max="256" width="9.140625" style="33"/>
    <col min="257" max="257" width="63.28515625" style="33" customWidth="1"/>
    <col min="258" max="258" width="15.85546875" style="33" customWidth="1"/>
    <col min="259" max="260" width="14.85546875" style="33" customWidth="1"/>
    <col min="261" max="261" width="13.85546875" style="33" customWidth="1"/>
    <col min="262" max="262" width="16.5703125" style="33" customWidth="1"/>
    <col min="263" max="263" width="13.5703125" style="33" customWidth="1"/>
    <col min="264" max="264" width="19" style="33" customWidth="1"/>
    <col min="265" max="512" width="9.140625" style="33"/>
    <col min="513" max="513" width="63.28515625" style="33" customWidth="1"/>
    <col min="514" max="514" width="15.85546875" style="33" customWidth="1"/>
    <col min="515" max="516" width="14.85546875" style="33" customWidth="1"/>
    <col min="517" max="517" width="13.85546875" style="33" customWidth="1"/>
    <col min="518" max="518" width="16.5703125" style="33" customWidth="1"/>
    <col min="519" max="519" width="13.5703125" style="33" customWidth="1"/>
    <col min="520" max="520" width="19" style="33" customWidth="1"/>
    <col min="521" max="768" width="9.140625" style="33"/>
    <col min="769" max="769" width="63.28515625" style="33" customWidth="1"/>
    <col min="770" max="770" width="15.85546875" style="33" customWidth="1"/>
    <col min="771" max="772" width="14.85546875" style="33" customWidth="1"/>
    <col min="773" max="773" width="13.85546875" style="33" customWidth="1"/>
    <col min="774" max="774" width="16.5703125" style="33" customWidth="1"/>
    <col min="775" max="775" width="13.5703125" style="33" customWidth="1"/>
    <col min="776" max="776" width="19" style="33" customWidth="1"/>
    <col min="777" max="1024" width="9.140625" style="33"/>
    <col min="1025" max="1025" width="63.28515625" style="33" customWidth="1"/>
    <col min="1026" max="1026" width="15.85546875" style="33" customWidth="1"/>
    <col min="1027" max="1028" width="14.85546875" style="33" customWidth="1"/>
    <col min="1029" max="1029" width="13.85546875" style="33" customWidth="1"/>
    <col min="1030" max="1030" width="16.5703125" style="33" customWidth="1"/>
    <col min="1031" max="1031" width="13.5703125" style="33" customWidth="1"/>
    <col min="1032" max="1032" width="19" style="33" customWidth="1"/>
    <col min="1033" max="1280" width="9.140625" style="33"/>
    <col min="1281" max="1281" width="63.28515625" style="33" customWidth="1"/>
    <col min="1282" max="1282" width="15.85546875" style="33" customWidth="1"/>
    <col min="1283" max="1284" width="14.85546875" style="33" customWidth="1"/>
    <col min="1285" max="1285" width="13.85546875" style="33" customWidth="1"/>
    <col min="1286" max="1286" width="16.5703125" style="33" customWidth="1"/>
    <col min="1287" max="1287" width="13.5703125" style="33" customWidth="1"/>
    <col min="1288" max="1288" width="19" style="33" customWidth="1"/>
    <col min="1289" max="1536" width="9.140625" style="33"/>
    <col min="1537" max="1537" width="63.28515625" style="33" customWidth="1"/>
    <col min="1538" max="1538" width="15.85546875" style="33" customWidth="1"/>
    <col min="1539" max="1540" width="14.85546875" style="33" customWidth="1"/>
    <col min="1541" max="1541" width="13.85546875" style="33" customWidth="1"/>
    <col min="1542" max="1542" width="16.5703125" style="33" customWidth="1"/>
    <col min="1543" max="1543" width="13.5703125" style="33" customWidth="1"/>
    <col min="1544" max="1544" width="19" style="33" customWidth="1"/>
    <col min="1545" max="1792" width="9.140625" style="33"/>
    <col min="1793" max="1793" width="63.28515625" style="33" customWidth="1"/>
    <col min="1794" max="1794" width="15.85546875" style="33" customWidth="1"/>
    <col min="1795" max="1796" width="14.85546875" style="33" customWidth="1"/>
    <col min="1797" max="1797" width="13.85546875" style="33" customWidth="1"/>
    <col min="1798" max="1798" width="16.5703125" style="33" customWidth="1"/>
    <col min="1799" max="1799" width="13.5703125" style="33" customWidth="1"/>
    <col min="1800" max="1800" width="19" style="33" customWidth="1"/>
    <col min="1801" max="2048" width="9.140625" style="33"/>
    <col min="2049" max="2049" width="63.28515625" style="33" customWidth="1"/>
    <col min="2050" max="2050" width="15.85546875" style="33" customWidth="1"/>
    <col min="2051" max="2052" width="14.85546875" style="33" customWidth="1"/>
    <col min="2053" max="2053" width="13.85546875" style="33" customWidth="1"/>
    <col min="2054" max="2054" width="16.5703125" style="33" customWidth="1"/>
    <col min="2055" max="2055" width="13.5703125" style="33" customWidth="1"/>
    <col min="2056" max="2056" width="19" style="33" customWidth="1"/>
    <col min="2057" max="2304" width="9.140625" style="33"/>
    <col min="2305" max="2305" width="63.28515625" style="33" customWidth="1"/>
    <col min="2306" max="2306" width="15.85546875" style="33" customWidth="1"/>
    <col min="2307" max="2308" width="14.85546875" style="33" customWidth="1"/>
    <col min="2309" max="2309" width="13.85546875" style="33" customWidth="1"/>
    <col min="2310" max="2310" width="16.5703125" style="33" customWidth="1"/>
    <col min="2311" max="2311" width="13.5703125" style="33" customWidth="1"/>
    <col min="2312" max="2312" width="19" style="33" customWidth="1"/>
    <col min="2313" max="2560" width="9.140625" style="33"/>
    <col min="2561" max="2561" width="63.28515625" style="33" customWidth="1"/>
    <col min="2562" max="2562" width="15.85546875" style="33" customWidth="1"/>
    <col min="2563" max="2564" width="14.85546875" style="33" customWidth="1"/>
    <col min="2565" max="2565" width="13.85546875" style="33" customWidth="1"/>
    <col min="2566" max="2566" width="16.5703125" style="33" customWidth="1"/>
    <col min="2567" max="2567" width="13.5703125" style="33" customWidth="1"/>
    <col min="2568" max="2568" width="19" style="33" customWidth="1"/>
    <col min="2569" max="2816" width="9.140625" style="33"/>
    <col min="2817" max="2817" width="63.28515625" style="33" customWidth="1"/>
    <col min="2818" max="2818" width="15.85546875" style="33" customWidth="1"/>
    <col min="2819" max="2820" width="14.85546875" style="33" customWidth="1"/>
    <col min="2821" max="2821" width="13.85546875" style="33" customWidth="1"/>
    <col min="2822" max="2822" width="16.5703125" style="33" customWidth="1"/>
    <col min="2823" max="2823" width="13.5703125" style="33" customWidth="1"/>
    <col min="2824" max="2824" width="19" style="33" customWidth="1"/>
    <col min="2825" max="3072" width="9.140625" style="33"/>
    <col min="3073" max="3073" width="63.28515625" style="33" customWidth="1"/>
    <col min="3074" max="3074" width="15.85546875" style="33" customWidth="1"/>
    <col min="3075" max="3076" width="14.85546875" style="33" customWidth="1"/>
    <col min="3077" max="3077" width="13.85546875" style="33" customWidth="1"/>
    <col min="3078" max="3078" width="16.5703125" style="33" customWidth="1"/>
    <col min="3079" max="3079" width="13.5703125" style="33" customWidth="1"/>
    <col min="3080" max="3080" width="19" style="33" customWidth="1"/>
    <col min="3081" max="3328" width="9.140625" style="33"/>
    <col min="3329" max="3329" width="63.28515625" style="33" customWidth="1"/>
    <col min="3330" max="3330" width="15.85546875" style="33" customWidth="1"/>
    <col min="3331" max="3332" width="14.85546875" style="33" customWidth="1"/>
    <col min="3333" max="3333" width="13.85546875" style="33" customWidth="1"/>
    <col min="3334" max="3334" width="16.5703125" style="33" customWidth="1"/>
    <col min="3335" max="3335" width="13.5703125" style="33" customWidth="1"/>
    <col min="3336" max="3336" width="19" style="33" customWidth="1"/>
    <col min="3337" max="3584" width="9.140625" style="33"/>
    <col min="3585" max="3585" width="63.28515625" style="33" customWidth="1"/>
    <col min="3586" max="3586" width="15.85546875" style="33" customWidth="1"/>
    <col min="3587" max="3588" width="14.85546875" style="33" customWidth="1"/>
    <col min="3589" max="3589" width="13.85546875" style="33" customWidth="1"/>
    <col min="3590" max="3590" width="16.5703125" style="33" customWidth="1"/>
    <col min="3591" max="3591" width="13.5703125" style="33" customWidth="1"/>
    <col min="3592" max="3592" width="19" style="33" customWidth="1"/>
    <col min="3593" max="3840" width="9.140625" style="33"/>
    <col min="3841" max="3841" width="63.28515625" style="33" customWidth="1"/>
    <col min="3842" max="3842" width="15.85546875" style="33" customWidth="1"/>
    <col min="3843" max="3844" width="14.85546875" style="33" customWidth="1"/>
    <col min="3845" max="3845" width="13.85546875" style="33" customWidth="1"/>
    <col min="3846" max="3846" width="16.5703125" style="33" customWidth="1"/>
    <col min="3847" max="3847" width="13.5703125" style="33" customWidth="1"/>
    <col min="3848" max="3848" width="19" style="33" customWidth="1"/>
    <col min="3849" max="4096" width="9.140625" style="33"/>
    <col min="4097" max="4097" width="63.28515625" style="33" customWidth="1"/>
    <col min="4098" max="4098" width="15.85546875" style="33" customWidth="1"/>
    <col min="4099" max="4100" width="14.85546875" style="33" customWidth="1"/>
    <col min="4101" max="4101" width="13.85546875" style="33" customWidth="1"/>
    <col min="4102" max="4102" width="16.5703125" style="33" customWidth="1"/>
    <col min="4103" max="4103" width="13.5703125" style="33" customWidth="1"/>
    <col min="4104" max="4104" width="19" style="33" customWidth="1"/>
    <col min="4105" max="4352" width="9.140625" style="33"/>
    <col min="4353" max="4353" width="63.28515625" style="33" customWidth="1"/>
    <col min="4354" max="4354" width="15.85546875" style="33" customWidth="1"/>
    <col min="4355" max="4356" width="14.85546875" style="33" customWidth="1"/>
    <col min="4357" max="4357" width="13.85546875" style="33" customWidth="1"/>
    <col min="4358" max="4358" width="16.5703125" style="33" customWidth="1"/>
    <col min="4359" max="4359" width="13.5703125" style="33" customWidth="1"/>
    <col min="4360" max="4360" width="19" style="33" customWidth="1"/>
    <col min="4361" max="4608" width="9.140625" style="33"/>
    <col min="4609" max="4609" width="63.28515625" style="33" customWidth="1"/>
    <col min="4610" max="4610" width="15.85546875" style="33" customWidth="1"/>
    <col min="4611" max="4612" width="14.85546875" style="33" customWidth="1"/>
    <col min="4613" max="4613" width="13.85546875" style="33" customWidth="1"/>
    <col min="4614" max="4614" width="16.5703125" style="33" customWidth="1"/>
    <col min="4615" max="4615" width="13.5703125" style="33" customWidth="1"/>
    <col min="4616" max="4616" width="19" style="33" customWidth="1"/>
    <col min="4617" max="4864" width="9.140625" style="33"/>
    <col min="4865" max="4865" width="63.28515625" style="33" customWidth="1"/>
    <col min="4866" max="4866" width="15.85546875" style="33" customWidth="1"/>
    <col min="4867" max="4868" width="14.85546875" style="33" customWidth="1"/>
    <col min="4869" max="4869" width="13.85546875" style="33" customWidth="1"/>
    <col min="4870" max="4870" width="16.5703125" style="33" customWidth="1"/>
    <col min="4871" max="4871" width="13.5703125" style="33" customWidth="1"/>
    <col min="4872" max="4872" width="19" style="33" customWidth="1"/>
    <col min="4873" max="5120" width="9.140625" style="33"/>
    <col min="5121" max="5121" width="63.28515625" style="33" customWidth="1"/>
    <col min="5122" max="5122" width="15.85546875" style="33" customWidth="1"/>
    <col min="5123" max="5124" width="14.85546875" style="33" customWidth="1"/>
    <col min="5125" max="5125" width="13.85546875" style="33" customWidth="1"/>
    <col min="5126" max="5126" width="16.5703125" style="33" customWidth="1"/>
    <col min="5127" max="5127" width="13.5703125" style="33" customWidth="1"/>
    <col min="5128" max="5128" width="19" style="33" customWidth="1"/>
    <col min="5129" max="5376" width="9.140625" style="33"/>
    <col min="5377" max="5377" width="63.28515625" style="33" customWidth="1"/>
    <col min="5378" max="5378" width="15.85546875" style="33" customWidth="1"/>
    <col min="5379" max="5380" width="14.85546875" style="33" customWidth="1"/>
    <col min="5381" max="5381" width="13.85546875" style="33" customWidth="1"/>
    <col min="5382" max="5382" width="16.5703125" style="33" customWidth="1"/>
    <col min="5383" max="5383" width="13.5703125" style="33" customWidth="1"/>
    <col min="5384" max="5384" width="19" style="33" customWidth="1"/>
    <col min="5385" max="5632" width="9.140625" style="33"/>
    <col min="5633" max="5633" width="63.28515625" style="33" customWidth="1"/>
    <col min="5634" max="5634" width="15.85546875" style="33" customWidth="1"/>
    <col min="5635" max="5636" width="14.85546875" style="33" customWidth="1"/>
    <col min="5637" max="5637" width="13.85546875" style="33" customWidth="1"/>
    <col min="5638" max="5638" width="16.5703125" style="33" customWidth="1"/>
    <col min="5639" max="5639" width="13.5703125" style="33" customWidth="1"/>
    <col min="5640" max="5640" width="19" style="33" customWidth="1"/>
    <col min="5641" max="5888" width="9.140625" style="33"/>
    <col min="5889" max="5889" width="63.28515625" style="33" customWidth="1"/>
    <col min="5890" max="5890" width="15.85546875" style="33" customWidth="1"/>
    <col min="5891" max="5892" width="14.85546875" style="33" customWidth="1"/>
    <col min="5893" max="5893" width="13.85546875" style="33" customWidth="1"/>
    <col min="5894" max="5894" width="16.5703125" style="33" customWidth="1"/>
    <col min="5895" max="5895" width="13.5703125" style="33" customWidth="1"/>
    <col min="5896" max="5896" width="19" style="33" customWidth="1"/>
    <col min="5897" max="6144" width="9.140625" style="33"/>
    <col min="6145" max="6145" width="63.28515625" style="33" customWidth="1"/>
    <col min="6146" max="6146" width="15.85546875" style="33" customWidth="1"/>
    <col min="6147" max="6148" width="14.85546875" style="33" customWidth="1"/>
    <col min="6149" max="6149" width="13.85546875" style="33" customWidth="1"/>
    <col min="6150" max="6150" width="16.5703125" style="33" customWidth="1"/>
    <col min="6151" max="6151" width="13.5703125" style="33" customWidth="1"/>
    <col min="6152" max="6152" width="19" style="33" customWidth="1"/>
    <col min="6153" max="6400" width="9.140625" style="33"/>
    <col min="6401" max="6401" width="63.28515625" style="33" customWidth="1"/>
    <col min="6402" max="6402" width="15.85546875" style="33" customWidth="1"/>
    <col min="6403" max="6404" width="14.85546875" style="33" customWidth="1"/>
    <col min="6405" max="6405" width="13.85546875" style="33" customWidth="1"/>
    <col min="6406" max="6406" width="16.5703125" style="33" customWidth="1"/>
    <col min="6407" max="6407" width="13.5703125" style="33" customWidth="1"/>
    <col min="6408" max="6408" width="19" style="33" customWidth="1"/>
    <col min="6409" max="6656" width="9.140625" style="33"/>
    <col min="6657" max="6657" width="63.28515625" style="33" customWidth="1"/>
    <col min="6658" max="6658" width="15.85546875" style="33" customWidth="1"/>
    <col min="6659" max="6660" width="14.85546875" style="33" customWidth="1"/>
    <col min="6661" max="6661" width="13.85546875" style="33" customWidth="1"/>
    <col min="6662" max="6662" width="16.5703125" style="33" customWidth="1"/>
    <col min="6663" max="6663" width="13.5703125" style="33" customWidth="1"/>
    <col min="6664" max="6664" width="19" style="33" customWidth="1"/>
    <col min="6665" max="6912" width="9.140625" style="33"/>
    <col min="6913" max="6913" width="63.28515625" style="33" customWidth="1"/>
    <col min="6914" max="6914" width="15.85546875" style="33" customWidth="1"/>
    <col min="6915" max="6916" width="14.85546875" style="33" customWidth="1"/>
    <col min="6917" max="6917" width="13.85546875" style="33" customWidth="1"/>
    <col min="6918" max="6918" width="16.5703125" style="33" customWidth="1"/>
    <col min="6919" max="6919" width="13.5703125" style="33" customWidth="1"/>
    <col min="6920" max="6920" width="19" style="33" customWidth="1"/>
    <col min="6921" max="7168" width="9.140625" style="33"/>
    <col min="7169" max="7169" width="63.28515625" style="33" customWidth="1"/>
    <col min="7170" max="7170" width="15.85546875" style="33" customWidth="1"/>
    <col min="7171" max="7172" width="14.85546875" style="33" customWidth="1"/>
    <col min="7173" max="7173" width="13.85546875" style="33" customWidth="1"/>
    <col min="7174" max="7174" width="16.5703125" style="33" customWidth="1"/>
    <col min="7175" max="7175" width="13.5703125" style="33" customWidth="1"/>
    <col min="7176" max="7176" width="19" style="33" customWidth="1"/>
    <col min="7177" max="7424" width="9.140625" style="33"/>
    <col min="7425" max="7425" width="63.28515625" style="33" customWidth="1"/>
    <col min="7426" max="7426" width="15.85546875" style="33" customWidth="1"/>
    <col min="7427" max="7428" width="14.85546875" style="33" customWidth="1"/>
    <col min="7429" max="7429" width="13.85546875" style="33" customWidth="1"/>
    <col min="7430" max="7430" width="16.5703125" style="33" customWidth="1"/>
    <col min="7431" max="7431" width="13.5703125" style="33" customWidth="1"/>
    <col min="7432" max="7432" width="19" style="33" customWidth="1"/>
    <col min="7433" max="7680" width="9.140625" style="33"/>
    <col min="7681" max="7681" width="63.28515625" style="33" customWidth="1"/>
    <col min="7682" max="7682" width="15.85546875" style="33" customWidth="1"/>
    <col min="7683" max="7684" width="14.85546875" style="33" customWidth="1"/>
    <col min="7685" max="7685" width="13.85546875" style="33" customWidth="1"/>
    <col min="7686" max="7686" width="16.5703125" style="33" customWidth="1"/>
    <col min="7687" max="7687" width="13.5703125" style="33" customWidth="1"/>
    <col min="7688" max="7688" width="19" style="33" customWidth="1"/>
    <col min="7689" max="7936" width="9.140625" style="33"/>
    <col min="7937" max="7937" width="63.28515625" style="33" customWidth="1"/>
    <col min="7938" max="7938" width="15.85546875" style="33" customWidth="1"/>
    <col min="7939" max="7940" width="14.85546875" style="33" customWidth="1"/>
    <col min="7941" max="7941" width="13.85546875" style="33" customWidth="1"/>
    <col min="7942" max="7942" width="16.5703125" style="33" customWidth="1"/>
    <col min="7943" max="7943" width="13.5703125" style="33" customWidth="1"/>
    <col min="7944" max="7944" width="19" style="33" customWidth="1"/>
    <col min="7945" max="8192" width="9.140625" style="33"/>
    <col min="8193" max="8193" width="63.28515625" style="33" customWidth="1"/>
    <col min="8194" max="8194" width="15.85546875" style="33" customWidth="1"/>
    <col min="8195" max="8196" width="14.85546875" style="33" customWidth="1"/>
    <col min="8197" max="8197" width="13.85546875" style="33" customWidth="1"/>
    <col min="8198" max="8198" width="16.5703125" style="33" customWidth="1"/>
    <col min="8199" max="8199" width="13.5703125" style="33" customWidth="1"/>
    <col min="8200" max="8200" width="19" style="33" customWidth="1"/>
    <col min="8201" max="8448" width="9.140625" style="33"/>
    <col min="8449" max="8449" width="63.28515625" style="33" customWidth="1"/>
    <col min="8450" max="8450" width="15.85546875" style="33" customWidth="1"/>
    <col min="8451" max="8452" width="14.85546875" style="33" customWidth="1"/>
    <col min="8453" max="8453" width="13.85546875" style="33" customWidth="1"/>
    <col min="8454" max="8454" width="16.5703125" style="33" customWidth="1"/>
    <col min="8455" max="8455" width="13.5703125" style="33" customWidth="1"/>
    <col min="8456" max="8456" width="19" style="33" customWidth="1"/>
    <col min="8457" max="8704" width="9.140625" style="33"/>
    <col min="8705" max="8705" width="63.28515625" style="33" customWidth="1"/>
    <col min="8706" max="8706" width="15.85546875" style="33" customWidth="1"/>
    <col min="8707" max="8708" width="14.85546875" style="33" customWidth="1"/>
    <col min="8709" max="8709" width="13.85546875" style="33" customWidth="1"/>
    <col min="8710" max="8710" width="16.5703125" style="33" customWidth="1"/>
    <col min="8711" max="8711" width="13.5703125" style="33" customWidth="1"/>
    <col min="8712" max="8712" width="19" style="33" customWidth="1"/>
    <col min="8713" max="8960" width="9.140625" style="33"/>
    <col min="8961" max="8961" width="63.28515625" style="33" customWidth="1"/>
    <col min="8962" max="8962" width="15.85546875" style="33" customWidth="1"/>
    <col min="8963" max="8964" width="14.85546875" style="33" customWidth="1"/>
    <col min="8965" max="8965" width="13.85546875" style="33" customWidth="1"/>
    <col min="8966" max="8966" width="16.5703125" style="33" customWidth="1"/>
    <col min="8967" max="8967" width="13.5703125" style="33" customWidth="1"/>
    <col min="8968" max="8968" width="19" style="33" customWidth="1"/>
    <col min="8969" max="9216" width="9.140625" style="33"/>
    <col min="9217" max="9217" width="63.28515625" style="33" customWidth="1"/>
    <col min="9218" max="9218" width="15.85546875" style="33" customWidth="1"/>
    <col min="9219" max="9220" width="14.85546875" style="33" customWidth="1"/>
    <col min="9221" max="9221" width="13.85546875" style="33" customWidth="1"/>
    <col min="9222" max="9222" width="16.5703125" style="33" customWidth="1"/>
    <col min="9223" max="9223" width="13.5703125" style="33" customWidth="1"/>
    <col min="9224" max="9224" width="19" style="33" customWidth="1"/>
    <col min="9225" max="9472" width="9.140625" style="33"/>
    <col min="9473" max="9473" width="63.28515625" style="33" customWidth="1"/>
    <col min="9474" max="9474" width="15.85546875" style="33" customWidth="1"/>
    <col min="9475" max="9476" width="14.85546875" style="33" customWidth="1"/>
    <col min="9477" max="9477" width="13.85546875" style="33" customWidth="1"/>
    <col min="9478" max="9478" width="16.5703125" style="33" customWidth="1"/>
    <col min="9479" max="9479" width="13.5703125" style="33" customWidth="1"/>
    <col min="9480" max="9480" width="19" style="33" customWidth="1"/>
    <col min="9481" max="9728" width="9.140625" style="33"/>
    <col min="9729" max="9729" width="63.28515625" style="33" customWidth="1"/>
    <col min="9730" max="9730" width="15.85546875" style="33" customWidth="1"/>
    <col min="9731" max="9732" width="14.85546875" style="33" customWidth="1"/>
    <col min="9733" max="9733" width="13.85546875" style="33" customWidth="1"/>
    <col min="9734" max="9734" width="16.5703125" style="33" customWidth="1"/>
    <col min="9735" max="9735" width="13.5703125" style="33" customWidth="1"/>
    <col min="9736" max="9736" width="19" style="33" customWidth="1"/>
    <col min="9737" max="9984" width="9.140625" style="33"/>
    <col min="9985" max="9985" width="63.28515625" style="33" customWidth="1"/>
    <col min="9986" max="9986" width="15.85546875" style="33" customWidth="1"/>
    <col min="9987" max="9988" width="14.85546875" style="33" customWidth="1"/>
    <col min="9989" max="9989" width="13.85546875" style="33" customWidth="1"/>
    <col min="9990" max="9990" width="16.5703125" style="33" customWidth="1"/>
    <col min="9991" max="9991" width="13.5703125" style="33" customWidth="1"/>
    <col min="9992" max="9992" width="19" style="33" customWidth="1"/>
    <col min="9993" max="10240" width="9.140625" style="33"/>
    <col min="10241" max="10241" width="63.28515625" style="33" customWidth="1"/>
    <col min="10242" max="10242" width="15.85546875" style="33" customWidth="1"/>
    <col min="10243" max="10244" width="14.85546875" style="33" customWidth="1"/>
    <col min="10245" max="10245" width="13.85546875" style="33" customWidth="1"/>
    <col min="10246" max="10246" width="16.5703125" style="33" customWidth="1"/>
    <col min="10247" max="10247" width="13.5703125" style="33" customWidth="1"/>
    <col min="10248" max="10248" width="19" style="33" customWidth="1"/>
    <col min="10249" max="10496" width="9.140625" style="33"/>
    <col min="10497" max="10497" width="63.28515625" style="33" customWidth="1"/>
    <col min="10498" max="10498" width="15.85546875" style="33" customWidth="1"/>
    <col min="10499" max="10500" width="14.85546875" style="33" customWidth="1"/>
    <col min="10501" max="10501" width="13.85546875" style="33" customWidth="1"/>
    <col min="10502" max="10502" width="16.5703125" style="33" customWidth="1"/>
    <col min="10503" max="10503" width="13.5703125" style="33" customWidth="1"/>
    <col min="10504" max="10504" width="19" style="33" customWidth="1"/>
    <col min="10505" max="10752" width="9.140625" style="33"/>
    <col min="10753" max="10753" width="63.28515625" style="33" customWidth="1"/>
    <col min="10754" max="10754" width="15.85546875" style="33" customWidth="1"/>
    <col min="10755" max="10756" width="14.85546875" style="33" customWidth="1"/>
    <col min="10757" max="10757" width="13.85546875" style="33" customWidth="1"/>
    <col min="10758" max="10758" width="16.5703125" style="33" customWidth="1"/>
    <col min="10759" max="10759" width="13.5703125" style="33" customWidth="1"/>
    <col min="10760" max="10760" width="19" style="33" customWidth="1"/>
    <col min="10761" max="11008" width="9.140625" style="33"/>
    <col min="11009" max="11009" width="63.28515625" style="33" customWidth="1"/>
    <col min="11010" max="11010" width="15.85546875" style="33" customWidth="1"/>
    <col min="11011" max="11012" width="14.85546875" style="33" customWidth="1"/>
    <col min="11013" max="11013" width="13.85546875" style="33" customWidth="1"/>
    <col min="11014" max="11014" width="16.5703125" style="33" customWidth="1"/>
    <col min="11015" max="11015" width="13.5703125" style="33" customWidth="1"/>
    <col min="11016" max="11016" width="19" style="33" customWidth="1"/>
    <col min="11017" max="11264" width="9.140625" style="33"/>
    <col min="11265" max="11265" width="63.28515625" style="33" customWidth="1"/>
    <col min="11266" max="11266" width="15.85546875" style="33" customWidth="1"/>
    <col min="11267" max="11268" width="14.85546875" style="33" customWidth="1"/>
    <col min="11269" max="11269" width="13.85546875" style="33" customWidth="1"/>
    <col min="11270" max="11270" width="16.5703125" style="33" customWidth="1"/>
    <col min="11271" max="11271" width="13.5703125" style="33" customWidth="1"/>
    <col min="11272" max="11272" width="19" style="33" customWidth="1"/>
    <col min="11273" max="11520" width="9.140625" style="33"/>
    <col min="11521" max="11521" width="63.28515625" style="33" customWidth="1"/>
    <col min="11522" max="11522" width="15.85546875" style="33" customWidth="1"/>
    <col min="11523" max="11524" width="14.85546875" style="33" customWidth="1"/>
    <col min="11525" max="11525" width="13.85546875" style="33" customWidth="1"/>
    <col min="11526" max="11526" width="16.5703125" style="33" customWidth="1"/>
    <col min="11527" max="11527" width="13.5703125" style="33" customWidth="1"/>
    <col min="11528" max="11528" width="19" style="33" customWidth="1"/>
    <col min="11529" max="11776" width="9.140625" style="33"/>
    <col min="11777" max="11777" width="63.28515625" style="33" customWidth="1"/>
    <col min="11778" max="11778" width="15.85546875" style="33" customWidth="1"/>
    <col min="11779" max="11780" width="14.85546875" style="33" customWidth="1"/>
    <col min="11781" max="11781" width="13.85546875" style="33" customWidth="1"/>
    <col min="11782" max="11782" width="16.5703125" style="33" customWidth="1"/>
    <col min="11783" max="11783" width="13.5703125" style="33" customWidth="1"/>
    <col min="11784" max="11784" width="19" style="33" customWidth="1"/>
    <col min="11785" max="12032" width="9.140625" style="33"/>
    <col min="12033" max="12033" width="63.28515625" style="33" customWidth="1"/>
    <col min="12034" max="12034" width="15.85546875" style="33" customWidth="1"/>
    <col min="12035" max="12036" width="14.85546875" style="33" customWidth="1"/>
    <col min="12037" max="12037" width="13.85546875" style="33" customWidth="1"/>
    <col min="12038" max="12038" width="16.5703125" style="33" customWidth="1"/>
    <col min="12039" max="12039" width="13.5703125" style="33" customWidth="1"/>
    <col min="12040" max="12040" width="19" style="33" customWidth="1"/>
    <col min="12041" max="12288" width="9.140625" style="33"/>
    <col min="12289" max="12289" width="63.28515625" style="33" customWidth="1"/>
    <col min="12290" max="12290" width="15.85546875" style="33" customWidth="1"/>
    <col min="12291" max="12292" width="14.85546875" style="33" customWidth="1"/>
    <col min="12293" max="12293" width="13.85546875" style="33" customWidth="1"/>
    <col min="12294" max="12294" width="16.5703125" style="33" customWidth="1"/>
    <col min="12295" max="12295" width="13.5703125" style="33" customWidth="1"/>
    <col min="12296" max="12296" width="19" style="33" customWidth="1"/>
    <col min="12297" max="12544" width="9.140625" style="33"/>
    <col min="12545" max="12545" width="63.28515625" style="33" customWidth="1"/>
    <col min="12546" max="12546" width="15.85546875" style="33" customWidth="1"/>
    <col min="12547" max="12548" width="14.85546875" style="33" customWidth="1"/>
    <col min="12549" max="12549" width="13.85546875" style="33" customWidth="1"/>
    <col min="12550" max="12550" width="16.5703125" style="33" customWidth="1"/>
    <col min="12551" max="12551" width="13.5703125" style="33" customWidth="1"/>
    <col min="12552" max="12552" width="19" style="33" customWidth="1"/>
    <col min="12553" max="12800" width="9.140625" style="33"/>
    <col min="12801" max="12801" width="63.28515625" style="33" customWidth="1"/>
    <col min="12802" max="12802" width="15.85546875" style="33" customWidth="1"/>
    <col min="12803" max="12804" width="14.85546875" style="33" customWidth="1"/>
    <col min="12805" max="12805" width="13.85546875" style="33" customWidth="1"/>
    <col min="12806" max="12806" width="16.5703125" style="33" customWidth="1"/>
    <col min="12807" max="12807" width="13.5703125" style="33" customWidth="1"/>
    <col min="12808" max="12808" width="19" style="33" customWidth="1"/>
    <col min="12809" max="13056" width="9.140625" style="33"/>
    <col min="13057" max="13057" width="63.28515625" style="33" customWidth="1"/>
    <col min="13058" max="13058" width="15.85546875" style="33" customWidth="1"/>
    <col min="13059" max="13060" width="14.85546875" style="33" customWidth="1"/>
    <col min="13061" max="13061" width="13.85546875" style="33" customWidth="1"/>
    <col min="13062" max="13062" width="16.5703125" style="33" customWidth="1"/>
    <col min="13063" max="13063" width="13.5703125" style="33" customWidth="1"/>
    <col min="13064" max="13064" width="19" style="33" customWidth="1"/>
    <col min="13065" max="13312" width="9.140625" style="33"/>
    <col min="13313" max="13313" width="63.28515625" style="33" customWidth="1"/>
    <col min="13314" max="13314" width="15.85546875" style="33" customWidth="1"/>
    <col min="13315" max="13316" width="14.85546875" style="33" customWidth="1"/>
    <col min="13317" max="13317" width="13.85546875" style="33" customWidth="1"/>
    <col min="13318" max="13318" width="16.5703125" style="33" customWidth="1"/>
    <col min="13319" max="13319" width="13.5703125" style="33" customWidth="1"/>
    <col min="13320" max="13320" width="19" style="33" customWidth="1"/>
    <col min="13321" max="13568" width="9.140625" style="33"/>
    <col min="13569" max="13569" width="63.28515625" style="33" customWidth="1"/>
    <col min="13570" max="13570" width="15.85546875" style="33" customWidth="1"/>
    <col min="13571" max="13572" width="14.85546875" style="33" customWidth="1"/>
    <col min="13573" max="13573" width="13.85546875" style="33" customWidth="1"/>
    <col min="13574" max="13574" width="16.5703125" style="33" customWidth="1"/>
    <col min="13575" max="13575" width="13.5703125" style="33" customWidth="1"/>
    <col min="13576" max="13576" width="19" style="33" customWidth="1"/>
    <col min="13577" max="13824" width="9.140625" style="33"/>
    <col min="13825" max="13825" width="63.28515625" style="33" customWidth="1"/>
    <col min="13826" max="13826" width="15.85546875" style="33" customWidth="1"/>
    <col min="13827" max="13828" width="14.85546875" style="33" customWidth="1"/>
    <col min="13829" max="13829" width="13.85546875" style="33" customWidth="1"/>
    <col min="13830" max="13830" width="16.5703125" style="33" customWidth="1"/>
    <col min="13831" max="13831" width="13.5703125" style="33" customWidth="1"/>
    <col min="13832" max="13832" width="19" style="33" customWidth="1"/>
    <col min="13833" max="14080" width="9.140625" style="33"/>
    <col min="14081" max="14081" width="63.28515625" style="33" customWidth="1"/>
    <col min="14082" max="14082" width="15.85546875" style="33" customWidth="1"/>
    <col min="14083" max="14084" width="14.85546875" style="33" customWidth="1"/>
    <col min="14085" max="14085" width="13.85546875" style="33" customWidth="1"/>
    <col min="14086" max="14086" width="16.5703125" style="33" customWidth="1"/>
    <col min="14087" max="14087" width="13.5703125" style="33" customWidth="1"/>
    <col min="14088" max="14088" width="19" style="33" customWidth="1"/>
    <col min="14089" max="14336" width="9.140625" style="33"/>
    <col min="14337" max="14337" width="63.28515625" style="33" customWidth="1"/>
    <col min="14338" max="14338" width="15.85546875" style="33" customWidth="1"/>
    <col min="14339" max="14340" width="14.85546875" style="33" customWidth="1"/>
    <col min="14341" max="14341" width="13.85546875" style="33" customWidth="1"/>
    <col min="14342" max="14342" width="16.5703125" style="33" customWidth="1"/>
    <col min="14343" max="14343" width="13.5703125" style="33" customWidth="1"/>
    <col min="14344" max="14344" width="19" style="33" customWidth="1"/>
    <col min="14345" max="14592" width="9.140625" style="33"/>
    <col min="14593" max="14593" width="63.28515625" style="33" customWidth="1"/>
    <col min="14594" max="14594" width="15.85546875" style="33" customWidth="1"/>
    <col min="14595" max="14596" width="14.85546875" style="33" customWidth="1"/>
    <col min="14597" max="14597" width="13.85546875" style="33" customWidth="1"/>
    <col min="14598" max="14598" width="16.5703125" style="33" customWidth="1"/>
    <col min="14599" max="14599" width="13.5703125" style="33" customWidth="1"/>
    <col min="14600" max="14600" width="19" style="33" customWidth="1"/>
    <col min="14601" max="14848" width="9.140625" style="33"/>
    <col min="14849" max="14849" width="63.28515625" style="33" customWidth="1"/>
    <col min="14850" max="14850" width="15.85546875" style="33" customWidth="1"/>
    <col min="14851" max="14852" width="14.85546875" style="33" customWidth="1"/>
    <col min="14853" max="14853" width="13.85546875" style="33" customWidth="1"/>
    <col min="14854" max="14854" width="16.5703125" style="33" customWidth="1"/>
    <col min="14855" max="14855" width="13.5703125" style="33" customWidth="1"/>
    <col min="14856" max="14856" width="19" style="33" customWidth="1"/>
    <col min="14857" max="15104" width="9.140625" style="33"/>
    <col min="15105" max="15105" width="63.28515625" style="33" customWidth="1"/>
    <col min="15106" max="15106" width="15.85546875" style="33" customWidth="1"/>
    <col min="15107" max="15108" width="14.85546875" style="33" customWidth="1"/>
    <col min="15109" max="15109" width="13.85546875" style="33" customWidth="1"/>
    <col min="15110" max="15110" width="16.5703125" style="33" customWidth="1"/>
    <col min="15111" max="15111" width="13.5703125" style="33" customWidth="1"/>
    <col min="15112" max="15112" width="19" style="33" customWidth="1"/>
    <col min="15113" max="15360" width="9.140625" style="33"/>
    <col min="15361" max="15361" width="63.28515625" style="33" customWidth="1"/>
    <col min="15362" max="15362" width="15.85546875" style="33" customWidth="1"/>
    <col min="15363" max="15364" width="14.85546875" style="33" customWidth="1"/>
    <col min="15365" max="15365" width="13.85546875" style="33" customWidth="1"/>
    <col min="15366" max="15366" width="16.5703125" style="33" customWidth="1"/>
    <col min="15367" max="15367" width="13.5703125" style="33" customWidth="1"/>
    <col min="15368" max="15368" width="19" style="33" customWidth="1"/>
    <col min="15369" max="15616" width="9.140625" style="33"/>
    <col min="15617" max="15617" width="63.28515625" style="33" customWidth="1"/>
    <col min="15618" max="15618" width="15.85546875" style="33" customWidth="1"/>
    <col min="15619" max="15620" width="14.85546875" style="33" customWidth="1"/>
    <col min="15621" max="15621" width="13.85546875" style="33" customWidth="1"/>
    <col min="15622" max="15622" width="16.5703125" style="33" customWidth="1"/>
    <col min="15623" max="15623" width="13.5703125" style="33" customWidth="1"/>
    <col min="15624" max="15624" width="19" style="33" customWidth="1"/>
    <col min="15625" max="15872" width="9.140625" style="33"/>
    <col min="15873" max="15873" width="63.28515625" style="33" customWidth="1"/>
    <col min="15874" max="15874" width="15.85546875" style="33" customWidth="1"/>
    <col min="15875" max="15876" width="14.85546875" style="33" customWidth="1"/>
    <col min="15877" max="15877" width="13.85546875" style="33" customWidth="1"/>
    <col min="15878" max="15878" width="16.5703125" style="33" customWidth="1"/>
    <col min="15879" max="15879" width="13.5703125" style="33" customWidth="1"/>
    <col min="15880" max="15880" width="19" style="33" customWidth="1"/>
    <col min="15881" max="16128" width="9.140625" style="33"/>
    <col min="16129" max="16129" width="63.28515625" style="33" customWidth="1"/>
    <col min="16130" max="16130" width="15.85546875" style="33" customWidth="1"/>
    <col min="16131" max="16132" width="14.85546875" style="33" customWidth="1"/>
    <col min="16133" max="16133" width="13.85546875" style="33" customWidth="1"/>
    <col min="16134" max="16134" width="16.5703125" style="33" customWidth="1"/>
    <col min="16135" max="16135" width="13.5703125" style="33" customWidth="1"/>
    <col min="16136" max="16136" width="19" style="33" customWidth="1"/>
    <col min="16137" max="16384" width="9.140625" style="33"/>
  </cols>
  <sheetData>
    <row r="1" spans="1:8">
      <c r="A1" s="16" t="s">
        <v>57</v>
      </c>
      <c r="B1" s="511">
        <v>37.700000000000003</v>
      </c>
    </row>
    <row r="2" spans="1:8">
      <c r="A2" s="16" t="s">
        <v>58</v>
      </c>
      <c r="B2" s="511" t="s">
        <v>2104</v>
      </c>
    </row>
    <row r="3" spans="1:8">
      <c r="A3" s="16" t="s">
        <v>56</v>
      </c>
      <c r="B3" s="16" t="s">
        <v>1366</v>
      </c>
    </row>
    <row r="4" spans="1:8">
      <c r="A4" s="16" t="s">
        <v>59</v>
      </c>
      <c r="B4" s="16" t="s">
        <v>62</v>
      </c>
    </row>
    <row r="5" spans="1:8">
      <c r="A5" s="33" t="s">
        <v>1349</v>
      </c>
      <c r="B5" s="33" t="s">
        <v>80</v>
      </c>
    </row>
    <row r="7" spans="1:8">
      <c r="A7" s="2176" t="s">
        <v>2204</v>
      </c>
      <c r="B7" s="2219" t="s">
        <v>2205</v>
      </c>
      <c r="C7" s="2220"/>
      <c r="D7" s="2220"/>
      <c r="E7" s="2220"/>
      <c r="F7" s="2221"/>
      <c r="G7" s="2194"/>
      <c r="H7" s="2181" t="s">
        <v>2206</v>
      </c>
    </row>
    <row r="8" spans="1:8">
      <c r="A8" s="512" t="s">
        <v>2207</v>
      </c>
      <c r="B8" s="537"/>
      <c r="C8" s="2222"/>
      <c r="D8" s="2222"/>
      <c r="E8" s="2222"/>
      <c r="F8" s="2223"/>
      <c r="G8" s="512" t="s">
        <v>995</v>
      </c>
      <c r="H8" s="512" t="s">
        <v>2208</v>
      </c>
    </row>
    <row r="9" spans="1:8">
      <c r="A9" s="127" t="s">
        <v>2209</v>
      </c>
      <c r="B9" s="2224" t="s">
        <v>2210</v>
      </c>
      <c r="C9" s="2225" t="s">
        <v>2211</v>
      </c>
      <c r="D9" s="2226" t="s">
        <v>2212</v>
      </c>
      <c r="E9" s="2226" t="s">
        <v>2213</v>
      </c>
      <c r="F9" s="2227" t="s">
        <v>2214</v>
      </c>
      <c r="G9" s="522"/>
      <c r="H9" s="127" t="s">
        <v>2215</v>
      </c>
    </row>
    <row r="10" spans="1:8">
      <c r="A10" s="538" t="s">
        <v>2224</v>
      </c>
      <c r="B10" s="542">
        <f>SUM(B11:B999)</f>
        <v>0</v>
      </c>
      <c r="C10" s="543">
        <f>SUM(C11:C999)</f>
        <v>0</v>
      </c>
      <c r="D10" s="543">
        <f>SUM(D11:D999)</f>
        <v>0</v>
      </c>
      <c r="E10" s="543">
        <f>SUM(E11:E999)</f>
        <v>0</v>
      </c>
      <c r="F10" s="544">
        <f>SUM(F11:F999)</f>
        <v>0</v>
      </c>
      <c r="G10" s="539">
        <f>SUM(B10:F10)</f>
        <v>0</v>
      </c>
      <c r="H10" s="332"/>
    </row>
    <row r="11" spans="1:8">
      <c r="A11" s="540">
        <v>1</v>
      </c>
      <c r="B11" s="515"/>
      <c r="C11" s="516"/>
      <c r="D11" s="516"/>
      <c r="E11" s="516"/>
      <c r="F11" s="524"/>
      <c r="G11" s="539">
        <f>SUM(B11:F11)</f>
        <v>0</v>
      </c>
      <c r="H11" s="332"/>
    </row>
    <row r="12" spans="1:8">
      <c r="A12" s="540">
        <v>2</v>
      </c>
      <c r="B12" s="515"/>
      <c r="C12" s="516"/>
      <c r="D12" s="516"/>
      <c r="E12" s="516"/>
      <c r="F12" s="524"/>
      <c r="G12" s="539">
        <f>SUM(B12:F12)</f>
        <v>0</v>
      </c>
      <c r="H12" s="332"/>
    </row>
    <row r="13" spans="1:8">
      <c r="A13" s="540" t="s">
        <v>2217</v>
      </c>
      <c r="B13" s="515"/>
      <c r="C13" s="516"/>
      <c r="D13" s="516"/>
      <c r="E13" s="516"/>
      <c r="F13" s="524"/>
      <c r="G13" s="539">
        <f>SUM(B13:F13)</f>
        <v>0</v>
      </c>
      <c r="H13" s="332"/>
    </row>
    <row r="15" spans="1:8">
      <c r="A15" s="116"/>
      <c r="B15" s="116"/>
      <c r="C15" s="116"/>
      <c r="D15" s="116"/>
      <c r="E15" s="116"/>
      <c r="F15" s="116"/>
      <c r="G15" s="116"/>
      <c r="H15" s="116"/>
    </row>
  </sheetData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7"/>
  <sheetViews>
    <sheetView workbookViewId="0">
      <selection activeCell="B27" sqref="B27:C27"/>
    </sheetView>
  </sheetViews>
  <sheetFormatPr defaultRowHeight="15"/>
  <cols>
    <col min="1" max="1" width="18.85546875" style="33" customWidth="1"/>
    <col min="2" max="2" width="103.5703125" style="33" bestFit="1" customWidth="1"/>
    <col min="3" max="3" width="9.140625" style="33"/>
    <col min="4" max="4" width="21.7109375" style="33" customWidth="1"/>
    <col min="5" max="5" width="24.140625" style="33" customWidth="1"/>
    <col min="6" max="6" width="10.85546875" style="33" customWidth="1"/>
    <col min="7" max="7" width="9.140625" style="33"/>
    <col min="8" max="8" width="16.140625" style="33" customWidth="1"/>
    <col min="9" max="9" width="16.5703125" style="33" customWidth="1"/>
    <col min="10" max="10" width="12" style="33" customWidth="1"/>
    <col min="11" max="256" width="9.140625" style="33"/>
    <col min="257" max="257" width="18.85546875" style="33" customWidth="1"/>
    <col min="258" max="258" width="103.5703125" style="33" bestFit="1" customWidth="1"/>
    <col min="259" max="259" width="9.140625" style="33"/>
    <col min="260" max="260" width="21.7109375" style="33" customWidth="1"/>
    <col min="261" max="261" width="24.140625" style="33" customWidth="1"/>
    <col min="262" max="262" width="10.85546875" style="33" customWidth="1"/>
    <col min="263" max="263" width="9.140625" style="33"/>
    <col min="264" max="264" width="16.140625" style="33" customWidth="1"/>
    <col min="265" max="265" width="16.5703125" style="33" customWidth="1"/>
    <col min="266" max="266" width="12" style="33" customWidth="1"/>
    <col min="267" max="512" width="9.140625" style="33"/>
    <col min="513" max="513" width="18.85546875" style="33" customWidth="1"/>
    <col min="514" max="514" width="103.5703125" style="33" bestFit="1" customWidth="1"/>
    <col min="515" max="515" width="9.140625" style="33"/>
    <col min="516" max="516" width="21.7109375" style="33" customWidth="1"/>
    <col min="517" max="517" width="24.140625" style="33" customWidth="1"/>
    <col min="518" max="518" width="10.85546875" style="33" customWidth="1"/>
    <col min="519" max="519" width="9.140625" style="33"/>
    <col min="520" max="520" width="16.140625" style="33" customWidth="1"/>
    <col min="521" max="521" width="16.5703125" style="33" customWidth="1"/>
    <col min="522" max="522" width="12" style="33" customWidth="1"/>
    <col min="523" max="768" width="9.140625" style="33"/>
    <col min="769" max="769" width="18.85546875" style="33" customWidth="1"/>
    <col min="770" max="770" width="103.5703125" style="33" bestFit="1" customWidth="1"/>
    <col min="771" max="771" width="9.140625" style="33"/>
    <col min="772" max="772" width="21.7109375" style="33" customWidth="1"/>
    <col min="773" max="773" width="24.140625" style="33" customWidth="1"/>
    <col min="774" max="774" width="10.85546875" style="33" customWidth="1"/>
    <col min="775" max="775" width="9.140625" style="33"/>
    <col min="776" max="776" width="16.140625" style="33" customWidth="1"/>
    <col min="777" max="777" width="16.5703125" style="33" customWidth="1"/>
    <col min="778" max="778" width="12" style="33" customWidth="1"/>
    <col min="779" max="1024" width="9.140625" style="33"/>
    <col min="1025" max="1025" width="18.85546875" style="33" customWidth="1"/>
    <col min="1026" max="1026" width="103.5703125" style="33" bestFit="1" customWidth="1"/>
    <col min="1027" max="1027" width="9.140625" style="33"/>
    <col min="1028" max="1028" width="21.7109375" style="33" customWidth="1"/>
    <col min="1029" max="1029" width="24.140625" style="33" customWidth="1"/>
    <col min="1030" max="1030" width="10.85546875" style="33" customWidth="1"/>
    <col min="1031" max="1031" width="9.140625" style="33"/>
    <col min="1032" max="1032" width="16.140625" style="33" customWidth="1"/>
    <col min="1033" max="1033" width="16.5703125" style="33" customWidth="1"/>
    <col min="1034" max="1034" width="12" style="33" customWidth="1"/>
    <col min="1035" max="1280" width="9.140625" style="33"/>
    <col min="1281" max="1281" width="18.85546875" style="33" customWidth="1"/>
    <col min="1282" max="1282" width="103.5703125" style="33" bestFit="1" customWidth="1"/>
    <col min="1283" max="1283" width="9.140625" style="33"/>
    <col min="1284" max="1284" width="21.7109375" style="33" customWidth="1"/>
    <col min="1285" max="1285" width="24.140625" style="33" customWidth="1"/>
    <col min="1286" max="1286" width="10.85546875" style="33" customWidth="1"/>
    <col min="1287" max="1287" width="9.140625" style="33"/>
    <col min="1288" max="1288" width="16.140625" style="33" customWidth="1"/>
    <col min="1289" max="1289" width="16.5703125" style="33" customWidth="1"/>
    <col min="1290" max="1290" width="12" style="33" customWidth="1"/>
    <col min="1291" max="1536" width="9.140625" style="33"/>
    <col min="1537" max="1537" width="18.85546875" style="33" customWidth="1"/>
    <col min="1538" max="1538" width="103.5703125" style="33" bestFit="1" customWidth="1"/>
    <col min="1539" max="1539" width="9.140625" style="33"/>
    <col min="1540" max="1540" width="21.7109375" style="33" customWidth="1"/>
    <col min="1541" max="1541" width="24.140625" style="33" customWidth="1"/>
    <col min="1542" max="1542" width="10.85546875" style="33" customWidth="1"/>
    <col min="1543" max="1543" width="9.140625" style="33"/>
    <col min="1544" max="1544" width="16.140625" style="33" customWidth="1"/>
    <col min="1545" max="1545" width="16.5703125" style="33" customWidth="1"/>
    <col min="1546" max="1546" width="12" style="33" customWidth="1"/>
    <col min="1547" max="1792" width="9.140625" style="33"/>
    <col min="1793" max="1793" width="18.85546875" style="33" customWidth="1"/>
    <col min="1794" max="1794" width="103.5703125" style="33" bestFit="1" customWidth="1"/>
    <col min="1795" max="1795" width="9.140625" style="33"/>
    <col min="1796" max="1796" width="21.7109375" style="33" customWidth="1"/>
    <col min="1797" max="1797" width="24.140625" style="33" customWidth="1"/>
    <col min="1798" max="1798" width="10.85546875" style="33" customWidth="1"/>
    <col min="1799" max="1799" width="9.140625" style="33"/>
    <col min="1800" max="1800" width="16.140625" style="33" customWidth="1"/>
    <col min="1801" max="1801" width="16.5703125" style="33" customWidth="1"/>
    <col min="1802" max="1802" width="12" style="33" customWidth="1"/>
    <col min="1803" max="2048" width="9.140625" style="33"/>
    <col min="2049" max="2049" width="18.85546875" style="33" customWidth="1"/>
    <col min="2050" max="2050" width="103.5703125" style="33" bestFit="1" customWidth="1"/>
    <col min="2051" max="2051" width="9.140625" style="33"/>
    <col min="2052" max="2052" width="21.7109375" style="33" customWidth="1"/>
    <col min="2053" max="2053" width="24.140625" style="33" customWidth="1"/>
    <col min="2054" max="2054" width="10.85546875" style="33" customWidth="1"/>
    <col min="2055" max="2055" width="9.140625" style="33"/>
    <col min="2056" max="2056" width="16.140625" style="33" customWidth="1"/>
    <col min="2057" max="2057" width="16.5703125" style="33" customWidth="1"/>
    <col min="2058" max="2058" width="12" style="33" customWidth="1"/>
    <col min="2059" max="2304" width="9.140625" style="33"/>
    <col min="2305" max="2305" width="18.85546875" style="33" customWidth="1"/>
    <col min="2306" max="2306" width="103.5703125" style="33" bestFit="1" customWidth="1"/>
    <col min="2307" max="2307" width="9.140625" style="33"/>
    <col min="2308" max="2308" width="21.7109375" style="33" customWidth="1"/>
    <col min="2309" max="2309" width="24.140625" style="33" customWidth="1"/>
    <col min="2310" max="2310" width="10.85546875" style="33" customWidth="1"/>
    <col min="2311" max="2311" width="9.140625" style="33"/>
    <col min="2312" max="2312" width="16.140625" style="33" customWidth="1"/>
    <col min="2313" max="2313" width="16.5703125" style="33" customWidth="1"/>
    <col min="2314" max="2314" width="12" style="33" customWidth="1"/>
    <col min="2315" max="2560" width="9.140625" style="33"/>
    <col min="2561" max="2561" width="18.85546875" style="33" customWidth="1"/>
    <col min="2562" max="2562" width="103.5703125" style="33" bestFit="1" customWidth="1"/>
    <col min="2563" max="2563" width="9.140625" style="33"/>
    <col min="2564" max="2564" width="21.7109375" style="33" customWidth="1"/>
    <col min="2565" max="2565" width="24.140625" style="33" customWidth="1"/>
    <col min="2566" max="2566" width="10.85546875" style="33" customWidth="1"/>
    <col min="2567" max="2567" width="9.140625" style="33"/>
    <col min="2568" max="2568" width="16.140625" style="33" customWidth="1"/>
    <col min="2569" max="2569" width="16.5703125" style="33" customWidth="1"/>
    <col min="2570" max="2570" width="12" style="33" customWidth="1"/>
    <col min="2571" max="2816" width="9.140625" style="33"/>
    <col min="2817" max="2817" width="18.85546875" style="33" customWidth="1"/>
    <col min="2818" max="2818" width="103.5703125" style="33" bestFit="1" customWidth="1"/>
    <col min="2819" max="2819" width="9.140625" style="33"/>
    <col min="2820" max="2820" width="21.7109375" style="33" customWidth="1"/>
    <col min="2821" max="2821" width="24.140625" style="33" customWidth="1"/>
    <col min="2822" max="2822" width="10.85546875" style="33" customWidth="1"/>
    <col min="2823" max="2823" width="9.140625" style="33"/>
    <col min="2824" max="2824" width="16.140625" style="33" customWidth="1"/>
    <col min="2825" max="2825" width="16.5703125" style="33" customWidth="1"/>
    <col min="2826" max="2826" width="12" style="33" customWidth="1"/>
    <col min="2827" max="3072" width="9.140625" style="33"/>
    <col min="3073" max="3073" width="18.85546875" style="33" customWidth="1"/>
    <col min="3074" max="3074" width="103.5703125" style="33" bestFit="1" customWidth="1"/>
    <col min="3075" max="3075" width="9.140625" style="33"/>
    <col min="3076" max="3076" width="21.7109375" style="33" customWidth="1"/>
    <col min="3077" max="3077" width="24.140625" style="33" customWidth="1"/>
    <col min="3078" max="3078" width="10.85546875" style="33" customWidth="1"/>
    <col min="3079" max="3079" width="9.140625" style="33"/>
    <col min="3080" max="3080" width="16.140625" style="33" customWidth="1"/>
    <col min="3081" max="3081" width="16.5703125" style="33" customWidth="1"/>
    <col min="3082" max="3082" width="12" style="33" customWidth="1"/>
    <col min="3083" max="3328" width="9.140625" style="33"/>
    <col min="3329" max="3329" width="18.85546875" style="33" customWidth="1"/>
    <col min="3330" max="3330" width="103.5703125" style="33" bestFit="1" customWidth="1"/>
    <col min="3331" max="3331" width="9.140625" style="33"/>
    <col min="3332" max="3332" width="21.7109375" style="33" customWidth="1"/>
    <col min="3333" max="3333" width="24.140625" style="33" customWidth="1"/>
    <col min="3334" max="3334" width="10.85546875" style="33" customWidth="1"/>
    <col min="3335" max="3335" width="9.140625" style="33"/>
    <col min="3336" max="3336" width="16.140625" style="33" customWidth="1"/>
    <col min="3337" max="3337" width="16.5703125" style="33" customWidth="1"/>
    <col min="3338" max="3338" width="12" style="33" customWidth="1"/>
    <col min="3339" max="3584" width="9.140625" style="33"/>
    <col min="3585" max="3585" width="18.85546875" style="33" customWidth="1"/>
    <col min="3586" max="3586" width="103.5703125" style="33" bestFit="1" customWidth="1"/>
    <col min="3587" max="3587" width="9.140625" style="33"/>
    <col min="3588" max="3588" width="21.7109375" style="33" customWidth="1"/>
    <col min="3589" max="3589" width="24.140625" style="33" customWidth="1"/>
    <col min="3590" max="3590" width="10.85546875" style="33" customWidth="1"/>
    <col min="3591" max="3591" width="9.140625" style="33"/>
    <col min="3592" max="3592" width="16.140625" style="33" customWidth="1"/>
    <col min="3593" max="3593" width="16.5703125" style="33" customWidth="1"/>
    <col min="3594" max="3594" width="12" style="33" customWidth="1"/>
    <col min="3595" max="3840" width="9.140625" style="33"/>
    <col min="3841" max="3841" width="18.85546875" style="33" customWidth="1"/>
    <col min="3842" max="3842" width="103.5703125" style="33" bestFit="1" customWidth="1"/>
    <col min="3843" max="3843" width="9.140625" style="33"/>
    <col min="3844" max="3844" width="21.7109375" style="33" customWidth="1"/>
    <col min="3845" max="3845" width="24.140625" style="33" customWidth="1"/>
    <col min="3846" max="3846" width="10.85546875" style="33" customWidth="1"/>
    <col min="3847" max="3847" width="9.140625" style="33"/>
    <col min="3848" max="3848" width="16.140625" style="33" customWidth="1"/>
    <col min="3849" max="3849" width="16.5703125" style="33" customWidth="1"/>
    <col min="3850" max="3850" width="12" style="33" customWidth="1"/>
    <col min="3851" max="4096" width="9.140625" style="33"/>
    <col min="4097" max="4097" width="18.85546875" style="33" customWidth="1"/>
    <col min="4098" max="4098" width="103.5703125" style="33" bestFit="1" customWidth="1"/>
    <col min="4099" max="4099" width="9.140625" style="33"/>
    <col min="4100" max="4100" width="21.7109375" style="33" customWidth="1"/>
    <col min="4101" max="4101" width="24.140625" style="33" customWidth="1"/>
    <col min="4102" max="4102" width="10.85546875" style="33" customWidth="1"/>
    <col min="4103" max="4103" width="9.140625" style="33"/>
    <col min="4104" max="4104" width="16.140625" style="33" customWidth="1"/>
    <col min="4105" max="4105" width="16.5703125" style="33" customWidth="1"/>
    <col min="4106" max="4106" width="12" style="33" customWidth="1"/>
    <col min="4107" max="4352" width="9.140625" style="33"/>
    <col min="4353" max="4353" width="18.85546875" style="33" customWidth="1"/>
    <col min="4354" max="4354" width="103.5703125" style="33" bestFit="1" customWidth="1"/>
    <col min="4355" max="4355" width="9.140625" style="33"/>
    <col min="4356" max="4356" width="21.7109375" style="33" customWidth="1"/>
    <col min="4357" max="4357" width="24.140625" style="33" customWidth="1"/>
    <col min="4358" max="4358" width="10.85546875" style="33" customWidth="1"/>
    <col min="4359" max="4359" width="9.140625" style="33"/>
    <col min="4360" max="4360" width="16.140625" style="33" customWidth="1"/>
    <col min="4361" max="4361" width="16.5703125" style="33" customWidth="1"/>
    <col min="4362" max="4362" width="12" style="33" customWidth="1"/>
    <col min="4363" max="4608" width="9.140625" style="33"/>
    <col min="4609" max="4609" width="18.85546875" style="33" customWidth="1"/>
    <col min="4610" max="4610" width="103.5703125" style="33" bestFit="1" customWidth="1"/>
    <col min="4611" max="4611" width="9.140625" style="33"/>
    <col min="4612" max="4612" width="21.7109375" style="33" customWidth="1"/>
    <col min="4613" max="4613" width="24.140625" style="33" customWidth="1"/>
    <col min="4614" max="4614" width="10.85546875" style="33" customWidth="1"/>
    <col min="4615" max="4615" width="9.140625" style="33"/>
    <col min="4616" max="4616" width="16.140625" style="33" customWidth="1"/>
    <col min="4617" max="4617" width="16.5703125" style="33" customWidth="1"/>
    <col min="4618" max="4618" width="12" style="33" customWidth="1"/>
    <col min="4619" max="4864" width="9.140625" style="33"/>
    <col min="4865" max="4865" width="18.85546875" style="33" customWidth="1"/>
    <col min="4866" max="4866" width="103.5703125" style="33" bestFit="1" customWidth="1"/>
    <col min="4867" max="4867" width="9.140625" style="33"/>
    <col min="4868" max="4868" width="21.7109375" style="33" customWidth="1"/>
    <col min="4869" max="4869" width="24.140625" style="33" customWidth="1"/>
    <col min="4870" max="4870" width="10.85546875" style="33" customWidth="1"/>
    <col min="4871" max="4871" width="9.140625" style="33"/>
    <col min="4872" max="4872" width="16.140625" style="33" customWidth="1"/>
    <col min="4873" max="4873" width="16.5703125" style="33" customWidth="1"/>
    <col min="4874" max="4874" width="12" style="33" customWidth="1"/>
    <col min="4875" max="5120" width="9.140625" style="33"/>
    <col min="5121" max="5121" width="18.85546875" style="33" customWidth="1"/>
    <col min="5122" max="5122" width="103.5703125" style="33" bestFit="1" customWidth="1"/>
    <col min="5123" max="5123" width="9.140625" style="33"/>
    <col min="5124" max="5124" width="21.7109375" style="33" customWidth="1"/>
    <col min="5125" max="5125" width="24.140625" style="33" customWidth="1"/>
    <col min="5126" max="5126" width="10.85546875" style="33" customWidth="1"/>
    <col min="5127" max="5127" width="9.140625" style="33"/>
    <col min="5128" max="5128" width="16.140625" style="33" customWidth="1"/>
    <col min="5129" max="5129" width="16.5703125" style="33" customWidth="1"/>
    <col min="5130" max="5130" width="12" style="33" customWidth="1"/>
    <col min="5131" max="5376" width="9.140625" style="33"/>
    <col min="5377" max="5377" width="18.85546875" style="33" customWidth="1"/>
    <col min="5378" max="5378" width="103.5703125" style="33" bestFit="1" customWidth="1"/>
    <col min="5379" max="5379" width="9.140625" style="33"/>
    <col min="5380" max="5380" width="21.7109375" style="33" customWidth="1"/>
    <col min="5381" max="5381" width="24.140625" style="33" customWidth="1"/>
    <col min="5382" max="5382" width="10.85546875" style="33" customWidth="1"/>
    <col min="5383" max="5383" width="9.140625" style="33"/>
    <col min="5384" max="5384" width="16.140625" style="33" customWidth="1"/>
    <col min="5385" max="5385" width="16.5703125" style="33" customWidth="1"/>
    <col min="5386" max="5386" width="12" style="33" customWidth="1"/>
    <col min="5387" max="5632" width="9.140625" style="33"/>
    <col min="5633" max="5633" width="18.85546875" style="33" customWidth="1"/>
    <col min="5634" max="5634" width="103.5703125" style="33" bestFit="1" customWidth="1"/>
    <col min="5635" max="5635" width="9.140625" style="33"/>
    <col min="5636" max="5636" width="21.7109375" style="33" customWidth="1"/>
    <col min="5637" max="5637" width="24.140625" style="33" customWidth="1"/>
    <col min="5638" max="5638" width="10.85546875" style="33" customWidth="1"/>
    <col min="5639" max="5639" width="9.140625" style="33"/>
    <col min="5640" max="5640" width="16.140625" style="33" customWidth="1"/>
    <col min="5641" max="5641" width="16.5703125" style="33" customWidth="1"/>
    <col min="5642" max="5642" width="12" style="33" customWidth="1"/>
    <col min="5643" max="5888" width="9.140625" style="33"/>
    <col min="5889" max="5889" width="18.85546875" style="33" customWidth="1"/>
    <col min="5890" max="5890" width="103.5703125" style="33" bestFit="1" customWidth="1"/>
    <col min="5891" max="5891" width="9.140625" style="33"/>
    <col min="5892" max="5892" width="21.7109375" style="33" customWidth="1"/>
    <col min="5893" max="5893" width="24.140625" style="33" customWidth="1"/>
    <col min="5894" max="5894" width="10.85546875" style="33" customWidth="1"/>
    <col min="5895" max="5895" width="9.140625" style="33"/>
    <col min="5896" max="5896" width="16.140625" style="33" customWidth="1"/>
    <col min="5897" max="5897" width="16.5703125" style="33" customWidth="1"/>
    <col min="5898" max="5898" width="12" style="33" customWidth="1"/>
    <col min="5899" max="6144" width="9.140625" style="33"/>
    <col min="6145" max="6145" width="18.85546875" style="33" customWidth="1"/>
    <col min="6146" max="6146" width="103.5703125" style="33" bestFit="1" customWidth="1"/>
    <col min="6147" max="6147" width="9.140625" style="33"/>
    <col min="6148" max="6148" width="21.7109375" style="33" customWidth="1"/>
    <col min="6149" max="6149" width="24.140625" style="33" customWidth="1"/>
    <col min="6150" max="6150" width="10.85546875" style="33" customWidth="1"/>
    <col min="6151" max="6151" width="9.140625" style="33"/>
    <col min="6152" max="6152" width="16.140625" style="33" customWidth="1"/>
    <col min="6153" max="6153" width="16.5703125" style="33" customWidth="1"/>
    <col min="6154" max="6154" width="12" style="33" customWidth="1"/>
    <col min="6155" max="6400" width="9.140625" style="33"/>
    <col min="6401" max="6401" width="18.85546875" style="33" customWidth="1"/>
    <col min="6402" max="6402" width="103.5703125" style="33" bestFit="1" customWidth="1"/>
    <col min="6403" max="6403" width="9.140625" style="33"/>
    <col min="6404" max="6404" width="21.7109375" style="33" customWidth="1"/>
    <col min="6405" max="6405" width="24.140625" style="33" customWidth="1"/>
    <col min="6406" max="6406" width="10.85546875" style="33" customWidth="1"/>
    <col min="6407" max="6407" width="9.140625" style="33"/>
    <col min="6408" max="6408" width="16.140625" style="33" customWidth="1"/>
    <col min="6409" max="6409" width="16.5703125" style="33" customWidth="1"/>
    <col min="6410" max="6410" width="12" style="33" customWidth="1"/>
    <col min="6411" max="6656" width="9.140625" style="33"/>
    <col min="6657" max="6657" width="18.85546875" style="33" customWidth="1"/>
    <col min="6658" max="6658" width="103.5703125" style="33" bestFit="1" customWidth="1"/>
    <col min="6659" max="6659" width="9.140625" style="33"/>
    <col min="6660" max="6660" width="21.7109375" style="33" customWidth="1"/>
    <col min="6661" max="6661" width="24.140625" style="33" customWidth="1"/>
    <col min="6662" max="6662" width="10.85546875" style="33" customWidth="1"/>
    <col min="6663" max="6663" width="9.140625" style="33"/>
    <col min="6664" max="6664" width="16.140625" style="33" customWidth="1"/>
    <col min="6665" max="6665" width="16.5703125" style="33" customWidth="1"/>
    <col min="6666" max="6666" width="12" style="33" customWidth="1"/>
    <col min="6667" max="6912" width="9.140625" style="33"/>
    <col min="6913" max="6913" width="18.85546875" style="33" customWidth="1"/>
    <col min="6914" max="6914" width="103.5703125" style="33" bestFit="1" customWidth="1"/>
    <col min="6915" max="6915" width="9.140625" style="33"/>
    <col min="6916" max="6916" width="21.7109375" style="33" customWidth="1"/>
    <col min="6917" max="6917" width="24.140625" style="33" customWidth="1"/>
    <col min="6918" max="6918" width="10.85546875" style="33" customWidth="1"/>
    <col min="6919" max="6919" width="9.140625" style="33"/>
    <col min="6920" max="6920" width="16.140625" style="33" customWidth="1"/>
    <col min="6921" max="6921" width="16.5703125" style="33" customWidth="1"/>
    <col min="6922" max="6922" width="12" style="33" customWidth="1"/>
    <col min="6923" max="7168" width="9.140625" style="33"/>
    <col min="7169" max="7169" width="18.85546875" style="33" customWidth="1"/>
    <col min="7170" max="7170" width="103.5703125" style="33" bestFit="1" customWidth="1"/>
    <col min="7171" max="7171" width="9.140625" style="33"/>
    <col min="7172" max="7172" width="21.7109375" style="33" customWidth="1"/>
    <col min="7173" max="7173" width="24.140625" style="33" customWidth="1"/>
    <col min="7174" max="7174" width="10.85546875" style="33" customWidth="1"/>
    <col min="7175" max="7175" width="9.140625" style="33"/>
    <col min="7176" max="7176" width="16.140625" style="33" customWidth="1"/>
    <col min="7177" max="7177" width="16.5703125" style="33" customWidth="1"/>
    <col min="7178" max="7178" width="12" style="33" customWidth="1"/>
    <col min="7179" max="7424" width="9.140625" style="33"/>
    <col min="7425" max="7425" width="18.85546875" style="33" customWidth="1"/>
    <col min="7426" max="7426" width="103.5703125" style="33" bestFit="1" customWidth="1"/>
    <col min="7427" max="7427" width="9.140625" style="33"/>
    <col min="7428" max="7428" width="21.7109375" style="33" customWidth="1"/>
    <col min="7429" max="7429" width="24.140625" style="33" customWidth="1"/>
    <col min="7430" max="7430" width="10.85546875" style="33" customWidth="1"/>
    <col min="7431" max="7431" width="9.140625" style="33"/>
    <col min="7432" max="7432" width="16.140625" style="33" customWidth="1"/>
    <col min="7433" max="7433" width="16.5703125" style="33" customWidth="1"/>
    <col min="7434" max="7434" width="12" style="33" customWidth="1"/>
    <col min="7435" max="7680" width="9.140625" style="33"/>
    <col min="7681" max="7681" width="18.85546875" style="33" customWidth="1"/>
    <col min="7682" max="7682" width="103.5703125" style="33" bestFit="1" customWidth="1"/>
    <col min="7683" max="7683" width="9.140625" style="33"/>
    <col min="7684" max="7684" width="21.7109375" style="33" customWidth="1"/>
    <col min="7685" max="7685" width="24.140625" style="33" customWidth="1"/>
    <col min="7686" max="7686" width="10.85546875" style="33" customWidth="1"/>
    <col min="7687" max="7687" width="9.140625" style="33"/>
    <col min="7688" max="7688" width="16.140625" style="33" customWidth="1"/>
    <col min="7689" max="7689" width="16.5703125" style="33" customWidth="1"/>
    <col min="7690" max="7690" width="12" style="33" customWidth="1"/>
    <col min="7691" max="7936" width="9.140625" style="33"/>
    <col min="7937" max="7937" width="18.85546875" style="33" customWidth="1"/>
    <col min="7938" max="7938" width="103.5703125" style="33" bestFit="1" customWidth="1"/>
    <col min="7939" max="7939" width="9.140625" style="33"/>
    <col min="7940" max="7940" width="21.7109375" style="33" customWidth="1"/>
    <col min="7941" max="7941" width="24.140625" style="33" customWidth="1"/>
    <col min="7942" max="7942" width="10.85546875" style="33" customWidth="1"/>
    <col min="7943" max="7943" width="9.140625" style="33"/>
    <col min="7944" max="7944" width="16.140625" style="33" customWidth="1"/>
    <col min="7945" max="7945" width="16.5703125" style="33" customWidth="1"/>
    <col min="7946" max="7946" width="12" style="33" customWidth="1"/>
    <col min="7947" max="8192" width="9.140625" style="33"/>
    <col min="8193" max="8193" width="18.85546875" style="33" customWidth="1"/>
    <col min="8194" max="8194" width="103.5703125" style="33" bestFit="1" customWidth="1"/>
    <col min="8195" max="8195" width="9.140625" style="33"/>
    <col min="8196" max="8196" width="21.7109375" style="33" customWidth="1"/>
    <col min="8197" max="8197" width="24.140625" style="33" customWidth="1"/>
    <col min="8198" max="8198" width="10.85546875" style="33" customWidth="1"/>
    <col min="8199" max="8199" width="9.140625" style="33"/>
    <col min="8200" max="8200" width="16.140625" style="33" customWidth="1"/>
    <col min="8201" max="8201" width="16.5703125" style="33" customWidth="1"/>
    <col min="8202" max="8202" width="12" style="33" customWidth="1"/>
    <col min="8203" max="8448" width="9.140625" style="33"/>
    <col min="8449" max="8449" width="18.85546875" style="33" customWidth="1"/>
    <col min="8450" max="8450" width="103.5703125" style="33" bestFit="1" customWidth="1"/>
    <col min="8451" max="8451" width="9.140625" style="33"/>
    <col min="8452" max="8452" width="21.7109375" style="33" customWidth="1"/>
    <col min="8453" max="8453" width="24.140625" style="33" customWidth="1"/>
    <col min="8454" max="8454" width="10.85546875" style="33" customWidth="1"/>
    <col min="8455" max="8455" width="9.140625" style="33"/>
    <col min="8456" max="8456" width="16.140625" style="33" customWidth="1"/>
    <col min="8457" max="8457" width="16.5703125" style="33" customWidth="1"/>
    <col min="8458" max="8458" width="12" style="33" customWidth="1"/>
    <col min="8459" max="8704" width="9.140625" style="33"/>
    <col min="8705" max="8705" width="18.85546875" style="33" customWidth="1"/>
    <col min="8706" max="8706" width="103.5703125" style="33" bestFit="1" customWidth="1"/>
    <col min="8707" max="8707" width="9.140625" style="33"/>
    <col min="8708" max="8708" width="21.7109375" style="33" customWidth="1"/>
    <col min="8709" max="8709" width="24.140625" style="33" customWidth="1"/>
    <col min="8710" max="8710" width="10.85546875" style="33" customWidth="1"/>
    <col min="8711" max="8711" width="9.140625" style="33"/>
    <col min="8712" max="8712" width="16.140625" style="33" customWidth="1"/>
    <col min="8713" max="8713" width="16.5703125" style="33" customWidth="1"/>
    <col min="8714" max="8714" width="12" style="33" customWidth="1"/>
    <col min="8715" max="8960" width="9.140625" style="33"/>
    <col min="8961" max="8961" width="18.85546875" style="33" customWidth="1"/>
    <col min="8962" max="8962" width="103.5703125" style="33" bestFit="1" customWidth="1"/>
    <col min="8963" max="8963" width="9.140625" style="33"/>
    <col min="8964" max="8964" width="21.7109375" style="33" customWidth="1"/>
    <col min="8965" max="8965" width="24.140625" style="33" customWidth="1"/>
    <col min="8966" max="8966" width="10.85546875" style="33" customWidth="1"/>
    <col min="8967" max="8967" width="9.140625" style="33"/>
    <col min="8968" max="8968" width="16.140625" style="33" customWidth="1"/>
    <col min="8969" max="8969" width="16.5703125" style="33" customWidth="1"/>
    <col min="8970" max="8970" width="12" style="33" customWidth="1"/>
    <col min="8971" max="9216" width="9.140625" style="33"/>
    <col min="9217" max="9217" width="18.85546875" style="33" customWidth="1"/>
    <col min="9218" max="9218" width="103.5703125" style="33" bestFit="1" customWidth="1"/>
    <col min="9219" max="9219" width="9.140625" style="33"/>
    <col min="9220" max="9220" width="21.7109375" style="33" customWidth="1"/>
    <col min="9221" max="9221" width="24.140625" style="33" customWidth="1"/>
    <col min="9222" max="9222" width="10.85546875" style="33" customWidth="1"/>
    <col min="9223" max="9223" width="9.140625" style="33"/>
    <col min="9224" max="9224" width="16.140625" style="33" customWidth="1"/>
    <col min="9225" max="9225" width="16.5703125" style="33" customWidth="1"/>
    <col min="9226" max="9226" width="12" style="33" customWidth="1"/>
    <col min="9227" max="9472" width="9.140625" style="33"/>
    <col min="9473" max="9473" width="18.85546875" style="33" customWidth="1"/>
    <col min="9474" max="9474" width="103.5703125" style="33" bestFit="1" customWidth="1"/>
    <col min="9475" max="9475" width="9.140625" style="33"/>
    <col min="9476" max="9476" width="21.7109375" style="33" customWidth="1"/>
    <col min="9477" max="9477" width="24.140625" style="33" customWidth="1"/>
    <col min="9478" max="9478" width="10.85546875" style="33" customWidth="1"/>
    <col min="9479" max="9479" width="9.140625" style="33"/>
    <col min="9480" max="9480" width="16.140625" style="33" customWidth="1"/>
    <col min="9481" max="9481" width="16.5703125" style="33" customWidth="1"/>
    <col min="9482" max="9482" width="12" style="33" customWidth="1"/>
    <col min="9483" max="9728" width="9.140625" style="33"/>
    <col min="9729" max="9729" width="18.85546875" style="33" customWidth="1"/>
    <col min="9730" max="9730" width="103.5703125" style="33" bestFit="1" customWidth="1"/>
    <col min="9731" max="9731" width="9.140625" style="33"/>
    <col min="9732" max="9732" width="21.7109375" style="33" customWidth="1"/>
    <col min="9733" max="9733" width="24.140625" style="33" customWidth="1"/>
    <col min="9734" max="9734" width="10.85546875" style="33" customWidth="1"/>
    <col min="9735" max="9735" width="9.140625" style="33"/>
    <col min="9736" max="9736" width="16.140625" style="33" customWidth="1"/>
    <col min="9737" max="9737" width="16.5703125" style="33" customWidth="1"/>
    <col min="9738" max="9738" width="12" style="33" customWidth="1"/>
    <col min="9739" max="9984" width="9.140625" style="33"/>
    <col min="9985" max="9985" width="18.85546875" style="33" customWidth="1"/>
    <col min="9986" max="9986" width="103.5703125" style="33" bestFit="1" customWidth="1"/>
    <col min="9987" max="9987" width="9.140625" style="33"/>
    <col min="9988" max="9988" width="21.7109375" style="33" customWidth="1"/>
    <col min="9989" max="9989" width="24.140625" style="33" customWidth="1"/>
    <col min="9990" max="9990" width="10.85546875" style="33" customWidth="1"/>
    <col min="9991" max="9991" width="9.140625" style="33"/>
    <col min="9992" max="9992" width="16.140625" style="33" customWidth="1"/>
    <col min="9993" max="9993" width="16.5703125" style="33" customWidth="1"/>
    <col min="9994" max="9994" width="12" style="33" customWidth="1"/>
    <col min="9995" max="10240" width="9.140625" style="33"/>
    <col min="10241" max="10241" width="18.85546875" style="33" customWidth="1"/>
    <col min="10242" max="10242" width="103.5703125" style="33" bestFit="1" customWidth="1"/>
    <col min="10243" max="10243" width="9.140625" style="33"/>
    <col min="10244" max="10244" width="21.7109375" style="33" customWidth="1"/>
    <col min="10245" max="10245" width="24.140625" style="33" customWidth="1"/>
    <col min="10246" max="10246" width="10.85546875" style="33" customWidth="1"/>
    <col min="10247" max="10247" width="9.140625" style="33"/>
    <col min="10248" max="10248" width="16.140625" style="33" customWidth="1"/>
    <col min="10249" max="10249" width="16.5703125" style="33" customWidth="1"/>
    <col min="10250" max="10250" width="12" style="33" customWidth="1"/>
    <col min="10251" max="10496" width="9.140625" style="33"/>
    <col min="10497" max="10497" width="18.85546875" style="33" customWidth="1"/>
    <col min="10498" max="10498" width="103.5703125" style="33" bestFit="1" customWidth="1"/>
    <col min="10499" max="10499" width="9.140625" style="33"/>
    <col min="10500" max="10500" width="21.7109375" style="33" customWidth="1"/>
    <col min="10501" max="10501" width="24.140625" style="33" customWidth="1"/>
    <col min="10502" max="10502" width="10.85546875" style="33" customWidth="1"/>
    <col min="10503" max="10503" width="9.140625" style="33"/>
    <col min="10504" max="10504" width="16.140625" style="33" customWidth="1"/>
    <col min="10505" max="10505" width="16.5703125" style="33" customWidth="1"/>
    <col min="10506" max="10506" width="12" style="33" customWidth="1"/>
    <col min="10507" max="10752" width="9.140625" style="33"/>
    <col min="10753" max="10753" width="18.85546875" style="33" customWidth="1"/>
    <col min="10754" max="10754" width="103.5703125" style="33" bestFit="1" customWidth="1"/>
    <col min="10755" max="10755" width="9.140625" style="33"/>
    <col min="10756" max="10756" width="21.7109375" style="33" customWidth="1"/>
    <col min="10757" max="10757" width="24.140625" style="33" customWidth="1"/>
    <col min="10758" max="10758" width="10.85546875" style="33" customWidth="1"/>
    <col min="10759" max="10759" width="9.140625" style="33"/>
    <col min="10760" max="10760" width="16.140625" style="33" customWidth="1"/>
    <col min="10761" max="10761" width="16.5703125" style="33" customWidth="1"/>
    <col min="10762" max="10762" width="12" style="33" customWidth="1"/>
    <col min="10763" max="11008" width="9.140625" style="33"/>
    <col min="11009" max="11009" width="18.85546875" style="33" customWidth="1"/>
    <col min="11010" max="11010" width="103.5703125" style="33" bestFit="1" customWidth="1"/>
    <col min="11011" max="11011" width="9.140625" style="33"/>
    <col min="11012" max="11012" width="21.7109375" style="33" customWidth="1"/>
    <col min="11013" max="11013" width="24.140625" style="33" customWidth="1"/>
    <col min="11014" max="11014" width="10.85546875" style="33" customWidth="1"/>
    <col min="11015" max="11015" width="9.140625" style="33"/>
    <col min="11016" max="11016" width="16.140625" style="33" customWidth="1"/>
    <col min="11017" max="11017" width="16.5703125" style="33" customWidth="1"/>
    <col min="11018" max="11018" width="12" style="33" customWidth="1"/>
    <col min="11019" max="11264" width="9.140625" style="33"/>
    <col min="11265" max="11265" width="18.85546875" style="33" customWidth="1"/>
    <col min="11266" max="11266" width="103.5703125" style="33" bestFit="1" customWidth="1"/>
    <col min="11267" max="11267" width="9.140625" style="33"/>
    <col min="11268" max="11268" width="21.7109375" style="33" customWidth="1"/>
    <col min="11269" max="11269" width="24.140625" style="33" customWidth="1"/>
    <col min="11270" max="11270" width="10.85546875" style="33" customWidth="1"/>
    <col min="11271" max="11271" width="9.140625" style="33"/>
    <col min="11272" max="11272" width="16.140625" style="33" customWidth="1"/>
    <col min="11273" max="11273" width="16.5703125" style="33" customWidth="1"/>
    <col min="11274" max="11274" width="12" style="33" customWidth="1"/>
    <col min="11275" max="11520" width="9.140625" style="33"/>
    <col min="11521" max="11521" width="18.85546875" style="33" customWidth="1"/>
    <col min="11522" max="11522" width="103.5703125" style="33" bestFit="1" customWidth="1"/>
    <col min="11523" max="11523" width="9.140625" style="33"/>
    <col min="11524" max="11524" width="21.7109375" style="33" customWidth="1"/>
    <col min="11525" max="11525" width="24.140625" style="33" customWidth="1"/>
    <col min="11526" max="11526" width="10.85546875" style="33" customWidth="1"/>
    <col min="11527" max="11527" width="9.140625" style="33"/>
    <col min="11528" max="11528" width="16.140625" style="33" customWidth="1"/>
    <col min="11529" max="11529" width="16.5703125" style="33" customWidth="1"/>
    <col min="11530" max="11530" width="12" style="33" customWidth="1"/>
    <col min="11531" max="11776" width="9.140625" style="33"/>
    <col min="11777" max="11777" width="18.85546875" style="33" customWidth="1"/>
    <col min="11778" max="11778" width="103.5703125" style="33" bestFit="1" customWidth="1"/>
    <col min="11779" max="11779" width="9.140625" style="33"/>
    <col min="11780" max="11780" width="21.7109375" style="33" customWidth="1"/>
    <col min="11781" max="11781" width="24.140625" style="33" customWidth="1"/>
    <col min="11782" max="11782" width="10.85546875" style="33" customWidth="1"/>
    <col min="11783" max="11783" width="9.140625" style="33"/>
    <col min="11784" max="11784" width="16.140625" style="33" customWidth="1"/>
    <col min="11785" max="11785" width="16.5703125" style="33" customWidth="1"/>
    <col min="11786" max="11786" width="12" style="33" customWidth="1"/>
    <col min="11787" max="12032" width="9.140625" style="33"/>
    <col min="12033" max="12033" width="18.85546875" style="33" customWidth="1"/>
    <col min="12034" max="12034" width="103.5703125" style="33" bestFit="1" customWidth="1"/>
    <col min="12035" max="12035" width="9.140625" style="33"/>
    <col min="12036" max="12036" width="21.7109375" style="33" customWidth="1"/>
    <col min="12037" max="12037" width="24.140625" style="33" customWidth="1"/>
    <col min="12038" max="12038" width="10.85546875" style="33" customWidth="1"/>
    <col min="12039" max="12039" width="9.140625" style="33"/>
    <col min="12040" max="12040" width="16.140625" style="33" customWidth="1"/>
    <col min="12041" max="12041" width="16.5703125" style="33" customWidth="1"/>
    <col min="12042" max="12042" width="12" style="33" customWidth="1"/>
    <col min="12043" max="12288" width="9.140625" style="33"/>
    <col min="12289" max="12289" width="18.85546875" style="33" customWidth="1"/>
    <col min="12290" max="12290" width="103.5703125" style="33" bestFit="1" customWidth="1"/>
    <col min="12291" max="12291" width="9.140625" style="33"/>
    <col min="12292" max="12292" width="21.7109375" style="33" customWidth="1"/>
    <col min="12293" max="12293" width="24.140625" style="33" customWidth="1"/>
    <col min="12294" max="12294" width="10.85546875" style="33" customWidth="1"/>
    <col min="12295" max="12295" width="9.140625" style="33"/>
    <col min="12296" max="12296" width="16.140625" style="33" customWidth="1"/>
    <col min="12297" max="12297" width="16.5703125" style="33" customWidth="1"/>
    <col min="12298" max="12298" width="12" style="33" customWidth="1"/>
    <col min="12299" max="12544" width="9.140625" style="33"/>
    <col min="12545" max="12545" width="18.85546875" style="33" customWidth="1"/>
    <col min="12546" max="12546" width="103.5703125" style="33" bestFit="1" customWidth="1"/>
    <col min="12547" max="12547" width="9.140625" style="33"/>
    <col min="12548" max="12548" width="21.7109375" style="33" customWidth="1"/>
    <col min="12549" max="12549" width="24.140625" style="33" customWidth="1"/>
    <col min="12550" max="12550" width="10.85546875" style="33" customWidth="1"/>
    <col min="12551" max="12551" width="9.140625" style="33"/>
    <col min="12552" max="12552" width="16.140625" style="33" customWidth="1"/>
    <col min="12553" max="12553" width="16.5703125" style="33" customWidth="1"/>
    <col min="12554" max="12554" width="12" style="33" customWidth="1"/>
    <col min="12555" max="12800" width="9.140625" style="33"/>
    <col min="12801" max="12801" width="18.85546875" style="33" customWidth="1"/>
    <col min="12802" max="12802" width="103.5703125" style="33" bestFit="1" customWidth="1"/>
    <col min="12803" max="12803" width="9.140625" style="33"/>
    <col min="12804" max="12804" width="21.7109375" style="33" customWidth="1"/>
    <col min="12805" max="12805" width="24.140625" style="33" customWidth="1"/>
    <col min="12806" max="12806" width="10.85546875" style="33" customWidth="1"/>
    <col min="12807" max="12807" width="9.140625" style="33"/>
    <col min="12808" max="12808" width="16.140625" style="33" customWidth="1"/>
    <col min="12809" max="12809" width="16.5703125" style="33" customWidth="1"/>
    <col min="12810" max="12810" width="12" style="33" customWidth="1"/>
    <col min="12811" max="13056" width="9.140625" style="33"/>
    <col min="13057" max="13057" width="18.85546875" style="33" customWidth="1"/>
    <col min="13058" max="13058" width="103.5703125" style="33" bestFit="1" customWidth="1"/>
    <col min="13059" max="13059" width="9.140625" style="33"/>
    <col min="13060" max="13060" width="21.7109375" style="33" customWidth="1"/>
    <col min="13061" max="13061" width="24.140625" style="33" customWidth="1"/>
    <col min="13062" max="13062" width="10.85546875" style="33" customWidth="1"/>
    <col min="13063" max="13063" width="9.140625" style="33"/>
    <col min="13064" max="13064" width="16.140625" style="33" customWidth="1"/>
    <col min="13065" max="13065" width="16.5703125" style="33" customWidth="1"/>
    <col min="13066" max="13066" width="12" style="33" customWidth="1"/>
    <col min="13067" max="13312" width="9.140625" style="33"/>
    <col min="13313" max="13313" width="18.85546875" style="33" customWidth="1"/>
    <col min="13314" max="13314" width="103.5703125" style="33" bestFit="1" customWidth="1"/>
    <col min="13315" max="13315" width="9.140625" style="33"/>
    <col min="13316" max="13316" width="21.7109375" style="33" customWidth="1"/>
    <col min="13317" max="13317" width="24.140625" style="33" customWidth="1"/>
    <col min="13318" max="13318" width="10.85546875" style="33" customWidth="1"/>
    <col min="13319" max="13319" width="9.140625" style="33"/>
    <col min="13320" max="13320" width="16.140625" style="33" customWidth="1"/>
    <col min="13321" max="13321" width="16.5703125" style="33" customWidth="1"/>
    <col min="13322" max="13322" width="12" style="33" customWidth="1"/>
    <col min="13323" max="13568" width="9.140625" style="33"/>
    <col min="13569" max="13569" width="18.85546875" style="33" customWidth="1"/>
    <col min="13570" max="13570" width="103.5703125" style="33" bestFit="1" customWidth="1"/>
    <col min="13571" max="13571" width="9.140625" style="33"/>
    <col min="13572" max="13572" width="21.7109375" style="33" customWidth="1"/>
    <col min="13573" max="13573" width="24.140625" style="33" customWidth="1"/>
    <col min="13574" max="13574" width="10.85546875" style="33" customWidth="1"/>
    <col min="13575" max="13575" width="9.140625" style="33"/>
    <col min="13576" max="13576" width="16.140625" style="33" customWidth="1"/>
    <col min="13577" max="13577" width="16.5703125" style="33" customWidth="1"/>
    <col min="13578" max="13578" width="12" style="33" customWidth="1"/>
    <col min="13579" max="13824" width="9.140625" style="33"/>
    <col min="13825" max="13825" width="18.85546875" style="33" customWidth="1"/>
    <col min="13826" max="13826" width="103.5703125" style="33" bestFit="1" customWidth="1"/>
    <col min="13827" max="13827" width="9.140625" style="33"/>
    <col min="13828" max="13828" width="21.7109375" style="33" customWidth="1"/>
    <col min="13829" max="13829" width="24.140625" style="33" customWidth="1"/>
    <col min="13830" max="13830" width="10.85546875" style="33" customWidth="1"/>
    <col min="13831" max="13831" width="9.140625" style="33"/>
    <col min="13832" max="13832" width="16.140625" style="33" customWidth="1"/>
    <col min="13833" max="13833" width="16.5703125" style="33" customWidth="1"/>
    <col min="13834" max="13834" width="12" style="33" customWidth="1"/>
    <col min="13835" max="14080" width="9.140625" style="33"/>
    <col min="14081" max="14081" width="18.85546875" style="33" customWidth="1"/>
    <col min="14082" max="14082" width="103.5703125" style="33" bestFit="1" customWidth="1"/>
    <col min="14083" max="14083" width="9.140625" style="33"/>
    <col min="14084" max="14084" width="21.7109375" style="33" customWidth="1"/>
    <col min="14085" max="14085" width="24.140625" style="33" customWidth="1"/>
    <col min="14086" max="14086" width="10.85546875" style="33" customWidth="1"/>
    <col min="14087" max="14087" width="9.140625" style="33"/>
    <col min="14088" max="14088" width="16.140625" style="33" customWidth="1"/>
    <col min="14089" max="14089" width="16.5703125" style="33" customWidth="1"/>
    <col min="14090" max="14090" width="12" style="33" customWidth="1"/>
    <col min="14091" max="14336" width="9.140625" style="33"/>
    <col min="14337" max="14337" width="18.85546875" style="33" customWidth="1"/>
    <col min="14338" max="14338" width="103.5703125" style="33" bestFit="1" customWidth="1"/>
    <col min="14339" max="14339" width="9.140625" style="33"/>
    <col min="14340" max="14340" width="21.7109375" style="33" customWidth="1"/>
    <col min="14341" max="14341" width="24.140625" style="33" customWidth="1"/>
    <col min="14342" max="14342" width="10.85546875" style="33" customWidth="1"/>
    <col min="14343" max="14343" width="9.140625" style="33"/>
    <col min="14344" max="14344" width="16.140625" style="33" customWidth="1"/>
    <col min="14345" max="14345" width="16.5703125" style="33" customWidth="1"/>
    <col min="14346" max="14346" width="12" style="33" customWidth="1"/>
    <col min="14347" max="14592" width="9.140625" style="33"/>
    <col min="14593" max="14593" width="18.85546875" style="33" customWidth="1"/>
    <col min="14594" max="14594" width="103.5703125" style="33" bestFit="1" customWidth="1"/>
    <col min="14595" max="14595" width="9.140625" style="33"/>
    <col min="14596" max="14596" width="21.7109375" style="33" customWidth="1"/>
    <col min="14597" max="14597" width="24.140625" style="33" customWidth="1"/>
    <col min="14598" max="14598" width="10.85546875" style="33" customWidth="1"/>
    <col min="14599" max="14599" width="9.140625" style="33"/>
    <col min="14600" max="14600" width="16.140625" style="33" customWidth="1"/>
    <col min="14601" max="14601" width="16.5703125" style="33" customWidth="1"/>
    <col min="14602" max="14602" width="12" style="33" customWidth="1"/>
    <col min="14603" max="14848" width="9.140625" style="33"/>
    <col min="14849" max="14849" width="18.85546875" style="33" customWidth="1"/>
    <col min="14850" max="14850" width="103.5703125" style="33" bestFit="1" customWidth="1"/>
    <col min="14851" max="14851" width="9.140625" style="33"/>
    <col min="14852" max="14852" width="21.7109375" style="33" customWidth="1"/>
    <col min="14853" max="14853" width="24.140625" style="33" customWidth="1"/>
    <col min="14854" max="14854" width="10.85546875" style="33" customWidth="1"/>
    <col min="14855" max="14855" width="9.140625" style="33"/>
    <col min="14856" max="14856" width="16.140625" style="33" customWidth="1"/>
    <col min="14857" max="14857" width="16.5703125" style="33" customWidth="1"/>
    <col min="14858" max="14858" width="12" style="33" customWidth="1"/>
    <col min="14859" max="15104" width="9.140625" style="33"/>
    <col min="15105" max="15105" width="18.85546875" style="33" customWidth="1"/>
    <col min="15106" max="15106" width="103.5703125" style="33" bestFit="1" customWidth="1"/>
    <col min="15107" max="15107" width="9.140625" style="33"/>
    <col min="15108" max="15108" width="21.7109375" style="33" customWidth="1"/>
    <col min="15109" max="15109" width="24.140625" style="33" customWidth="1"/>
    <col min="15110" max="15110" width="10.85546875" style="33" customWidth="1"/>
    <col min="15111" max="15111" width="9.140625" style="33"/>
    <col min="15112" max="15112" width="16.140625" style="33" customWidth="1"/>
    <col min="15113" max="15113" width="16.5703125" style="33" customWidth="1"/>
    <col min="15114" max="15114" width="12" style="33" customWidth="1"/>
    <col min="15115" max="15360" width="9.140625" style="33"/>
    <col min="15361" max="15361" width="18.85546875" style="33" customWidth="1"/>
    <col min="15362" max="15362" width="103.5703125" style="33" bestFit="1" customWidth="1"/>
    <col min="15363" max="15363" width="9.140625" style="33"/>
    <col min="15364" max="15364" width="21.7109375" style="33" customWidth="1"/>
    <col min="15365" max="15365" width="24.140625" style="33" customWidth="1"/>
    <col min="15366" max="15366" width="10.85546875" style="33" customWidth="1"/>
    <col min="15367" max="15367" width="9.140625" style="33"/>
    <col min="15368" max="15368" width="16.140625" style="33" customWidth="1"/>
    <col min="15369" max="15369" width="16.5703125" style="33" customWidth="1"/>
    <col min="15370" max="15370" width="12" style="33" customWidth="1"/>
    <col min="15371" max="15616" width="9.140625" style="33"/>
    <col min="15617" max="15617" width="18.85546875" style="33" customWidth="1"/>
    <col min="15618" max="15618" width="103.5703125" style="33" bestFit="1" customWidth="1"/>
    <col min="15619" max="15619" width="9.140625" style="33"/>
    <col min="15620" max="15620" width="21.7109375" style="33" customWidth="1"/>
    <col min="15621" max="15621" width="24.140625" style="33" customWidth="1"/>
    <col min="15622" max="15622" width="10.85546875" style="33" customWidth="1"/>
    <col min="15623" max="15623" width="9.140625" style="33"/>
    <col min="15624" max="15624" width="16.140625" style="33" customWidth="1"/>
    <col min="15625" max="15625" width="16.5703125" style="33" customWidth="1"/>
    <col min="15626" max="15626" width="12" style="33" customWidth="1"/>
    <col min="15627" max="15872" width="9.140625" style="33"/>
    <col min="15873" max="15873" width="18.85546875" style="33" customWidth="1"/>
    <col min="15874" max="15874" width="103.5703125" style="33" bestFit="1" customWidth="1"/>
    <col min="15875" max="15875" width="9.140625" style="33"/>
    <col min="15876" max="15876" width="21.7109375" style="33" customWidth="1"/>
    <col min="15877" max="15877" width="24.140625" style="33" customWidth="1"/>
    <col min="15878" max="15878" width="10.85546875" style="33" customWidth="1"/>
    <col min="15879" max="15879" width="9.140625" style="33"/>
    <col min="15880" max="15880" width="16.140625" style="33" customWidth="1"/>
    <col min="15881" max="15881" width="16.5703125" style="33" customWidth="1"/>
    <col min="15882" max="15882" width="12" style="33" customWidth="1"/>
    <col min="15883" max="16128" width="9.140625" style="33"/>
    <col min="16129" max="16129" width="18.85546875" style="33" customWidth="1"/>
    <col min="16130" max="16130" width="103.5703125" style="33" bestFit="1" customWidth="1"/>
    <col min="16131" max="16131" width="9.140625" style="33"/>
    <col min="16132" max="16132" width="21.7109375" style="33" customWidth="1"/>
    <col min="16133" max="16133" width="24.140625" style="33" customWidth="1"/>
    <col min="16134" max="16134" width="10.85546875" style="33" customWidth="1"/>
    <col min="16135" max="16135" width="9.140625" style="33"/>
    <col min="16136" max="16136" width="16.140625" style="33" customWidth="1"/>
    <col min="16137" max="16137" width="16.5703125" style="33" customWidth="1"/>
    <col min="16138" max="16138" width="12" style="33" customWidth="1"/>
    <col min="16139" max="16384" width="9.140625" style="33"/>
  </cols>
  <sheetData>
    <row r="1" spans="1:15">
      <c r="A1" s="16" t="s">
        <v>57</v>
      </c>
      <c r="B1" s="511">
        <v>44</v>
      </c>
    </row>
    <row r="2" spans="1:15">
      <c r="A2" s="16" t="s">
        <v>58</v>
      </c>
      <c r="B2" s="16" t="s">
        <v>2105</v>
      </c>
    </row>
    <row r="3" spans="1:15">
      <c r="A3" s="16" t="s">
        <v>56</v>
      </c>
      <c r="B3" s="16" t="s">
        <v>1366</v>
      </c>
    </row>
    <row r="4" spans="1:15">
      <c r="A4" s="16" t="s">
        <v>59</v>
      </c>
      <c r="B4" s="16" t="s">
        <v>62</v>
      </c>
    </row>
    <row r="5" spans="1:15">
      <c r="A5" s="33" t="s">
        <v>1349</v>
      </c>
      <c r="B5" s="33" t="s">
        <v>80</v>
      </c>
    </row>
    <row r="6" spans="1:15" ht="15.75" thickBot="1"/>
    <row r="7" spans="1:15" ht="15.75" thickBot="1">
      <c r="A7" s="3106" t="s">
        <v>709</v>
      </c>
      <c r="B7" s="546" t="s">
        <v>2231</v>
      </c>
      <c r="C7" s="3108" t="s">
        <v>2232</v>
      </c>
      <c r="D7" s="3109"/>
      <c r="E7" s="3109"/>
      <c r="F7" s="3109"/>
      <c r="G7" s="3109"/>
      <c r="H7" s="3109"/>
      <c r="I7" s="3109"/>
      <c r="J7" s="3109"/>
      <c r="K7" s="3109"/>
      <c r="L7" s="3110" t="s">
        <v>28</v>
      </c>
      <c r="M7" s="3113" t="s">
        <v>2233</v>
      </c>
      <c r="N7" s="3114"/>
      <c r="O7" s="116"/>
    </row>
    <row r="8" spans="1:15">
      <c r="A8" s="3107"/>
      <c r="B8" s="3115" t="s">
        <v>2234</v>
      </c>
      <c r="C8" s="3110" t="s">
        <v>2235</v>
      </c>
      <c r="D8" s="3117" t="s">
        <v>2236</v>
      </c>
      <c r="E8" s="3118"/>
      <c r="F8" s="3118"/>
      <c r="G8" s="3119"/>
      <c r="H8" s="3110" t="s">
        <v>2237</v>
      </c>
      <c r="I8" s="3110" t="s">
        <v>2238</v>
      </c>
      <c r="J8" s="3110" t="s">
        <v>2239</v>
      </c>
      <c r="K8" s="3120" t="s">
        <v>74</v>
      </c>
      <c r="L8" s="3111"/>
      <c r="M8" s="3123" t="s">
        <v>2240</v>
      </c>
      <c r="N8" s="3123" t="s">
        <v>2241</v>
      </c>
      <c r="O8" s="116"/>
    </row>
    <row r="9" spans="1:15" ht="15.75" thickBot="1">
      <c r="A9" s="3107"/>
      <c r="B9" s="3116"/>
      <c r="C9" s="3111"/>
      <c r="D9" s="547"/>
      <c r="E9" s="548"/>
      <c r="F9" s="548"/>
      <c r="G9" s="548"/>
      <c r="H9" s="3111"/>
      <c r="I9" s="3111"/>
      <c r="J9" s="3111"/>
      <c r="K9" s="3121"/>
      <c r="L9" s="3111"/>
      <c r="M9" s="3088"/>
      <c r="N9" s="3088"/>
      <c r="O9" s="116"/>
    </row>
    <row r="10" spans="1:15" ht="15.75" thickBot="1">
      <c r="A10" s="3107"/>
      <c r="B10" s="3116"/>
      <c r="C10" s="3111"/>
      <c r="D10" s="3108" t="s">
        <v>2242</v>
      </c>
      <c r="E10" s="3124"/>
      <c r="F10" s="3110" t="s">
        <v>2243</v>
      </c>
      <c r="G10" s="3110" t="s">
        <v>2244</v>
      </c>
      <c r="H10" s="3111"/>
      <c r="I10" s="3111"/>
      <c r="J10" s="3111"/>
      <c r="K10" s="3121"/>
      <c r="L10" s="3111"/>
      <c r="M10" s="3088"/>
      <c r="N10" s="3088"/>
      <c r="O10" s="116"/>
    </row>
    <row r="11" spans="1:15" ht="38.25">
      <c r="A11" s="3107"/>
      <c r="B11" s="3116"/>
      <c r="C11" s="3111"/>
      <c r="D11" s="549" t="s">
        <v>2245</v>
      </c>
      <c r="E11" s="550" t="s">
        <v>2246</v>
      </c>
      <c r="F11" s="3111"/>
      <c r="G11" s="3111"/>
      <c r="H11" s="3111"/>
      <c r="I11" s="3111"/>
      <c r="J11" s="3111"/>
      <c r="K11" s="3121"/>
      <c r="L11" s="3111"/>
      <c r="M11" s="3088"/>
      <c r="N11" s="3088"/>
      <c r="O11" s="116"/>
    </row>
    <row r="12" spans="1:15" ht="15.75" thickBot="1">
      <c r="A12" s="3107"/>
      <c r="B12" s="3116"/>
      <c r="C12" s="3112"/>
      <c r="D12" s="551"/>
      <c r="E12" s="552"/>
      <c r="F12" s="3112"/>
      <c r="G12" s="3112"/>
      <c r="H12" s="3112"/>
      <c r="I12" s="3112"/>
      <c r="J12" s="3112"/>
      <c r="K12" s="3122"/>
      <c r="L12" s="3112"/>
      <c r="M12" s="3089"/>
      <c r="N12" s="3089"/>
      <c r="O12" s="116"/>
    </row>
    <row r="13" spans="1:15">
      <c r="A13" s="553">
        <v>1</v>
      </c>
      <c r="B13" s="554" t="s">
        <v>2247</v>
      </c>
      <c r="C13" s="555"/>
      <c r="D13" s="556"/>
      <c r="E13" s="500"/>
      <c r="F13" s="557"/>
      <c r="G13" s="558"/>
      <c r="H13" s="559"/>
      <c r="I13" s="330"/>
      <c r="J13" s="559"/>
      <c r="K13" s="555"/>
      <c r="L13" s="560">
        <f>SUM(C13:K13)</f>
        <v>0</v>
      </c>
      <c r="M13" s="561"/>
      <c r="N13" s="558"/>
      <c r="O13" s="116"/>
    </row>
    <row r="14" spans="1:15">
      <c r="A14" s="562">
        <v>2</v>
      </c>
      <c r="B14" s="563" t="s">
        <v>2248</v>
      </c>
      <c r="C14" s="555"/>
      <c r="D14" s="564"/>
      <c r="E14" s="500"/>
      <c r="F14" s="565"/>
      <c r="G14" s="558"/>
      <c r="H14" s="559"/>
      <c r="I14" s="330"/>
      <c r="J14" s="559"/>
      <c r="K14" s="555"/>
      <c r="L14" s="560">
        <f>SUM(C14:K14)</f>
        <v>0</v>
      </c>
      <c r="M14" s="561"/>
      <c r="N14" s="558"/>
      <c r="O14" s="116"/>
    </row>
    <row r="15" spans="1:15">
      <c r="A15" s="566">
        <v>2.1</v>
      </c>
      <c r="B15" s="563" t="s">
        <v>2249</v>
      </c>
      <c r="C15" s="567">
        <f>SUM(C16:C20)</f>
        <v>0</v>
      </c>
      <c r="D15" s="568">
        <f t="shared" ref="D15:K15" si="0">SUM(D16:D20)</f>
        <v>0</v>
      </c>
      <c r="E15" s="567">
        <f t="shared" si="0"/>
        <v>0</v>
      </c>
      <c r="F15" s="567">
        <f t="shared" si="0"/>
        <v>0</v>
      </c>
      <c r="G15" s="567">
        <f t="shared" si="0"/>
        <v>0</v>
      </c>
      <c r="H15" s="567">
        <f t="shared" si="0"/>
        <v>0</v>
      </c>
      <c r="I15" s="567">
        <f t="shared" si="0"/>
        <v>0</v>
      </c>
      <c r="J15" s="567">
        <f t="shared" si="0"/>
        <v>0</v>
      </c>
      <c r="K15" s="567">
        <f t="shared" si="0"/>
        <v>0</v>
      </c>
      <c r="L15" s="560">
        <f t="shared" ref="L15:L51" si="1">SUM(C15:K15)</f>
        <v>0</v>
      </c>
      <c r="M15" s="567">
        <f>SUM(M16:M20)</f>
        <v>0</v>
      </c>
      <c r="N15" s="567">
        <f>SUM(N16:N20)</f>
        <v>0</v>
      </c>
      <c r="O15" s="116"/>
    </row>
    <row r="16" spans="1:15">
      <c r="A16" s="569" t="s">
        <v>2250</v>
      </c>
      <c r="B16" s="570" t="s">
        <v>2251</v>
      </c>
      <c r="C16" s="555"/>
      <c r="D16" s="571"/>
      <c r="E16" s="555"/>
      <c r="F16" s="565"/>
      <c r="G16" s="558"/>
      <c r="H16" s="559"/>
      <c r="I16" s="330"/>
      <c r="J16" s="559"/>
      <c r="K16" s="555"/>
      <c r="L16" s="560">
        <f t="shared" si="1"/>
        <v>0</v>
      </c>
      <c r="M16" s="561"/>
      <c r="N16" s="558"/>
      <c r="O16" s="116"/>
    </row>
    <row r="17" spans="1:15">
      <c r="A17" s="569" t="s">
        <v>2252</v>
      </c>
      <c r="B17" s="570" t="s">
        <v>2159</v>
      </c>
      <c r="C17" s="555"/>
      <c r="D17" s="571"/>
      <c r="E17" s="555"/>
      <c r="F17" s="565"/>
      <c r="G17" s="558"/>
      <c r="H17" s="559"/>
      <c r="I17" s="330"/>
      <c r="J17" s="559"/>
      <c r="K17" s="555"/>
      <c r="L17" s="560">
        <f t="shared" si="1"/>
        <v>0</v>
      </c>
      <c r="M17" s="561"/>
      <c r="N17" s="558"/>
      <c r="O17" s="116"/>
    </row>
    <row r="18" spans="1:15">
      <c r="A18" s="569" t="s">
        <v>2253</v>
      </c>
      <c r="B18" s="570" t="s">
        <v>2161</v>
      </c>
      <c r="C18" s="555"/>
      <c r="D18" s="571"/>
      <c r="E18" s="555"/>
      <c r="F18" s="565"/>
      <c r="G18" s="558"/>
      <c r="H18" s="559"/>
      <c r="I18" s="330"/>
      <c r="J18" s="559"/>
      <c r="K18" s="555"/>
      <c r="L18" s="560">
        <f t="shared" si="1"/>
        <v>0</v>
      </c>
      <c r="M18" s="561"/>
      <c r="N18" s="558"/>
      <c r="O18" s="116"/>
    </row>
    <row r="19" spans="1:15">
      <c r="A19" s="569" t="s">
        <v>2254</v>
      </c>
      <c r="B19" s="570" t="s">
        <v>2162</v>
      </c>
      <c r="C19" s="555"/>
      <c r="D19" s="571"/>
      <c r="E19" s="555"/>
      <c r="F19" s="565"/>
      <c r="G19" s="558"/>
      <c r="H19" s="559"/>
      <c r="I19" s="330"/>
      <c r="J19" s="559"/>
      <c r="K19" s="555"/>
      <c r="L19" s="560">
        <f t="shared" si="1"/>
        <v>0</v>
      </c>
      <c r="M19" s="561"/>
      <c r="N19" s="558"/>
      <c r="O19" s="116"/>
    </row>
    <row r="20" spans="1:15">
      <c r="A20" s="569" t="s">
        <v>2255</v>
      </c>
      <c r="B20" s="570" t="s">
        <v>2163</v>
      </c>
      <c r="C20" s="555"/>
      <c r="D20" s="571"/>
      <c r="E20" s="555"/>
      <c r="F20" s="565"/>
      <c r="G20" s="558"/>
      <c r="H20" s="559"/>
      <c r="I20" s="330"/>
      <c r="J20" s="559"/>
      <c r="K20" s="555"/>
      <c r="L20" s="560">
        <f t="shared" si="1"/>
        <v>0</v>
      </c>
      <c r="M20" s="561"/>
      <c r="N20" s="558"/>
      <c r="O20" s="116"/>
    </row>
    <row r="21" spans="1:15">
      <c r="A21" s="566">
        <v>2.2000000000000002</v>
      </c>
      <c r="B21" s="563" t="s">
        <v>2256</v>
      </c>
      <c r="C21" s="567">
        <f>SUM(C22:C26)</f>
        <v>0</v>
      </c>
      <c r="D21" s="568">
        <f t="shared" ref="D21:K21" si="2">SUM(D22:D26)</f>
        <v>0</v>
      </c>
      <c r="E21" s="567">
        <f t="shared" si="2"/>
        <v>0</v>
      </c>
      <c r="F21" s="567">
        <f t="shared" si="2"/>
        <v>0</v>
      </c>
      <c r="G21" s="567">
        <f t="shared" si="2"/>
        <v>0</v>
      </c>
      <c r="H21" s="567">
        <f t="shared" si="2"/>
        <v>0</v>
      </c>
      <c r="I21" s="567">
        <f t="shared" si="2"/>
        <v>0</v>
      </c>
      <c r="J21" s="567">
        <f t="shared" si="2"/>
        <v>0</v>
      </c>
      <c r="K21" s="567">
        <f t="shared" si="2"/>
        <v>0</v>
      </c>
      <c r="L21" s="560">
        <f t="shared" si="1"/>
        <v>0</v>
      </c>
      <c r="M21" s="567">
        <f>SUM(M22:M26)</f>
        <v>0</v>
      </c>
      <c r="N21" s="572">
        <f>SUM(N22:N26)</f>
        <v>0</v>
      </c>
      <c r="O21" s="116"/>
    </row>
    <row r="22" spans="1:15">
      <c r="A22" s="569" t="s">
        <v>1948</v>
      </c>
      <c r="B22" s="570" t="s">
        <v>2251</v>
      </c>
      <c r="C22" s="555"/>
      <c r="D22" s="571"/>
      <c r="E22" s="555"/>
      <c r="F22" s="565"/>
      <c r="G22" s="558"/>
      <c r="H22" s="559"/>
      <c r="I22" s="330"/>
      <c r="J22" s="559"/>
      <c r="K22" s="555"/>
      <c r="L22" s="560">
        <f t="shared" si="1"/>
        <v>0</v>
      </c>
      <c r="M22" s="561"/>
      <c r="N22" s="558"/>
      <c r="O22" s="116"/>
    </row>
    <row r="23" spans="1:15">
      <c r="A23" s="569" t="s">
        <v>1946</v>
      </c>
      <c r="B23" s="570" t="s">
        <v>2159</v>
      </c>
      <c r="C23" s="555"/>
      <c r="D23" s="571"/>
      <c r="E23" s="555"/>
      <c r="F23" s="565"/>
      <c r="G23" s="558"/>
      <c r="H23" s="559"/>
      <c r="I23" s="330"/>
      <c r="J23" s="559"/>
      <c r="K23" s="555"/>
      <c r="L23" s="560">
        <f t="shared" si="1"/>
        <v>0</v>
      </c>
      <c r="M23" s="561"/>
      <c r="N23" s="558"/>
      <c r="O23" s="116"/>
    </row>
    <row r="24" spans="1:15">
      <c r="A24" s="569" t="s">
        <v>2257</v>
      </c>
      <c r="B24" s="570" t="s">
        <v>2161</v>
      </c>
      <c r="C24" s="555"/>
      <c r="D24" s="571"/>
      <c r="E24" s="555"/>
      <c r="F24" s="565"/>
      <c r="G24" s="558"/>
      <c r="H24" s="559"/>
      <c r="I24" s="330"/>
      <c r="J24" s="559"/>
      <c r="K24" s="555"/>
      <c r="L24" s="560">
        <f t="shared" si="1"/>
        <v>0</v>
      </c>
      <c r="M24" s="561"/>
      <c r="N24" s="558"/>
      <c r="O24" s="116"/>
    </row>
    <row r="25" spans="1:15">
      <c r="A25" s="569" t="s">
        <v>2258</v>
      </c>
      <c r="B25" s="570" t="s">
        <v>2162</v>
      </c>
      <c r="C25" s="555"/>
      <c r="D25" s="571"/>
      <c r="E25" s="555"/>
      <c r="F25" s="565"/>
      <c r="G25" s="558"/>
      <c r="H25" s="559"/>
      <c r="I25" s="330"/>
      <c r="J25" s="559"/>
      <c r="K25" s="555"/>
      <c r="L25" s="560">
        <f t="shared" si="1"/>
        <v>0</v>
      </c>
      <c r="M25" s="561"/>
      <c r="N25" s="558"/>
      <c r="O25" s="116"/>
    </row>
    <row r="26" spans="1:15">
      <c r="A26" s="569" t="s">
        <v>2259</v>
      </c>
      <c r="B26" s="570" t="s">
        <v>2163</v>
      </c>
      <c r="C26" s="555"/>
      <c r="D26" s="571"/>
      <c r="E26" s="555"/>
      <c r="F26" s="565"/>
      <c r="G26" s="558"/>
      <c r="H26" s="559"/>
      <c r="I26" s="330"/>
      <c r="J26" s="559"/>
      <c r="K26" s="555"/>
      <c r="L26" s="560">
        <f t="shared" si="1"/>
        <v>0</v>
      </c>
      <c r="M26" s="561"/>
      <c r="N26" s="558"/>
      <c r="O26" s="116"/>
    </row>
    <row r="27" spans="1:15">
      <c r="A27" s="562">
        <v>3</v>
      </c>
      <c r="B27" s="563" t="s">
        <v>2260</v>
      </c>
      <c r="C27" s="555"/>
      <c r="D27" s="571"/>
      <c r="E27" s="555"/>
      <c r="F27" s="565"/>
      <c r="G27" s="558"/>
      <c r="H27" s="559"/>
      <c r="I27" s="330"/>
      <c r="J27" s="559"/>
      <c r="K27" s="555"/>
      <c r="L27" s="560">
        <f t="shared" si="1"/>
        <v>0</v>
      </c>
      <c r="M27" s="561"/>
      <c r="N27" s="558"/>
      <c r="O27" s="116"/>
    </row>
    <row r="28" spans="1:15">
      <c r="A28" s="562">
        <v>4</v>
      </c>
      <c r="B28" s="563" t="s">
        <v>2261</v>
      </c>
      <c r="C28" s="567">
        <f>SUM(C29:C31)</f>
        <v>0</v>
      </c>
      <c r="D28" s="568">
        <f t="shared" ref="D28:K28" si="3">SUM(D29:D31)</f>
        <v>0</v>
      </c>
      <c r="E28" s="567">
        <f t="shared" si="3"/>
        <v>0</v>
      </c>
      <c r="F28" s="567">
        <f t="shared" si="3"/>
        <v>0</v>
      </c>
      <c r="G28" s="567">
        <f t="shared" si="3"/>
        <v>0</v>
      </c>
      <c r="H28" s="567">
        <f t="shared" si="3"/>
        <v>0</v>
      </c>
      <c r="I28" s="567">
        <f t="shared" si="3"/>
        <v>0</v>
      </c>
      <c r="J28" s="567">
        <f t="shared" si="3"/>
        <v>0</v>
      </c>
      <c r="K28" s="567">
        <f t="shared" si="3"/>
        <v>0</v>
      </c>
      <c r="L28" s="560">
        <f t="shared" si="1"/>
        <v>0</v>
      </c>
      <c r="M28" s="567">
        <f>SUM(M29:M31)</f>
        <v>0</v>
      </c>
      <c r="N28" s="572">
        <f>SUM(N29:N31)</f>
        <v>0</v>
      </c>
      <c r="O28" s="116"/>
    </row>
    <row r="29" spans="1:15">
      <c r="A29" s="569">
        <v>4.0999999999999996</v>
      </c>
      <c r="B29" s="570" t="s">
        <v>2161</v>
      </c>
      <c r="C29" s="555"/>
      <c r="D29" s="571"/>
      <c r="E29" s="555"/>
      <c r="F29" s="565"/>
      <c r="G29" s="558"/>
      <c r="H29" s="559"/>
      <c r="I29" s="330"/>
      <c r="J29" s="559"/>
      <c r="K29" s="555"/>
      <c r="L29" s="560">
        <f t="shared" si="1"/>
        <v>0</v>
      </c>
      <c r="M29" s="561"/>
      <c r="N29" s="558"/>
      <c r="O29" s="116"/>
    </row>
    <row r="30" spans="1:15">
      <c r="A30" s="569">
        <v>4.2</v>
      </c>
      <c r="B30" s="570" t="s">
        <v>2162</v>
      </c>
      <c r="C30" s="555"/>
      <c r="D30" s="571"/>
      <c r="E30" s="555"/>
      <c r="F30" s="565"/>
      <c r="G30" s="558"/>
      <c r="H30" s="559"/>
      <c r="I30" s="330"/>
      <c r="J30" s="559"/>
      <c r="K30" s="555"/>
      <c r="L30" s="560">
        <f t="shared" si="1"/>
        <v>0</v>
      </c>
      <c r="M30" s="561"/>
      <c r="N30" s="558"/>
      <c r="O30" s="116"/>
    </row>
    <row r="31" spans="1:15">
      <c r="A31" s="569">
        <v>4.3</v>
      </c>
      <c r="B31" s="570" t="s">
        <v>2163</v>
      </c>
      <c r="C31" s="555"/>
      <c r="D31" s="571"/>
      <c r="E31" s="555"/>
      <c r="F31" s="565"/>
      <c r="G31" s="558"/>
      <c r="H31" s="559"/>
      <c r="I31" s="330"/>
      <c r="J31" s="559"/>
      <c r="K31" s="555"/>
      <c r="L31" s="560">
        <f t="shared" si="1"/>
        <v>0</v>
      </c>
      <c r="M31" s="561"/>
      <c r="N31" s="558"/>
      <c r="O31" s="116"/>
    </row>
    <row r="32" spans="1:15">
      <c r="A32" s="573">
        <v>5</v>
      </c>
      <c r="B32" s="563" t="s">
        <v>2262</v>
      </c>
      <c r="C32" s="567">
        <f>SUM(C33:C37)</f>
        <v>0</v>
      </c>
      <c r="D32" s="568">
        <f t="shared" ref="D32:J32" si="4">SUM(D33:D37)</f>
        <v>0</v>
      </c>
      <c r="E32" s="567">
        <f t="shared" si="4"/>
        <v>0</v>
      </c>
      <c r="F32" s="567">
        <f t="shared" si="4"/>
        <v>0</v>
      </c>
      <c r="G32" s="567">
        <f t="shared" si="4"/>
        <v>0</v>
      </c>
      <c r="H32" s="567">
        <f t="shared" si="4"/>
        <v>0</v>
      </c>
      <c r="I32" s="567">
        <f t="shared" si="4"/>
        <v>0</v>
      </c>
      <c r="J32" s="567">
        <f t="shared" si="4"/>
        <v>0</v>
      </c>
      <c r="K32" s="567">
        <f>SUM(K33:K37)</f>
        <v>0</v>
      </c>
      <c r="L32" s="560">
        <f t="shared" si="1"/>
        <v>0</v>
      </c>
      <c r="M32" s="567">
        <f>SUM(M33:M37)</f>
        <v>0</v>
      </c>
      <c r="N32" s="572">
        <f>SUM(N33:N37)</f>
        <v>0</v>
      </c>
      <c r="O32" s="116"/>
    </row>
    <row r="33" spans="1:15">
      <c r="A33" s="574" t="s">
        <v>2263</v>
      </c>
      <c r="B33" s="570" t="s">
        <v>2251</v>
      </c>
      <c r="C33" s="555"/>
      <c r="D33" s="571"/>
      <c r="E33" s="555"/>
      <c r="F33" s="565"/>
      <c r="G33" s="558"/>
      <c r="H33" s="559"/>
      <c r="I33" s="330"/>
      <c r="J33" s="559"/>
      <c r="K33" s="555"/>
      <c r="L33" s="560">
        <f t="shared" si="1"/>
        <v>0</v>
      </c>
      <c r="M33" s="561"/>
      <c r="N33" s="558"/>
      <c r="O33" s="116"/>
    </row>
    <row r="34" spans="1:15">
      <c r="A34" s="574" t="s">
        <v>2264</v>
      </c>
      <c r="B34" s="570" t="s">
        <v>2159</v>
      </c>
      <c r="C34" s="555"/>
      <c r="D34" s="571"/>
      <c r="E34" s="555"/>
      <c r="F34" s="565"/>
      <c r="G34" s="558"/>
      <c r="H34" s="559"/>
      <c r="I34" s="330"/>
      <c r="J34" s="559"/>
      <c r="K34" s="555"/>
      <c r="L34" s="560">
        <f t="shared" si="1"/>
        <v>0</v>
      </c>
      <c r="M34" s="561"/>
      <c r="N34" s="558"/>
      <c r="O34" s="116"/>
    </row>
    <row r="35" spans="1:15">
      <c r="A35" s="574" t="s">
        <v>2265</v>
      </c>
      <c r="B35" s="570" t="s">
        <v>2161</v>
      </c>
      <c r="C35" s="555"/>
      <c r="D35" s="571"/>
      <c r="E35" s="555"/>
      <c r="F35" s="565"/>
      <c r="G35" s="558"/>
      <c r="H35" s="559"/>
      <c r="I35" s="330"/>
      <c r="J35" s="559"/>
      <c r="K35" s="555"/>
      <c r="L35" s="560">
        <f t="shared" si="1"/>
        <v>0</v>
      </c>
      <c r="M35" s="561"/>
      <c r="N35" s="558"/>
      <c r="O35" s="116"/>
    </row>
    <row r="36" spans="1:15">
      <c r="A36" s="574" t="s">
        <v>2266</v>
      </c>
      <c r="B36" s="570" t="s">
        <v>2162</v>
      </c>
      <c r="C36" s="555"/>
      <c r="D36" s="571"/>
      <c r="E36" s="555"/>
      <c r="F36" s="565"/>
      <c r="G36" s="558"/>
      <c r="H36" s="559"/>
      <c r="I36" s="330"/>
      <c r="J36" s="559"/>
      <c r="K36" s="555"/>
      <c r="L36" s="560">
        <f t="shared" si="1"/>
        <v>0</v>
      </c>
      <c r="M36" s="561"/>
      <c r="N36" s="558"/>
      <c r="O36" s="116"/>
    </row>
    <row r="37" spans="1:15">
      <c r="A37" s="574" t="s">
        <v>2267</v>
      </c>
      <c r="B37" s="570" t="s">
        <v>2163</v>
      </c>
      <c r="C37" s="555"/>
      <c r="D37" s="571"/>
      <c r="E37" s="555"/>
      <c r="F37" s="565"/>
      <c r="G37" s="558"/>
      <c r="H37" s="559"/>
      <c r="I37" s="330"/>
      <c r="J37" s="559"/>
      <c r="K37" s="555"/>
      <c r="L37" s="560">
        <f t="shared" si="1"/>
        <v>0</v>
      </c>
      <c r="M37" s="561"/>
      <c r="N37" s="558"/>
      <c r="O37" s="116"/>
    </row>
    <row r="38" spans="1:15">
      <c r="A38" s="575">
        <v>5.0999999999999996</v>
      </c>
      <c r="B38" s="563" t="s">
        <v>2268</v>
      </c>
      <c r="C38" s="567">
        <f>SUM(C39:C43)</f>
        <v>0</v>
      </c>
      <c r="D38" s="568">
        <f t="shared" ref="D38:K38" si="5">SUM(D39:D43)</f>
        <v>0</v>
      </c>
      <c r="E38" s="567">
        <f t="shared" si="5"/>
        <v>0</v>
      </c>
      <c r="F38" s="567">
        <f t="shared" si="5"/>
        <v>0</v>
      </c>
      <c r="G38" s="567">
        <f t="shared" si="5"/>
        <v>0</v>
      </c>
      <c r="H38" s="567">
        <f t="shared" si="5"/>
        <v>0</v>
      </c>
      <c r="I38" s="567">
        <f t="shared" si="5"/>
        <v>0</v>
      </c>
      <c r="J38" s="567">
        <f t="shared" si="5"/>
        <v>0</v>
      </c>
      <c r="K38" s="567">
        <f t="shared" si="5"/>
        <v>0</v>
      </c>
      <c r="L38" s="560">
        <f t="shared" si="1"/>
        <v>0</v>
      </c>
      <c r="M38" s="567">
        <f>SUM(M39:M43)</f>
        <v>0</v>
      </c>
      <c r="N38" s="572">
        <f>SUM(N39:N43)</f>
        <v>0</v>
      </c>
      <c r="O38" s="116"/>
    </row>
    <row r="39" spans="1:15">
      <c r="A39" s="569" t="s">
        <v>2269</v>
      </c>
      <c r="B39" s="570" t="s">
        <v>2251</v>
      </c>
      <c r="C39" s="555"/>
      <c r="D39" s="571"/>
      <c r="E39" s="555"/>
      <c r="F39" s="565"/>
      <c r="G39" s="558"/>
      <c r="H39" s="559"/>
      <c r="I39" s="330"/>
      <c r="J39" s="559"/>
      <c r="K39" s="555"/>
      <c r="L39" s="560">
        <f t="shared" si="1"/>
        <v>0</v>
      </c>
      <c r="M39" s="561"/>
      <c r="N39" s="558"/>
      <c r="O39" s="116"/>
    </row>
    <row r="40" spans="1:15">
      <c r="A40" s="576" t="s">
        <v>2270</v>
      </c>
      <c r="B40" s="570" t="s">
        <v>2159</v>
      </c>
      <c r="C40" s="555"/>
      <c r="D40" s="571"/>
      <c r="E40" s="555"/>
      <c r="F40" s="565"/>
      <c r="G40" s="558"/>
      <c r="H40" s="559"/>
      <c r="I40" s="330"/>
      <c r="J40" s="559"/>
      <c r="K40" s="555"/>
      <c r="L40" s="560">
        <f t="shared" si="1"/>
        <v>0</v>
      </c>
      <c r="M40" s="561"/>
      <c r="N40" s="558"/>
      <c r="O40" s="116"/>
    </row>
    <row r="41" spans="1:15">
      <c r="A41" s="569" t="s">
        <v>2271</v>
      </c>
      <c r="B41" s="570" t="s">
        <v>2161</v>
      </c>
      <c r="C41" s="555"/>
      <c r="D41" s="571"/>
      <c r="E41" s="555"/>
      <c r="F41" s="565"/>
      <c r="G41" s="558"/>
      <c r="H41" s="559"/>
      <c r="I41" s="330"/>
      <c r="J41" s="559"/>
      <c r="K41" s="555"/>
      <c r="L41" s="560">
        <f t="shared" si="1"/>
        <v>0</v>
      </c>
      <c r="M41" s="561"/>
      <c r="N41" s="558"/>
      <c r="O41" s="116"/>
    </row>
    <row r="42" spans="1:15">
      <c r="A42" s="576" t="s">
        <v>2272</v>
      </c>
      <c r="B42" s="570" t="s">
        <v>2162</v>
      </c>
      <c r="C42" s="555"/>
      <c r="D42" s="571"/>
      <c r="E42" s="555"/>
      <c r="F42" s="565"/>
      <c r="G42" s="558"/>
      <c r="H42" s="559"/>
      <c r="I42" s="330"/>
      <c r="J42" s="559"/>
      <c r="K42" s="555"/>
      <c r="L42" s="560">
        <f t="shared" si="1"/>
        <v>0</v>
      </c>
      <c r="M42" s="561"/>
      <c r="N42" s="558"/>
      <c r="O42" s="116"/>
    </row>
    <row r="43" spans="1:15">
      <c r="A43" s="569" t="s">
        <v>2273</v>
      </c>
      <c r="B43" s="570" t="s">
        <v>2163</v>
      </c>
      <c r="C43" s="555"/>
      <c r="D43" s="571"/>
      <c r="E43" s="555"/>
      <c r="F43" s="565"/>
      <c r="G43" s="558"/>
      <c r="H43" s="559"/>
      <c r="I43" s="330"/>
      <c r="J43" s="559"/>
      <c r="K43" s="555"/>
      <c r="L43" s="560">
        <f t="shared" si="1"/>
        <v>0</v>
      </c>
      <c r="M43" s="561"/>
      <c r="N43" s="558"/>
      <c r="O43" s="116"/>
    </row>
    <row r="44" spans="1:15">
      <c r="A44" s="577">
        <v>5.2</v>
      </c>
      <c r="B44" s="563" t="s">
        <v>2274</v>
      </c>
      <c r="C44" s="567">
        <f>SUM(C45:C49)</f>
        <v>0</v>
      </c>
      <c r="D44" s="568">
        <f t="shared" ref="D44:K44" si="6">SUM(D45:D49)</f>
        <v>0</v>
      </c>
      <c r="E44" s="567">
        <f t="shared" si="6"/>
        <v>0</v>
      </c>
      <c r="F44" s="567">
        <f t="shared" si="6"/>
        <v>0</v>
      </c>
      <c r="G44" s="567">
        <f t="shared" si="6"/>
        <v>0</v>
      </c>
      <c r="H44" s="567">
        <f t="shared" si="6"/>
        <v>0</v>
      </c>
      <c r="I44" s="567">
        <f t="shared" si="6"/>
        <v>0</v>
      </c>
      <c r="J44" s="567">
        <f t="shared" si="6"/>
        <v>0</v>
      </c>
      <c r="K44" s="567">
        <f t="shared" si="6"/>
        <v>0</v>
      </c>
      <c r="L44" s="560">
        <f t="shared" si="1"/>
        <v>0</v>
      </c>
      <c r="M44" s="567">
        <f>SUM(M45:M49)</f>
        <v>0</v>
      </c>
      <c r="N44" s="572">
        <f>SUM(N45:N49)</f>
        <v>0</v>
      </c>
      <c r="O44" s="116"/>
    </row>
    <row r="45" spans="1:15">
      <c r="A45" s="576" t="s">
        <v>2275</v>
      </c>
      <c r="B45" s="570" t="s">
        <v>2251</v>
      </c>
      <c r="C45" s="555"/>
      <c r="D45" s="571"/>
      <c r="E45" s="555"/>
      <c r="F45" s="565"/>
      <c r="G45" s="558"/>
      <c r="H45" s="559"/>
      <c r="I45" s="330"/>
      <c r="J45" s="559"/>
      <c r="K45" s="555"/>
      <c r="L45" s="560">
        <f t="shared" si="1"/>
        <v>0</v>
      </c>
      <c r="M45" s="561"/>
      <c r="N45" s="558"/>
      <c r="O45" s="116"/>
    </row>
    <row r="46" spans="1:15">
      <c r="A46" s="576" t="s">
        <v>2276</v>
      </c>
      <c r="B46" s="570" t="s">
        <v>2159</v>
      </c>
      <c r="C46" s="555"/>
      <c r="D46" s="571"/>
      <c r="E46" s="555"/>
      <c r="F46" s="565"/>
      <c r="G46" s="558"/>
      <c r="H46" s="559"/>
      <c r="I46" s="330"/>
      <c r="J46" s="559"/>
      <c r="K46" s="555"/>
      <c r="L46" s="560">
        <f t="shared" si="1"/>
        <v>0</v>
      </c>
      <c r="M46" s="561"/>
      <c r="N46" s="558"/>
      <c r="O46" s="116"/>
    </row>
    <row r="47" spans="1:15">
      <c r="A47" s="576" t="s">
        <v>2277</v>
      </c>
      <c r="B47" s="570" t="s">
        <v>2161</v>
      </c>
      <c r="C47" s="555"/>
      <c r="D47" s="571"/>
      <c r="E47" s="555"/>
      <c r="F47" s="565"/>
      <c r="G47" s="558"/>
      <c r="H47" s="559"/>
      <c r="I47" s="330"/>
      <c r="J47" s="559"/>
      <c r="K47" s="555"/>
      <c r="L47" s="560">
        <f t="shared" si="1"/>
        <v>0</v>
      </c>
      <c r="M47" s="561"/>
      <c r="N47" s="558"/>
      <c r="O47" s="116"/>
    </row>
    <row r="48" spans="1:15">
      <c r="A48" s="576" t="s">
        <v>2278</v>
      </c>
      <c r="B48" s="570" t="s">
        <v>2162</v>
      </c>
      <c r="C48" s="555"/>
      <c r="D48" s="564"/>
      <c r="E48" s="500"/>
      <c r="F48" s="565"/>
      <c r="G48" s="558"/>
      <c r="H48" s="559"/>
      <c r="I48" s="330"/>
      <c r="J48" s="559"/>
      <c r="K48" s="555"/>
      <c r="L48" s="560">
        <f t="shared" si="1"/>
        <v>0</v>
      </c>
      <c r="M48" s="561"/>
      <c r="N48" s="558"/>
      <c r="O48" s="116"/>
    </row>
    <row r="49" spans="1:15">
      <c r="A49" s="576" t="s">
        <v>2279</v>
      </c>
      <c r="B49" s="570" t="s">
        <v>2163</v>
      </c>
      <c r="C49" s="555"/>
      <c r="D49" s="564"/>
      <c r="E49" s="500"/>
      <c r="F49" s="565"/>
      <c r="G49" s="558"/>
      <c r="H49" s="559"/>
      <c r="I49" s="330"/>
      <c r="J49" s="559"/>
      <c r="K49" s="555"/>
      <c r="L49" s="560">
        <f t="shared" si="1"/>
        <v>0</v>
      </c>
      <c r="M49" s="561"/>
      <c r="N49" s="558"/>
      <c r="O49" s="116"/>
    </row>
    <row r="50" spans="1:15">
      <c r="A50" s="578">
        <v>6</v>
      </c>
      <c r="B50" s="563" t="s">
        <v>2280</v>
      </c>
      <c r="C50" s="555"/>
      <c r="D50" s="564"/>
      <c r="E50" s="500"/>
      <c r="F50" s="565"/>
      <c r="G50" s="558"/>
      <c r="H50" s="559"/>
      <c r="I50" s="330"/>
      <c r="J50" s="559"/>
      <c r="K50" s="555"/>
      <c r="L50" s="560">
        <f t="shared" si="1"/>
        <v>0</v>
      </c>
      <c r="M50" s="561"/>
      <c r="N50" s="558"/>
      <c r="O50" s="116"/>
    </row>
    <row r="51" spans="1:15">
      <c r="A51" s="579">
        <v>7</v>
      </c>
      <c r="B51" s="563" t="s">
        <v>2281</v>
      </c>
      <c r="C51" s="555"/>
      <c r="D51" s="564"/>
      <c r="E51" s="500"/>
      <c r="F51" s="565"/>
      <c r="G51" s="558"/>
      <c r="H51" s="559"/>
      <c r="I51" s="330"/>
      <c r="J51" s="559"/>
      <c r="K51" s="555"/>
      <c r="L51" s="560">
        <f t="shared" si="1"/>
        <v>0</v>
      </c>
      <c r="M51" s="561"/>
      <c r="N51" s="558"/>
      <c r="O51" s="116"/>
    </row>
    <row r="52" spans="1:15" ht="15.75" thickBot="1">
      <c r="A52" s="580">
        <v>8</v>
      </c>
      <c r="B52" s="581" t="s">
        <v>2282</v>
      </c>
      <c r="C52" s="582"/>
      <c r="D52" s="583"/>
      <c r="E52" s="584"/>
      <c r="F52" s="585"/>
      <c r="G52" s="586"/>
      <c r="H52" s="587"/>
      <c r="I52" s="588"/>
      <c r="J52" s="587"/>
      <c r="K52" s="582"/>
      <c r="L52" s="589">
        <f>SUM(C52:K52)</f>
        <v>0</v>
      </c>
      <c r="M52" s="590"/>
      <c r="N52" s="586"/>
      <c r="O52" s="116"/>
    </row>
    <row r="53" spans="1:15">
      <c r="A53" s="249"/>
      <c r="B53" s="591"/>
      <c r="C53" s="591"/>
      <c r="D53" s="592"/>
      <c r="E53" s="592"/>
      <c r="F53" s="592"/>
      <c r="G53" s="237"/>
      <c r="H53" s="237"/>
      <c r="I53" s="592"/>
      <c r="J53" s="592"/>
      <c r="K53" s="592"/>
      <c r="L53" s="592"/>
      <c r="M53" s="116"/>
      <c r="N53" s="116"/>
      <c r="O53" s="593"/>
    </row>
    <row r="54" spans="1:15">
      <c r="A54" s="116"/>
      <c r="B54" s="116"/>
      <c r="C54" s="116"/>
      <c r="D54" s="116"/>
      <c r="E54" s="116"/>
      <c r="F54" s="116"/>
      <c r="G54" s="237"/>
      <c r="H54" s="237"/>
      <c r="I54" s="592"/>
      <c r="J54" s="592"/>
      <c r="K54" s="592"/>
      <c r="L54" s="592"/>
      <c r="M54" s="116"/>
      <c r="N54" s="116"/>
      <c r="O54" s="593"/>
    </row>
    <row r="55" spans="1:15">
      <c r="A55" s="116"/>
      <c r="B55" s="594" t="s">
        <v>2283</v>
      </c>
      <c r="C55" s="116"/>
      <c r="D55" s="592"/>
      <c r="E55" s="592"/>
      <c r="F55" s="592"/>
      <c r="G55" s="237"/>
      <c r="H55" s="237"/>
      <c r="I55" s="592"/>
      <c r="J55" s="592"/>
      <c r="K55" s="592"/>
      <c r="L55" s="592"/>
      <c r="M55" s="116"/>
      <c r="N55" s="116"/>
      <c r="O55" s="593"/>
    </row>
    <row r="56" spans="1:15" ht="24.75">
      <c r="A56" s="116"/>
      <c r="B56" s="595" t="s">
        <v>2284</v>
      </c>
      <c r="C56" s="596"/>
      <c r="D56" s="592"/>
      <c r="E56" s="592"/>
      <c r="F56" s="592"/>
      <c r="G56" s="237"/>
      <c r="H56" s="237"/>
      <c r="I56" s="592"/>
      <c r="J56" s="592"/>
      <c r="K56" s="592"/>
      <c r="L56" s="592"/>
      <c r="M56" s="116"/>
      <c r="N56" s="116"/>
      <c r="O56" s="593"/>
    </row>
    <row r="57" spans="1:15">
      <c r="A57" s="116"/>
      <c r="B57" s="597"/>
      <c r="C57" s="545"/>
      <c r="D57" s="593"/>
      <c r="E57" s="593"/>
      <c r="F57" s="593"/>
      <c r="G57" s="593"/>
      <c r="H57" s="593"/>
      <c r="I57" s="593"/>
      <c r="J57" s="593"/>
      <c r="K57" s="593"/>
      <c r="L57" s="593"/>
      <c r="M57" s="593"/>
      <c r="N57" s="593"/>
      <c r="O57" s="593"/>
    </row>
  </sheetData>
  <mergeCells count="16">
    <mergeCell ref="A7:A12"/>
    <mergeCell ref="C7:K7"/>
    <mergeCell ref="L7:L12"/>
    <mergeCell ref="M7:N7"/>
    <mergeCell ref="B8:B12"/>
    <mergeCell ref="C8:C12"/>
    <mergeCell ref="D8:G8"/>
    <mergeCell ref="H8:H12"/>
    <mergeCell ref="I8:I12"/>
    <mergeCell ref="J8:J12"/>
    <mergeCell ref="K8:K12"/>
    <mergeCell ref="M8:M12"/>
    <mergeCell ref="N8:N12"/>
    <mergeCell ref="D10:E10"/>
    <mergeCell ref="F10:F12"/>
    <mergeCell ref="G10:G12"/>
  </mergeCells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"/>
  <sheetViews>
    <sheetView workbookViewId="0">
      <selection activeCell="B27" sqref="B27:C27"/>
    </sheetView>
  </sheetViews>
  <sheetFormatPr defaultRowHeight="15"/>
  <cols>
    <col min="1" max="1" width="23.7109375" style="33" customWidth="1"/>
    <col min="2" max="2" width="64.7109375" style="33" customWidth="1"/>
    <col min="3" max="3" width="12" style="33" customWidth="1"/>
    <col min="4" max="4" width="13.42578125" style="33" customWidth="1"/>
    <col min="5" max="5" width="9.140625" style="33"/>
    <col min="6" max="6" width="11.7109375" style="33" customWidth="1"/>
    <col min="7" max="7" width="14.85546875" style="33" customWidth="1"/>
    <col min="8" max="9" width="9.140625" style="33"/>
    <col min="10" max="11" width="12.5703125" style="33" customWidth="1"/>
    <col min="12" max="12" width="9.140625" style="33"/>
    <col min="13" max="13" width="13" style="33" customWidth="1"/>
    <col min="14" max="14" width="15" style="33" customWidth="1"/>
    <col min="15" max="16" width="9.140625" style="33"/>
    <col min="17" max="17" width="12.7109375" style="33" customWidth="1"/>
    <col min="18" max="18" width="12.85546875" style="33" customWidth="1"/>
    <col min="19" max="19" width="9.140625" style="33"/>
    <col min="20" max="20" width="14.42578125" style="33" customWidth="1"/>
    <col min="21" max="21" width="15.5703125" style="33" customWidth="1"/>
    <col min="22" max="256" width="9.140625" style="33"/>
    <col min="257" max="257" width="23.7109375" style="33" customWidth="1"/>
    <col min="258" max="258" width="64.7109375" style="33" customWidth="1"/>
    <col min="259" max="259" width="12" style="33" customWidth="1"/>
    <col min="260" max="260" width="13.42578125" style="33" customWidth="1"/>
    <col min="261" max="261" width="9.140625" style="33"/>
    <col min="262" max="262" width="11.7109375" style="33" customWidth="1"/>
    <col min="263" max="263" width="14.85546875" style="33" customWidth="1"/>
    <col min="264" max="265" width="9.140625" style="33"/>
    <col min="266" max="267" width="12.5703125" style="33" customWidth="1"/>
    <col min="268" max="268" width="9.140625" style="33"/>
    <col min="269" max="269" width="13" style="33" customWidth="1"/>
    <col min="270" max="270" width="15" style="33" customWidth="1"/>
    <col min="271" max="272" width="9.140625" style="33"/>
    <col min="273" max="273" width="12.7109375" style="33" customWidth="1"/>
    <col min="274" max="274" width="12.85546875" style="33" customWidth="1"/>
    <col min="275" max="275" width="9.140625" style="33"/>
    <col min="276" max="276" width="14.42578125" style="33" customWidth="1"/>
    <col min="277" max="277" width="15.5703125" style="33" customWidth="1"/>
    <col min="278" max="512" width="9.140625" style="33"/>
    <col min="513" max="513" width="23.7109375" style="33" customWidth="1"/>
    <col min="514" max="514" width="64.7109375" style="33" customWidth="1"/>
    <col min="515" max="515" width="12" style="33" customWidth="1"/>
    <col min="516" max="516" width="13.42578125" style="33" customWidth="1"/>
    <col min="517" max="517" width="9.140625" style="33"/>
    <col min="518" max="518" width="11.7109375" style="33" customWidth="1"/>
    <col min="519" max="519" width="14.85546875" style="33" customWidth="1"/>
    <col min="520" max="521" width="9.140625" style="33"/>
    <col min="522" max="523" width="12.5703125" style="33" customWidth="1"/>
    <col min="524" max="524" width="9.140625" style="33"/>
    <col min="525" max="525" width="13" style="33" customWidth="1"/>
    <col min="526" max="526" width="15" style="33" customWidth="1"/>
    <col min="527" max="528" width="9.140625" style="33"/>
    <col min="529" max="529" width="12.7109375" style="33" customWidth="1"/>
    <col min="530" max="530" width="12.85546875" style="33" customWidth="1"/>
    <col min="531" max="531" width="9.140625" style="33"/>
    <col min="532" max="532" width="14.42578125" style="33" customWidth="1"/>
    <col min="533" max="533" width="15.5703125" style="33" customWidth="1"/>
    <col min="534" max="768" width="9.140625" style="33"/>
    <col min="769" max="769" width="23.7109375" style="33" customWidth="1"/>
    <col min="770" max="770" width="64.7109375" style="33" customWidth="1"/>
    <col min="771" max="771" width="12" style="33" customWidth="1"/>
    <col min="772" max="772" width="13.42578125" style="33" customWidth="1"/>
    <col min="773" max="773" width="9.140625" style="33"/>
    <col min="774" max="774" width="11.7109375" style="33" customWidth="1"/>
    <col min="775" max="775" width="14.85546875" style="33" customWidth="1"/>
    <col min="776" max="777" width="9.140625" style="33"/>
    <col min="778" max="779" width="12.5703125" style="33" customWidth="1"/>
    <col min="780" max="780" width="9.140625" style="33"/>
    <col min="781" max="781" width="13" style="33" customWidth="1"/>
    <col min="782" max="782" width="15" style="33" customWidth="1"/>
    <col min="783" max="784" width="9.140625" style="33"/>
    <col min="785" max="785" width="12.7109375" style="33" customWidth="1"/>
    <col min="786" max="786" width="12.85546875" style="33" customWidth="1"/>
    <col min="787" max="787" width="9.140625" style="33"/>
    <col min="788" max="788" width="14.42578125" style="33" customWidth="1"/>
    <col min="789" max="789" width="15.5703125" style="33" customWidth="1"/>
    <col min="790" max="1024" width="9.140625" style="33"/>
    <col min="1025" max="1025" width="23.7109375" style="33" customWidth="1"/>
    <col min="1026" max="1026" width="64.7109375" style="33" customWidth="1"/>
    <col min="1027" max="1027" width="12" style="33" customWidth="1"/>
    <col min="1028" max="1028" width="13.42578125" style="33" customWidth="1"/>
    <col min="1029" max="1029" width="9.140625" style="33"/>
    <col min="1030" max="1030" width="11.7109375" style="33" customWidth="1"/>
    <col min="1031" max="1031" width="14.85546875" style="33" customWidth="1"/>
    <col min="1032" max="1033" width="9.140625" style="33"/>
    <col min="1034" max="1035" width="12.5703125" style="33" customWidth="1"/>
    <col min="1036" max="1036" width="9.140625" style="33"/>
    <col min="1037" max="1037" width="13" style="33" customWidth="1"/>
    <col min="1038" max="1038" width="15" style="33" customWidth="1"/>
    <col min="1039" max="1040" width="9.140625" style="33"/>
    <col min="1041" max="1041" width="12.7109375" style="33" customWidth="1"/>
    <col min="1042" max="1042" width="12.85546875" style="33" customWidth="1"/>
    <col min="1043" max="1043" width="9.140625" style="33"/>
    <col min="1044" max="1044" width="14.42578125" style="33" customWidth="1"/>
    <col min="1045" max="1045" width="15.5703125" style="33" customWidth="1"/>
    <col min="1046" max="1280" width="9.140625" style="33"/>
    <col min="1281" max="1281" width="23.7109375" style="33" customWidth="1"/>
    <col min="1282" max="1282" width="64.7109375" style="33" customWidth="1"/>
    <col min="1283" max="1283" width="12" style="33" customWidth="1"/>
    <col min="1284" max="1284" width="13.42578125" style="33" customWidth="1"/>
    <col min="1285" max="1285" width="9.140625" style="33"/>
    <col min="1286" max="1286" width="11.7109375" style="33" customWidth="1"/>
    <col min="1287" max="1287" width="14.85546875" style="33" customWidth="1"/>
    <col min="1288" max="1289" width="9.140625" style="33"/>
    <col min="1290" max="1291" width="12.5703125" style="33" customWidth="1"/>
    <col min="1292" max="1292" width="9.140625" style="33"/>
    <col min="1293" max="1293" width="13" style="33" customWidth="1"/>
    <col min="1294" max="1294" width="15" style="33" customWidth="1"/>
    <col min="1295" max="1296" width="9.140625" style="33"/>
    <col min="1297" max="1297" width="12.7109375" style="33" customWidth="1"/>
    <col min="1298" max="1298" width="12.85546875" style="33" customWidth="1"/>
    <col min="1299" max="1299" width="9.140625" style="33"/>
    <col min="1300" max="1300" width="14.42578125" style="33" customWidth="1"/>
    <col min="1301" max="1301" width="15.5703125" style="33" customWidth="1"/>
    <col min="1302" max="1536" width="9.140625" style="33"/>
    <col min="1537" max="1537" width="23.7109375" style="33" customWidth="1"/>
    <col min="1538" max="1538" width="64.7109375" style="33" customWidth="1"/>
    <col min="1539" max="1539" width="12" style="33" customWidth="1"/>
    <col min="1540" max="1540" width="13.42578125" style="33" customWidth="1"/>
    <col min="1541" max="1541" width="9.140625" style="33"/>
    <col min="1542" max="1542" width="11.7109375" style="33" customWidth="1"/>
    <col min="1543" max="1543" width="14.85546875" style="33" customWidth="1"/>
    <col min="1544" max="1545" width="9.140625" style="33"/>
    <col min="1546" max="1547" width="12.5703125" style="33" customWidth="1"/>
    <col min="1548" max="1548" width="9.140625" style="33"/>
    <col min="1549" max="1549" width="13" style="33" customWidth="1"/>
    <col min="1550" max="1550" width="15" style="33" customWidth="1"/>
    <col min="1551" max="1552" width="9.140625" style="33"/>
    <col min="1553" max="1553" width="12.7109375" style="33" customWidth="1"/>
    <col min="1554" max="1554" width="12.85546875" style="33" customWidth="1"/>
    <col min="1555" max="1555" width="9.140625" style="33"/>
    <col min="1556" max="1556" width="14.42578125" style="33" customWidth="1"/>
    <col min="1557" max="1557" width="15.5703125" style="33" customWidth="1"/>
    <col min="1558" max="1792" width="9.140625" style="33"/>
    <col min="1793" max="1793" width="23.7109375" style="33" customWidth="1"/>
    <col min="1794" max="1794" width="64.7109375" style="33" customWidth="1"/>
    <col min="1795" max="1795" width="12" style="33" customWidth="1"/>
    <col min="1796" max="1796" width="13.42578125" style="33" customWidth="1"/>
    <col min="1797" max="1797" width="9.140625" style="33"/>
    <col min="1798" max="1798" width="11.7109375" style="33" customWidth="1"/>
    <col min="1799" max="1799" width="14.85546875" style="33" customWidth="1"/>
    <col min="1800" max="1801" width="9.140625" style="33"/>
    <col min="1802" max="1803" width="12.5703125" style="33" customWidth="1"/>
    <col min="1804" max="1804" width="9.140625" style="33"/>
    <col min="1805" max="1805" width="13" style="33" customWidth="1"/>
    <col min="1806" max="1806" width="15" style="33" customWidth="1"/>
    <col min="1807" max="1808" width="9.140625" style="33"/>
    <col min="1809" max="1809" width="12.7109375" style="33" customWidth="1"/>
    <col min="1810" max="1810" width="12.85546875" style="33" customWidth="1"/>
    <col min="1811" max="1811" width="9.140625" style="33"/>
    <col min="1812" max="1812" width="14.42578125" style="33" customWidth="1"/>
    <col min="1813" max="1813" width="15.5703125" style="33" customWidth="1"/>
    <col min="1814" max="2048" width="9.140625" style="33"/>
    <col min="2049" max="2049" width="23.7109375" style="33" customWidth="1"/>
    <col min="2050" max="2050" width="64.7109375" style="33" customWidth="1"/>
    <col min="2051" max="2051" width="12" style="33" customWidth="1"/>
    <col min="2052" max="2052" width="13.42578125" style="33" customWidth="1"/>
    <col min="2053" max="2053" width="9.140625" style="33"/>
    <col min="2054" max="2054" width="11.7109375" style="33" customWidth="1"/>
    <col min="2055" max="2055" width="14.85546875" style="33" customWidth="1"/>
    <col min="2056" max="2057" width="9.140625" style="33"/>
    <col min="2058" max="2059" width="12.5703125" style="33" customWidth="1"/>
    <col min="2060" max="2060" width="9.140625" style="33"/>
    <col min="2061" max="2061" width="13" style="33" customWidth="1"/>
    <col min="2062" max="2062" width="15" style="33" customWidth="1"/>
    <col min="2063" max="2064" width="9.140625" style="33"/>
    <col min="2065" max="2065" width="12.7109375" style="33" customWidth="1"/>
    <col min="2066" max="2066" width="12.85546875" style="33" customWidth="1"/>
    <col min="2067" max="2067" width="9.140625" style="33"/>
    <col min="2068" max="2068" width="14.42578125" style="33" customWidth="1"/>
    <col min="2069" max="2069" width="15.5703125" style="33" customWidth="1"/>
    <col min="2070" max="2304" width="9.140625" style="33"/>
    <col min="2305" max="2305" width="23.7109375" style="33" customWidth="1"/>
    <col min="2306" max="2306" width="64.7109375" style="33" customWidth="1"/>
    <col min="2307" max="2307" width="12" style="33" customWidth="1"/>
    <col min="2308" max="2308" width="13.42578125" style="33" customWidth="1"/>
    <col min="2309" max="2309" width="9.140625" style="33"/>
    <col min="2310" max="2310" width="11.7109375" style="33" customWidth="1"/>
    <col min="2311" max="2311" width="14.85546875" style="33" customWidth="1"/>
    <col min="2312" max="2313" width="9.140625" style="33"/>
    <col min="2314" max="2315" width="12.5703125" style="33" customWidth="1"/>
    <col min="2316" max="2316" width="9.140625" style="33"/>
    <col min="2317" max="2317" width="13" style="33" customWidth="1"/>
    <col min="2318" max="2318" width="15" style="33" customWidth="1"/>
    <col min="2319" max="2320" width="9.140625" style="33"/>
    <col min="2321" max="2321" width="12.7109375" style="33" customWidth="1"/>
    <col min="2322" max="2322" width="12.85546875" style="33" customWidth="1"/>
    <col min="2323" max="2323" width="9.140625" style="33"/>
    <col min="2324" max="2324" width="14.42578125" style="33" customWidth="1"/>
    <col min="2325" max="2325" width="15.5703125" style="33" customWidth="1"/>
    <col min="2326" max="2560" width="9.140625" style="33"/>
    <col min="2561" max="2561" width="23.7109375" style="33" customWidth="1"/>
    <col min="2562" max="2562" width="64.7109375" style="33" customWidth="1"/>
    <col min="2563" max="2563" width="12" style="33" customWidth="1"/>
    <col min="2564" max="2564" width="13.42578125" style="33" customWidth="1"/>
    <col min="2565" max="2565" width="9.140625" style="33"/>
    <col min="2566" max="2566" width="11.7109375" style="33" customWidth="1"/>
    <col min="2567" max="2567" width="14.85546875" style="33" customWidth="1"/>
    <col min="2568" max="2569" width="9.140625" style="33"/>
    <col min="2570" max="2571" width="12.5703125" style="33" customWidth="1"/>
    <col min="2572" max="2572" width="9.140625" style="33"/>
    <col min="2573" max="2573" width="13" style="33" customWidth="1"/>
    <col min="2574" max="2574" width="15" style="33" customWidth="1"/>
    <col min="2575" max="2576" width="9.140625" style="33"/>
    <col min="2577" max="2577" width="12.7109375" style="33" customWidth="1"/>
    <col min="2578" max="2578" width="12.85546875" style="33" customWidth="1"/>
    <col min="2579" max="2579" width="9.140625" style="33"/>
    <col min="2580" max="2580" width="14.42578125" style="33" customWidth="1"/>
    <col min="2581" max="2581" width="15.5703125" style="33" customWidth="1"/>
    <col min="2582" max="2816" width="9.140625" style="33"/>
    <col min="2817" max="2817" width="23.7109375" style="33" customWidth="1"/>
    <col min="2818" max="2818" width="64.7109375" style="33" customWidth="1"/>
    <col min="2819" max="2819" width="12" style="33" customWidth="1"/>
    <col min="2820" max="2820" width="13.42578125" style="33" customWidth="1"/>
    <col min="2821" max="2821" width="9.140625" style="33"/>
    <col min="2822" max="2822" width="11.7109375" style="33" customWidth="1"/>
    <col min="2823" max="2823" width="14.85546875" style="33" customWidth="1"/>
    <col min="2824" max="2825" width="9.140625" style="33"/>
    <col min="2826" max="2827" width="12.5703125" style="33" customWidth="1"/>
    <col min="2828" max="2828" width="9.140625" style="33"/>
    <col min="2829" max="2829" width="13" style="33" customWidth="1"/>
    <col min="2830" max="2830" width="15" style="33" customWidth="1"/>
    <col min="2831" max="2832" width="9.140625" style="33"/>
    <col min="2833" max="2833" width="12.7109375" style="33" customWidth="1"/>
    <col min="2834" max="2834" width="12.85546875" style="33" customWidth="1"/>
    <col min="2835" max="2835" width="9.140625" style="33"/>
    <col min="2836" max="2836" width="14.42578125" style="33" customWidth="1"/>
    <col min="2837" max="2837" width="15.5703125" style="33" customWidth="1"/>
    <col min="2838" max="3072" width="9.140625" style="33"/>
    <col min="3073" max="3073" width="23.7109375" style="33" customWidth="1"/>
    <col min="3074" max="3074" width="64.7109375" style="33" customWidth="1"/>
    <col min="3075" max="3075" width="12" style="33" customWidth="1"/>
    <col min="3076" max="3076" width="13.42578125" style="33" customWidth="1"/>
    <col min="3077" max="3077" width="9.140625" style="33"/>
    <col min="3078" max="3078" width="11.7109375" style="33" customWidth="1"/>
    <col min="3079" max="3079" width="14.85546875" style="33" customWidth="1"/>
    <col min="3080" max="3081" width="9.140625" style="33"/>
    <col min="3082" max="3083" width="12.5703125" style="33" customWidth="1"/>
    <col min="3084" max="3084" width="9.140625" style="33"/>
    <col min="3085" max="3085" width="13" style="33" customWidth="1"/>
    <col min="3086" max="3086" width="15" style="33" customWidth="1"/>
    <col min="3087" max="3088" width="9.140625" style="33"/>
    <col min="3089" max="3089" width="12.7109375" style="33" customWidth="1"/>
    <col min="3090" max="3090" width="12.85546875" style="33" customWidth="1"/>
    <col min="3091" max="3091" width="9.140625" style="33"/>
    <col min="3092" max="3092" width="14.42578125" style="33" customWidth="1"/>
    <col min="3093" max="3093" width="15.5703125" style="33" customWidth="1"/>
    <col min="3094" max="3328" width="9.140625" style="33"/>
    <col min="3329" max="3329" width="23.7109375" style="33" customWidth="1"/>
    <col min="3330" max="3330" width="64.7109375" style="33" customWidth="1"/>
    <col min="3331" max="3331" width="12" style="33" customWidth="1"/>
    <col min="3332" max="3332" width="13.42578125" style="33" customWidth="1"/>
    <col min="3333" max="3333" width="9.140625" style="33"/>
    <col min="3334" max="3334" width="11.7109375" style="33" customWidth="1"/>
    <col min="3335" max="3335" width="14.85546875" style="33" customWidth="1"/>
    <col min="3336" max="3337" width="9.140625" style="33"/>
    <col min="3338" max="3339" width="12.5703125" style="33" customWidth="1"/>
    <col min="3340" max="3340" width="9.140625" style="33"/>
    <col min="3341" max="3341" width="13" style="33" customWidth="1"/>
    <col min="3342" max="3342" width="15" style="33" customWidth="1"/>
    <col min="3343" max="3344" width="9.140625" style="33"/>
    <col min="3345" max="3345" width="12.7109375" style="33" customWidth="1"/>
    <col min="3346" max="3346" width="12.85546875" style="33" customWidth="1"/>
    <col min="3347" max="3347" width="9.140625" style="33"/>
    <col min="3348" max="3348" width="14.42578125" style="33" customWidth="1"/>
    <col min="3349" max="3349" width="15.5703125" style="33" customWidth="1"/>
    <col min="3350" max="3584" width="9.140625" style="33"/>
    <col min="3585" max="3585" width="23.7109375" style="33" customWidth="1"/>
    <col min="3586" max="3586" width="64.7109375" style="33" customWidth="1"/>
    <col min="3587" max="3587" width="12" style="33" customWidth="1"/>
    <col min="3588" max="3588" width="13.42578125" style="33" customWidth="1"/>
    <col min="3589" max="3589" width="9.140625" style="33"/>
    <col min="3590" max="3590" width="11.7109375" style="33" customWidth="1"/>
    <col min="3591" max="3591" width="14.85546875" style="33" customWidth="1"/>
    <col min="3592" max="3593" width="9.140625" style="33"/>
    <col min="3594" max="3595" width="12.5703125" style="33" customWidth="1"/>
    <col min="3596" max="3596" width="9.140625" style="33"/>
    <col min="3597" max="3597" width="13" style="33" customWidth="1"/>
    <col min="3598" max="3598" width="15" style="33" customWidth="1"/>
    <col min="3599" max="3600" width="9.140625" style="33"/>
    <col min="3601" max="3601" width="12.7109375" style="33" customWidth="1"/>
    <col min="3602" max="3602" width="12.85546875" style="33" customWidth="1"/>
    <col min="3603" max="3603" width="9.140625" style="33"/>
    <col min="3604" max="3604" width="14.42578125" style="33" customWidth="1"/>
    <col min="3605" max="3605" width="15.5703125" style="33" customWidth="1"/>
    <col min="3606" max="3840" width="9.140625" style="33"/>
    <col min="3841" max="3841" width="23.7109375" style="33" customWidth="1"/>
    <col min="3842" max="3842" width="64.7109375" style="33" customWidth="1"/>
    <col min="3843" max="3843" width="12" style="33" customWidth="1"/>
    <col min="3844" max="3844" width="13.42578125" style="33" customWidth="1"/>
    <col min="3845" max="3845" width="9.140625" style="33"/>
    <col min="3846" max="3846" width="11.7109375" style="33" customWidth="1"/>
    <col min="3847" max="3847" width="14.85546875" style="33" customWidth="1"/>
    <col min="3848" max="3849" width="9.140625" style="33"/>
    <col min="3850" max="3851" width="12.5703125" style="33" customWidth="1"/>
    <col min="3852" max="3852" width="9.140625" style="33"/>
    <col min="3853" max="3853" width="13" style="33" customWidth="1"/>
    <col min="3854" max="3854" width="15" style="33" customWidth="1"/>
    <col min="3855" max="3856" width="9.140625" style="33"/>
    <col min="3857" max="3857" width="12.7109375" style="33" customWidth="1"/>
    <col min="3858" max="3858" width="12.85546875" style="33" customWidth="1"/>
    <col min="3859" max="3859" width="9.140625" style="33"/>
    <col min="3860" max="3860" width="14.42578125" style="33" customWidth="1"/>
    <col min="3861" max="3861" width="15.5703125" style="33" customWidth="1"/>
    <col min="3862" max="4096" width="9.140625" style="33"/>
    <col min="4097" max="4097" width="23.7109375" style="33" customWidth="1"/>
    <col min="4098" max="4098" width="64.7109375" style="33" customWidth="1"/>
    <col min="4099" max="4099" width="12" style="33" customWidth="1"/>
    <col min="4100" max="4100" width="13.42578125" style="33" customWidth="1"/>
    <col min="4101" max="4101" width="9.140625" style="33"/>
    <col min="4102" max="4102" width="11.7109375" style="33" customWidth="1"/>
    <col min="4103" max="4103" width="14.85546875" style="33" customWidth="1"/>
    <col min="4104" max="4105" width="9.140625" style="33"/>
    <col min="4106" max="4107" width="12.5703125" style="33" customWidth="1"/>
    <col min="4108" max="4108" width="9.140625" style="33"/>
    <col min="4109" max="4109" width="13" style="33" customWidth="1"/>
    <col min="4110" max="4110" width="15" style="33" customWidth="1"/>
    <col min="4111" max="4112" width="9.140625" style="33"/>
    <col min="4113" max="4113" width="12.7109375" style="33" customWidth="1"/>
    <col min="4114" max="4114" width="12.85546875" style="33" customWidth="1"/>
    <col min="4115" max="4115" width="9.140625" style="33"/>
    <col min="4116" max="4116" width="14.42578125" style="33" customWidth="1"/>
    <col min="4117" max="4117" width="15.5703125" style="33" customWidth="1"/>
    <col min="4118" max="4352" width="9.140625" style="33"/>
    <col min="4353" max="4353" width="23.7109375" style="33" customWidth="1"/>
    <col min="4354" max="4354" width="64.7109375" style="33" customWidth="1"/>
    <col min="4355" max="4355" width="12" style="33" customWidth="1"/>
    <col min="4356" max="4356" width="13.42578125" style="33" customWidth="1"/>
    <col min="4357" max="4357" width="9.140625" style="33"/>
    <col min="4358" max="4358" width="11.7109375" style="33" customWidth="1"/>
    <col min="4359" max="4359" width="14.85546875" style="33" customWidth="1"/>
    <col min="4360" max="4361" width="9.140625" style="33"/>
    <col min="4362" max="4363" width="12.5703125" style="33" customWidth="1"/>
    <col min="4364" max="4364" width="9.140625" style="33"/>
    <col min="4365" max="4365" width="13" style="33" customWidth="1"/>
    <col min="4366" max="4366" width="15" style="33" customWidth="1"/>
    <col min="4367" max="4368" width="9.140625" style="33"/>
    <col min="4369" max="4369" width="12.7109375" style="33" customWidth="1"/>
    <col min="4370" max="4370" width="12.85546875" style="33" customWidth="1"/>
    <col min="4371" max="4371" width="9.140625" style="33"/>
    <col min="4372" max="4372" width="14.42578125" style="33" customWidth="1"/>
    <col min="4373" max="4373" width="15.5703125" style="33" customWidth="1"/>
    <col min="4374" max="4608" width="9.140625" style="33"/>
    <col min="4609" max="4609" width="23.7109375" style="33" customWidth="1"/>
    <col min="4610" max="4610" width="64.7109375" style="33" customWidth="1"/>
    <col min="4611" max="4611" width="12" style="33" customWidth="1"/>
    <col min="4612" max="4612" width="13.42578125" style="33" customWidth="1"/>
    <col min="4613" max="4613" width="9.140625" style="33"/>
    <col min="4614" max="4614" width="11.7109375" style="33" customWidth="1"/>
    <col min="4615" max="4615" width="14.85546875" style="33" customWidth="1"/>
    <col min="4616" max="4617" width="9.140625" style="33"/>
    <col min="4618" max="4619" width="12.5703125" style="33" customWidth="1"/>
    <col min="4620" max="4620" width="9.140625" style="33"/>
    <col min="4621" max="4621" width="13" style="33" customWidth="1"/>
    <col min="4622" max="4622" width="15" style="33" customWidth="1"/>
    <col min="4623" max="4624" width="9.140625" style="33"/>
    <col min="4625" max="4625" width="12.7109375" style="33" customWidth="1"/>
    <col min="4626" max="4626" width="12.85546875" style="33" customWidth="1"/>
    <col min="4627" max="4627" width="9.140625" style="33"/>
    <col min="4628" max="4628" width="14.42578125" style="33" customWidth="1"/>
    <col min="4629" max="4629" width="15.5703125" style="33" customWidth="1"/>
    <col min="4630" max="4864" width="9.140625" style="33"/>
    <col min="4865" max="4865" width="23.7109375" style="33" customWidth="1"/>
    <col min="4866" max="4866" width="64.7109375" style="33" customWidth="1"/>
    <col min="4867" max="4867" width="12" style="33" customWidth="1"/>
    <col min="4868" max="4868" width="13.42578125" style="33" customWidth="1"/>
    <col min="4869" max="4869" width="9.140625" style="33"/>
    <col min="4870" max="4870" width="11.7109375" style="33" customWidth="1"/>
    <col min="4871" max="4871" width="14.85546875" style="33" customWidth="1"/>
    <col min="4872" max="4873" width="9.140625" style="33"/>
    <col min="4874" max="4875" width="12.5703125" style="33" customWidth="1"/>
    <col min="4876" max="4876" width="9.140625" style="33"/>
    <col min="4877" max="4877" width="13" style="33" customWidth="1"/>
    <col min="4878" max="4878" width="15" style="33" customWidth="1"/>
    <col min="4879" max="4880" width="9.140625" style="33"/>
    <col min="4881" max="4881" width="12.7109375" style="33" customWidth="1"/>
    <col min="4882" max="4882" width="12.85546875" style="33" customWidth="1"/>
    <col min="4883" max="4883" width="9.140625" style="33"/>
    <col min="4884" max="4884" width="14.42578125" style="33" customWidth="1"/>
    <col min="4885" max="4885" width="15.5703125" style="33" customWidth="1"/>
    <col min="4886" max="5120" width="9.140625" style="33"/>
    <col min="5121" max="5121" width="23.7109375" style="33" customWidth="1"/>
    <col min="5122" max="5122" width="64.7109375" style="33" customWidth="1"/>
    <col min="5123" max="5123" width="12" style="33" customWidth="1"/>
    <col min="5124" max="5124" width="13.42578125" style="33" customWidth="1"/>
    <col min="5125" max="5125" width="9.140625" style="33"/>
    <col min="5126" max="5126" width="11.7109375" style="33" customWidth="1"/>
    <col min="5127" max="5127" width="14.85546875" style="33" customWidth="1"/>
    <col min="5128" max="5129" width="9.140625" style="33"/>
    <col min="5130" max="5131" width="12.5703125" style="33" customWidth="1"/>
    <col min="5132" max="5132" width="9.140625" style="33"/>
    <col min="5133" max="5133" width="13" style="33" customWidth="1"/>
    <col min="5134" max="5134" width="15" style="33" customWidth="1"/>
    <col min="5135" max="5136" width="9.140625" style="33"/>
    <col min="5137" max="5137" width="12.7109375" style="33" customWidth="1"/>
    <col min="5138" max="5138" width="12.85546875" style="33" customWidth="1"/>
    <col min="5139" max="5139" width="9.140625" style="33"/>
    <col min="5140" max="5140" width="14.42578125" style="33" customWidth="1"/>
    <col min="5141" max="5141" width="15.5703125" style="33" customWidth="1"/>
    <col min="5142" max="5376" width="9.140625" style="33"/>
    <col min="5377" max="5377" width="23.7109375" style="33" customWidth="1"/>
    <col min="5378" max="5378" width="64.7109375" style="33" customWidth="1"/>
    <col min="5379" max="5379" width="12" style="33" customWidth="1"/>
    <col min="5380" max="5380" width="13.42578125" style="33" customWidth="1"/>
    <col min="5381" max="5381" width="9.140625" style="33"/>
    <col min="5382" max="5382" width="11.7109375" style="33" customWidth="1"/>
    <col min="5383" max="5383" width="14.85546875" style="33" customWidth="1"/>
    <col min="5384" max="5385" width="9.140625" style="33"/>
    <col min="5386" max="5387" width="12.5703125" style="33" customWidth="1"/>
    <col min="5388" max="5388" width="9.140625" style="33"/>
    <col min="5389" max="5389" width="13" style="33" customWidth="1"/>
    <col min="5390" max="5390" width="15" style="33" customWidth="1"/>
    <col min="5391" max="5392" width="9.140625" style="33"/>
    <col min="5393" max="5393" width="12.7109375" style="33" customWidth="1"/>
    <col min="5394" max="5394" width="12.85546875" style="33" customWidth="1"/>
    <col min="5395" max="5395" width="9.140625" style="33"/>
    <col min="5396" max="5396" width="14.42578125" style="33" customWidth="1"/>
    <col min="5397" max="5397" width="15.5703125" style="33" customWidth="1"/>
    <col min="5398" max="5632" width="9.140625" style="33"/>
    <col min="5633" max="5633" width="23.7109375" style="33" customWidth="1"/>
    <col min="5634" max="5634" width="64.7109375" style="33" customWidth="1"/>
    <col min="5635" max="5635" width="12" style="33" customWidth="1"/>
    <col min="5636" max="5636" width="13.42578125" style="33" customWidth="1"/>
    <col min="5637" max="5637" width="9.140625" style="33"/>
    <col min="5638" max="5638" width="11.7109375" style="33" customWidth="1"/>
    <col min="5639" max="5639" width="14.85546875" style="33" customWidth="1"/>
    <col min="5640" max="5641" width="9.140625" style="33"/>
    <col min="5642" max="5643" width="12.5703125" style="33" customWidth="1"/>
    <col min="5644" max="5644" width="9.140625" style="33"/>
    <col min="5645" max="5645" width="13" style="33" customWidth="1"/>
    <col min="5646" max="5646" width="15" style="33" customWidth="1"/>
    <col min="5647" max="5648" width="9.140625" style="33"/>
    <col min="5649" max="5649" width="12.7109375" style="33" customWidth="1"/>
    <col min="5650" max="5650" width="12.85546875" style="33" customWidth="1"/>
    <col min="5651" max="5651" width="9.140625" style="33"/>
    <col min="5652" max="5652" width="14.42578125" style="33" customWidth="1"/>
    <col min="5653" max="5653" width="15.5703125" style="33" customWidth="1"/>
    <col min="5654" max="5888" width="9.140625" style="33"/>
    <col min="5889" max="5889" width="23.7109375" style="33" customWidth="1"/>
    <col min="5890" max="5890" width="64.7109375" style="33" customWidth="1"/>
    <col min="5891" max="5891" width="12" style="33" customWidth="1"/>
    <col min="5892" max="5892" width="13.42578125" style="33" customWidth="1"/>
    <col min="5893" max="5893" width="9.140625" style="33"/>
    <col min="5894" max="5894" width="11.7109375" style="33" customWidth="1"/>
    <col min="5895" max="5895" width="14.85546875" style="33" customWidth="1"/>
    <col min="5896" max="5897" width="9.140625" style="33"/>
    <col min="5898" max="5899" width="12.5703125" style="33" customWidth="1"/>
    <col min="5900" max="5900" width="9.140625" style="33"/>
    <col min="5901" max="5901" width="13" style="33" customWidth="1"/>
    <col min="5902" max="5902" width="15" style="33" customWidth="1"/>
    <col min="5903" max="5904" width="9.140625" style="33"/>
    <col min="5905" max="5905" width="12.7109375" style="33" customWidth="1"/>
    <col min="5906" max="5906" width="12.85546875" style="33" customWidth="1"/>
    <col min="5907" max="5907" width="9.140625" style="33"/>
    <col min="5908" max="5908" width="14.42578125" style="33" customWidth="1"/>
    <col min="5909" max="5909" width="15.5703125" style="33" customWidth="1"/>
    <col min="5910" max="6144" width="9.140625" style="33"/>
    <col min="6145" max="6145" width="23.7109375" style="33" customWidth="1"/>
    <col min="6146" max="6146" width="64.7109375" style="33" customWidth="1"/>
    <col min="6147" max="6147" width="12" style="33" customWidth="1"/>
    <col min="6148" max="6148" width="13.42578125" style="33" customWidth="1"/>
    <col min="6149" max="6149" width="9.140625" style="33"/>
    <col min="6150" max="6150" width="11.7109375" style="33" customWidth="1"/>
    <col min="6151" max="6151" width="14.85546875" style="33" customWidth="1"/>
    <col min="6152" max="6153" width="9.140625" style="33"/>
    <col min="6154" max="6155" width="12.5703125" style="33" customWidth="1"/>
    <col min="6156" max="6156" width="9.140625" style="33"/>
    <col min="6157" max="6157" width="13" style="33" customWidth="1"/>
    <col min="6158" max="6158" width="15" style="33" customWidth="1"/>
    <col min="6159" max="6160" width="9.140625" style="33"/>
    <col min="6161" max="6161" width="12.7109375" style="33" customWidth="1"/>
    <col min="6162" max="6162" width="12.85546875" style="33" customWidth="1"/>
    <col min="6163" max="6163" width="9.140625" style="33"/>
    <col min="6164" max="6164" width="14.42578125" style="33" customWidth="1"/>
    <col min="6165" max="6165" width="15.5703125" style="33" customWidth="1"/>
    <col min="6166" max="6400" width="9.140625" style="33"/>
    <col min="6401" max="6401" width="23.7109375" style="33" customWidth="1"/>
    <col min="6402" max="6402" width="64.7109375" style="33" customWidth="1"/>
    <col min="6403" max="6403" width="12" style="33" customWidth="1"/>
    <col min="6404" max="6404" width="13.42578125" style="33" customWidth="1"/>
    <col min="6405" max="6405" width="9.140625" style="33"/>
    <col min="6406" max="6406" width="11.7109375" style="33" customWidth="1"/>
    <col min="6407" max="6407" width="14.85546875" style="33" customWidth="1"/>
    <col min="6408" max="6409" width="9.140625" style="33"/>
    <col min="6410" max="6411" width="12.5703125" style="33" customWidth="1"/>
    <col min="6412" max="6412" width="9.140625" style="33"/>
    <col min="6413" max="6413" width="13" style="33" customWidth="1"/>
    <col min="6414" max="6414" width="15" style="33" customWidth="1"/>
    <col min="6415" max="6416" width="9.140625" style="33"/>
    <col min="6417" max="6417" width="12.7109375" style="33" customWidth="1"/>
    <col min="6418" max="6418" width="12.85546875" style="33" customWidth="1"/>
    <col min="6419" max="6419" width="9.140625" style="33"/>
    <col min="6420" max="6420" width="14.42578125" style="33" customWidth="1"/>
    <col min="6421" max="6421" width="15.5703125" style="33" customWidth="1"/>
    <col min="6422" max="6656" width="9.140625" style="33"/>
    <col min="6657" max="6657" width="23.7109375" style="33" customWidth="1"/>
    <col min="6658" max="6658" width="64.7109375" style="33" customWidth="1"/>
    <col min="6659" max="6659" width="12" style="33" customWidth="1"/>
    <col min="6660" max="6660" width="13.42578125" style="33" customWidth="1"/>
    <col min="6661" max="6661" width="9.140625" style="33"/>
    <col min="6662" max="6662" width="11.7109375" style="33" customWidth="1"/>
    <col min="6663" max="6663" width="14.85546875" style="33" customWidth="1"/>
    <col min="6664" max="6665" width="9.140625" style="33"/>
    <col min="6666" max="6667" width="12.5703125" style="33" customWidth="1"/>
    <col min="6668" max="6668" width="9.140625" style="33"/>
    <col min="6669" max="6669" width="13" style="33" customWidth="1"/>
    <col min="6670" max="6670" width="15" style="33" customWidth="1"/>
    <col min="6671" max="6672" width="9.140625" style="33"/>
    <col min="6673" max="6673" width="12.7109375" style="33" customWidth="1"/>
    <col min="6674" max="6674" width="12.85546875" style="33" customWidth="1"/>
    <col min="6675" max="6675" width="9.140625" style="33"/>
    <col min="6676" max="6676" width="14.42578125" style="33" customWidth="1"/>
    <col min="6677" max="6677" width="15.5703125" style="33" customWidth="1"/>
    <col min="6678" max="6912" width="9.140625" style="33"/>
    <col min="6913" max="6913" width="23.7109375" style="33" customWidth="1"/>
    <col min="6914" max="6914" width="64.7109375" style="33" customWidth="1"/>
    <col min="6915" max="6915" width="12" style="33" customWidth="1"/>
    <col min="6916" max="6916" width="13.42578125" style="33" customWidth="1"/>
    <col min="6917" max="6917" width="9.140625" style="33"/>
    <col min="6918" max="6918" width="11.7109375" style="33" customWidth="1"/>
    <col min="6919" max="6919" width="14.85546875" style="33" customWidth="1"/>
    <col min="6920" max="6921" width="9.140625" style="33"/>
    <col min="6922" max="6923" width="12.5703125" style="33" customWidth="1"/>
    <col min="6924" max="6924" width="9.140625" style="33"/>
    <col min="6925" max="6925" width="13" style="33" customWidth="1"/>
    <col min="6926" max="6926" width="15" style="33" customWidth="1"/>
    <col min="6927" max="6928" width="9.140625" style="33"/>
    <col min="6929" max="6929" width="12.7109375" style="33" customWidth="1"/>
    <col min="6930" max="6930" width="12.85546875" style="33" customWidth="1"/>
    <col min="6931" max="6931" width="9.140625" style="33"/>
    <col min="6932" max="6932" width="14.42578125" style="33" customWidth="1"/>
    <col min="6933" max="6933" width="15.5703125" style="33" customWidth="1"/>
    <col min="6934" max="7168" width="9.140625" style="33"/>
    <col min="7169" max="7169" width="23.7109375" style="33" customWidth="1"/>
    <col min="7170" max="7170" width="64.7109375" style="33" customWidth="1"/>
    <col min="7171" max="7171" width="12" style="33" customWidth="1"/>
    <col min="7172" max="7172" width="13.42578125" style="33" customWidth="1"/>
    <col min="7173" max="7173" width="9.140625" style="33"/>
    <col min="7174" max="7174" width="11.7109375" style="33" customWidth="1"/>
    <col min="7175" max="7175" width="14.85546875" style="33" customWidth="1"/>
    <col min="7176" max="7177" width="9.140625" style="33"/>
    <col min="7178" max="7179" width="12.5703125" style="33" customWidth="1"/>
    <col min="7180" max="7180" width="9.140625" style="33"/>
    <col min="7181" max="7181" width="13" style="33" customWidth="1"/>
    <col min="7182" max="7182" width="15" style="33" customWidth="1"/>
    <col min="7183" max="7184" width="9.140625" style="33"/>
    <col min="7185" max="7185" width="12.7109375" style="33" customWidth="1"/>
    <col min="7186" max="7186" width="12.85546875" style="33" customWidth="1"/>
    <col min="7187" max="7187" width="9.140625" style="33"/>
    <col min="7188" max="7188" width="14.42578125" style="33" customWidth="1"/>
    <col min="7189" max="7189" width="15.5703125" style="33" customWidth="1"/>
    <col min="7190" max="7424" width="9.140625" style="33"/>
    <col min="7425" max="7425" width="23.7109375" style="33" customWidth="1"/>
    <col min="7426" max="7426" width="64.7109375" style="33" customWidth="1"/>
    <col min="7427" max="7427" width="12" style="33" customWidth="1"/>
    <col min="7428" max="7428" width="13.42578125" style="33" customWidth="1"/>
    <col min="7429" max="7429" width="9.140625" style="33"/>
    <col min="7430" max="7430" width="11.7109375" style="33" customWidth="1"/>
    <col min="7431" max="7431" width="14.85546875" style="33" customWidth="1"/>
    <col min="7432" max="7433" width="9.140625" style="33"/>
    <col min="7434" max="7435" width="12.5703125" style="33" customWidth="1"/>
    <col min="7436" max="7436" width="9.140625" style="33"/>
    <col min="7437" max="7437" width="13" style="33" customWidth="1"/>
    <col min="7438" max="7438" width="15" style="33" customWidth="1"/>
    <col min="7439" max="7440" width="9.140625" style="33"/>
    <col min="7441" max="7441" width="12.7109375" style="33" customWidth="1"/>
    <col min="7442" max="7442" width="12.85546875" style="33" customWidth="1"/>
    <col min="7443" max="7443" width="9.140625" style="33"/>
    <col min="7444" max="7444" width="14.42578125" style="33" customWidth="1"/>
    <col min="7445" max="7445" width="15.5703125" style="33" customWidth="1"/>
    <col min="7446" max="7680" width="9.140625" style="33"/>
    <col min="7681" max="7681" width="23.7109375" style="33" customWidth="1"/>
    <col min="7682" max="7682" width="64.7109375" style="33" customWidth="1"/>
    <col min="7683" max="7683" width="12" style="33" customWidth="1"/>
    <col min="7684" max="7684" width="13.42578125" style="33" customWidth="1"/>
    <col min="7685" max="7685" width="9.140625" style="33"/>
    <col min="7686" max="7686" width="11.7109375" style="33" customWidth="1"/>
    <col min="7687" max="7687" width="14.85546875" style="33" customWidth="1"/>
    <col min="7688" max="7689" width="9.140625" style="33"/>
    <col min="7690" max="7691" width="12.5703125" style="33" customWidth="1"/>
    <col min="7692" max="7692" width="9.140625" style="33"/>
    <col min="7693" max="7693" width="13" style="33" customWidth="1"/>
    <col min="7694" max="7694" width="15" style="33" customWidth="1"/>
    <col min="7695" max="7696" width="9.140625" style="33"/>
    <col min="7697" max="7697" width="12.7109375" style="33" customWidth="1"/>
    <col min="7698" max="7698" width="12.85546875" style="33" customWidth="1"/>
    <col min="7699" max="7699" width="9.140625" style="33"/>
    <col min="7700" max="7700" width="14.42578125" style="33" customWidth="1"/>
    <col min="7701" max="7701" width="15.5703125" style="33" customWidth="1"/>
    <col min="7702" max="7936" width="9.140625" style="33"/>
    <col min="7937" max="7937" width="23.7109375" style="33" customWidth="1"/>
    <col min="7938" max="7938" width="64.7109375" style="33" customWidth="1"/>
    <col min="7939" max="7939" width="12" style="33" customWidth="1"/>
    <col min="7940" max="7940" width="13.42578125" style="33" customWidth="1"/>
    <col min="7941" max="7941" width="9.140625" style="33"/>
    <col min="7942" max="7942" width="11.7109375" style="33" customWidth="1"/>
    <col min="7943" max="7943" width="14.85546875" style="33" customWidth="1"/>
    <col min="7944" max="7945" width="9.140625" style="33"/>
    <col min="7946" max="7947" width="12.5703125" style="33" customWidth="1"/>
    <col min="7948" max="7948" width="9.140625" style="33"/>
    <col min="7949" max="7949" width="13" style="33" customWidth="1"/>
    <col min="7950" max="7950" width="15" style="33" customWidth="1"/>
    <col min="7951" max="7952" width="9.140625" style="33"/>
    <col min="7953" max="7953" width="12.7109375" style="33" customWidth="1"/>
    <col min="7954" max="7954" width="12.85546875" style="33" customWidth="1"/>
    <col min="7955" max="7955" width="9.140625" style="33"/>
    <col min="7956" max="7956" width="14.42578125" style="33" customWidth="1"/>
    <col min="7957" max="7957" width="15.5703125" style="33" customWidth="1"/>
    <col min="7958" max="8192" width="9.140625" style="33"/>
    <col min="8193" max="8193" width="23.7109375" style="33" customWidth="1"/>
    <col min="8194" max="8194" width="64.7109375" style="33" customWidth="1"/>
    <col min="8195" max="8195" width="12" style="33" customWidth="1"/>
    <col min="8196" max="8196" width="13.42578125" style="33" customWidth="1"/>
    <col min="8197" max="8197" width="9.140625" style="33"/>
    <col min="8198" max="8198" width="11.7109375" style="33" customWidth="1"/>
    <col min="8199" max="8199" width="14.85546875" style="33" customWidth="1"/>
    <col min="8200" max="8201" width="9.140625" style="33"/>
    <col min="8202" max="8203" width="12.5703125" style="33" customWidth="1"/>
    <col min="8204" max="8204" width="9.140625" style="33"/>
    <col min="8205" max="8205" width="13" style="33" customWidth="1"/>
    <col min="8206" max="8206" width="15" style="33" customWidth="1"/>
    <col min="8207" max="8208" width="9.140625" style="33"/>
    <col min="8209" max="8209" width="12.7109375" style="33" customWidth="1"/>
    <col min="8210" max="8210" width="12.85546875" style="33" customWidth="1"/>
    <col min="8211" max="8211" width="9.140625" style="33"/>
    <col min="8212" max="8212" width="14.42578125" style="33" customWidth="1"/>
    <col min="8213" max="8213" width="15.5703125" style="33" customWidth="1"/>
    <col min="8214" max="8448" width="9.140625" style="33"/>
    <col min="8449" max="8449" width="23.7109375" style="33" customWidth="1"/>
    <col min="8450" max="8450" width="64.7109375" style="33" customWidth="1"/>
    <col min="8451" max="8451" width="12" style="33" customWidth="1"/>
    <col min="8452" max="8452" width="13.42578125" style="33" customWidth="1"/>
    <col min="8453" max="8453" width="9.140625" style="33"/>
    <col min="8454" max="8454" width="11.7109375" style="33" customWidth="1"/>
    <col min="8455" max="8455" width="14.85546875" style="33" customWidth="1"/>
    <col min="8456" max="8457" width="9.140625" style="33"/>
    <col min="8458" max="8459" width="12.5703125" style="33" customWidth="1"/>
    <col min="8460" max="8460" width="9.140625" style="33"/>
    <col min="8461" max="8461" width="13" style="33" customWidth="1"/>
    <col min="8462" max="8462" width="15" style="33" customWidth="1"/>
    <col min="8463" max="8464" width="9.140625" style="33"/>
    <col min="8465" max="8465" width="12.7109375" style="33" customWidth="1"/>
    <col min="8466" max="8466" width="12.85546875" style="33" customWidth="1"/>
    <col min="8467" max="8467" width="9.140625" style="33"/>
    <col min="8468" max="8468" width="14.42578125" style="33" customWidth="1"/>
    <col min="8469" max="8469" width="15.5703125" style="33" customWidth="1"/>
    <col min="8470" max="8704" width="9.140625" style="33"/>
    <col min="8705" max="8705" width="23.7109375" style="33" customWidth="1"/>
    <col min="8706" max="8706" width="64.7109375" style="33" customWidth="1"/>
    <col min="8707" max="8707" width="12" style="33" customWidth="1"/>
    <col min="8708" max="8708" width="13.42578125" style="33" customWidth="1"/>
    <col min="8709" max="8709" width="9.140625" style="33"/>
    <col min="8710" max="8710" width="11.7109375" style="33" customWidth="1"/>
    <col min="8711" max="8711" width="14.85546875" style="33" customWidth="1"/>
    <col min="8712" max="8713" width="9.140625" style="33"/>
    <col min="8714" max="8715" width="12.5703125" style="33" customWidth="1"/>
    <col min="8716" max="8716" width="9.140625" style="33"/>
    <col min="8717" max="8717" width="13" style="33" customWidth="1"/>
    <col min="8718" max="8718" width="15" style="33" customWidth="1"/>
    <col min="8719" max="8720" width="9.140625" style="33"/>
    <col min="8721" max="8721" width="12.7109375" style="33" customWidth="1"/>
    <col min="8722" max="8722" width="12.85546875" style="33" customWidth="1"/>
    <col min="8723" max="8723" width="9.140625" style="33"/>
    <col min="8724" max="8724" width="14.42578125" style="33" customWidth="1"/>
    <col min="8725" max="8725" width="15.5703125" style="33" customWidth="1"/>
    <col min="8726" max="8960" width="9.140625" style="33"/>
    <col min="8961" max="8961" width="23.7109375" style="33" customWidth="1"/>
    <col min="8962" max="8962" width="64.7109375" style="33" customWidth="1"/>
    <col min="8963" max="8963" width="12" style="33" customWidth="1"/>
    <col min="8964" max="8964" width="13.42578125" style="33" customWidth="1"/>
    <col min="8965" max="8965" width="9.140625" style="33"/>
    <col min="8966" max="8966" width="11.7109375" style="33" customWidth="1"/>
    <col min="8967" max="8967" width="14.85546875" style="33" customWidth="1"/>
    <col min="8968" max="8969" width="9.140625" style="33"/>
    <col min="8970" max="8971" width="12.5703125" style="33" customWidth="1"/>
    <col min="8972" max="8972" width="9.140625" style="33"/>
    <col min="8973" max="8973" width="13" style="33" customWidth="1"/>
    <col min="8974" max="8974" width="15" style="33" customWidth="1"/>
    <col min="8975" max="8976" width="9.140625" style="33"/>
    <col min="8977" max="8977" width="12.7109375" style="33" customWidth="1"/>
    <col min="8978" max="8978" width="12.85546875" style="33" customWidth="1"/>
    <col min="8979" max="8979" width="9.140625" style="33"/>
    <col min="8980" max="8980" width="14.42578125" style="33" customWidth="1"/>
    <col min="8981" max="8981" width="15.5703125" style="33" customWidth="1"/>
    <col min="8982" max="9216" width="9.140625" style="33"/>
    <col min="9217" max="9217" width="23.7109375" style="33" customWidth="1"/>
    <col min="9218" max="9218" width="64.7109375" style="33" customWidth="1"/>
    <col min="9219" max="9219" width="12" style="33" customWidth="1"/>
    <col min="9220" max="9220" width="13.42578125" style="33" customWidth="1"/>
    <col min="9221" max="9221" width="9.140625" style="33"/>
    <col min="9222" max="9222" width="11.7109375" style="33" customWidth="1"/>
    <col min="9223" max="9223" width="14.85546875" style="33" customWidth="1"/>
    <col min="9224" max="9225" width="9.140625" style="33"/>
    <col min="9226" max="9227" width="12.5703125" style="33" customWidth="1"/>
    <col min="9228" max="9228" width="9.140625" style="33"/>
    <col min="9229" max="9229" width="13" style="33" customWidth="1"/>
    <col min="9230" max="9230" width="15" style="33" customWidth="1"/>
    <col min="9231" max="9232" width="9.140625" style="33"/>
    <col min="9233" max="9233" width="12.7109375" style="33" customWidth="1"/>
    <col min="9234" max="9234" width="12.85546875" style="33" customWidth="1"/>
    <col min="9235" max="9235" width="9.140625" style="33"/>
    <col min="9236" max="9236" width="14.42578125" style="33" customWidth="1"/>
    <col min="9237" max="9237" width="15.5703125" style="33" customWidth="1"/>
    <col min="9238" max="9472" width="9.140625" style="33"/>
    <col min="9473" max="9473" width="23.7109375" style="33" customWidth="1"/>
    <col min="9474" max="9474" width="64.7109375" style="33" customWidth="1"/>
    <col min="9475" max="9475" width="12" style="33" customWidth="1"/>
    <col min="9476" max="9476" width="13.42578125" style="33" customWidth="1"/>
    <col min="9477" max="9477" width="9.140625" style="33"/>
    <col min="9478" max="9478" width="11.7109375" style="33" customWidth="1"/>
    <col min="9479" max="9479" width="14.85546875" style="33" customWidth="1"/>
    <col min="9480" max="9481" width="9.140625" style="33"/>
    <col min="9482" max="9483" width="12.5703125" style="33" customWidth="1"/>
    <col min="9484" max="9484" width="9.140625" style="33"/>
    <col min="9485" max="9485" width="13" style="33" customWidth="1"/>
    <col min="9486" max="9486" width="15" style="33" customWidth="1"/>
    <col min="9487" max="9488" width="9.140625" style="33"/>
    <col min="9489" max="9489" width="12.7109375" style="33" customWidth="1"/>
    <col min="9490" max="9490" width="12.85546875" style="33" customWidth="1"/>
    <col min="9491" max="9491" width="9.140625" style="33"/>
    <col min="9492" max="9492" width="14.42578125" style="33" customWidth="1"/>
    <col min="9493" max="9493" width="15.5703125" style="33" customWidth="1"/>
    <col min="9494" max="9728" width="9.140625" style="33"/>
    <col min="9729" max="9729" width="23.7109375" style="33" customWidth="1"/>
    <col min="9730" max="9730" width="64.7109375" style="33" customWidth="1"/>
    <col min="9731" max="9731" width="12" style="33" customWidth="1"/>
    <col min="9732" max="9732" width="13.42578125" style="33" customWidth="1"/>
    <col min="9733" max="9733" width="9.140625" style="33"/>
    <col min="9734" max="9734" width="11.7109375" style="33" customWidth="1"/>
    <col min="9735" max="9735" width="14.85546875" style="33" customWidth="1"/>
    <col min="9736" max="9737" width="9.140625" style="33"/>
    <col min="9738" max="9739" width="12.5703125" style="33" customWidth="1"/>
    <col min="9740" max="9740" width="9.140625" style="33"/>
    <col min="9741" max="9741" width="13" style="33" customWidth="1"/>
    <col min="9742" max="9742" width="15" style="33" customWidth="1"/>
    <col min="9743" max="9744" width="9.140625" style="33"/>
    <col min="9745" max="9745" width="12.7109375" style="33" customWidth="1"/>
    <col min="9746" max="9746" width="12.85546875" style="33" customWidth="1"/>
    <col min="9747" max="9747" width="9.140625" style="33"/>
    <col min="9748" max="9748" width="14.42578125" style="33" customWidth="1"/>
    <col min="9749" max="9749" width="15.5703125" style="33" customWidth="1"/>
    <col min="9750" max="9984" width="9.140625" style="33"/>
    <col min="9985" max="9985" width="23.7109375" style="33" customWidth="1"/>
    <col min="9986" max="9986" width="64.7109375" style="33" customWidth="1"/>
    <col min="9987" max="9987" width="12" style="33" customWidth="1"/>
    <col min="9988" max="9988" width="13.42578125" style="33" customWidth="1"/>
    <col min="9989" max="9989" width="9.140625" style="33"/>
    <col min="9990" max="9990" width="11.7109375" style="33" customWidth="1"/>
    <col min="9991" max="9991" width="14.85546875" style="33" customWidth="1"/>
    <col min="9992" max="9993" width="9.140625" style="33"/>
    <col min="9994" max="9995" width="12.5703125" style="33" customWidth="1"/>
    <col min="9996" max="9996" width="9.140625" style="33"/>
    <col min="9997" max="9997" width="13" style="33" customWidth="1"/>
    <col min="9998" max="9998" width="15" style="33" customWidth="1"/>
    <col min="9999" max="10000" width="9.140625" style="33"/>
    <col min="10001" max="10001" width="12.7109375" style="33" customWidth="1"/>
    <col min="10002" max="10002" width="12.85546875" style="33" customWidth="1"/>
    <col min="10003" max="10003" width="9.140625" style="33"/>
    <col min="10004" max="10004" width="14.42578125" style="33" customWidth="1"/>
    <col min="10005" max="10005" width="15.5703125" style="33" customWidth="1"/>
    <col min="10006" max="10240" width="9.140625" style="33"/>
    <col min="10241" max="10241" width="23.7109375" style="33" customWidth="1"/>
    <col min="10242" max="10242" width="64.7109375" style="33" customWidth="1"/>
    <col min="10243" max="10243" width="12" style="33" customWidth="1"/>
    <col min="10244" max="10244" width="13.42578125" style="33" customWidth="1"/>
    <col min="10245" max="10245" width="9.140625" style="33"/>
    <col min="10246" max="10246" width="11.7109375" style="33" customWidth="1"/>
    <col min="10247" max="10247" width="14.85546875" style="33" customWidth="1"/>
    <col min="10248" max="10249" width="9.140625" style="33"/>
    <col min="10250" max="10251" width="12.5703125" style="33" customWidth="1"/>
    <col min="10252" max="10252" width="9.140625" style="33"/>
    <col min="10253" max="10253" width="13" style="33" customWidth="1"/>
    <col min="10254" max="10254" width="15" style="33" customWidth="1"/>
    <col min="10255" max="10256" width="9.140625" style="33"/>
    <col min="10257" max="10257" width="12.7109375" style="33" customWidth="1"/>
    <col min="10258" max="10258" width="12.85546875" style="33" customWidth="1"/>
    <col min="10259" max="10259" width="9.140625" style="33"/>
    <col min="10260" max="10260" width="14.42578125" style="33" customWidth="1"/>
    <col min="10261" max="10261" width="15.5703125" style="33" customWidth="1"/>
    <col min="10262" max="10496" width="9.140625" style="33"/>
    <col min="10497" max="10497" width="23.7109375" style="33" customWidth="1"/>
    <col min="10498" max="10498" width="64.7109375" style="33" customWidth="1"/>
    <col min="10499" max="10499" width="12" style="33" customWidth="1"/>
    <col min="10500" max="10500" width="13.42578125" style="33" customWidth="1"/>
    <col min="10501" max="10501" width="9.140625" style="33"/>
    <col min="10502" max="10502" width="11.7109375" style="33" customWidth="1"/>
    <col min="10503" max="10503" width="14.85546875" style="33" customWidth="1"/>
    <col min="10504" max="10505" width="9.140625" style="33"/>
    <col min="10506" max="10507" width="12.5703125" style="33" customWidth="1"/>
    <col min="10508" max="10508" width="9.140625" style="33"/>
    <col min="10509" max="10509" width="13" style="33" customWidth="1"/>
    <col min="10510" max="10510" width="15" style="33" customWidth="1"/>
    <col min="10511" max="10512" width="9.140625" style="33"/>
    <col min="10513" max="10513" width="12.7109375" style="33" customWidth="1"/>
    <col min="10514" max="10514" width="12.85546875" style="33" customWidth="1"/>
    <col min="10515" max="10515" width="9.140625" style="33"/>
    <col min="10516" max="10516" width="14.42578125" style="33" customWidth="1"/>
    <col min="10517" max="10517" width="15.5703125" style="33" customWidth="1"/>
    <col min="10518" max="10752" width="9.140625" style="33"/>
    <col min="10753" max="10753" width="23.7109375" style="33" customWidth="1"/>
    <col min="10754" max="10754" width="64.7109375" style="33" customWidth="1"/>
    <col min="10755" max="10755" width="12" style="33" customWidth="1"/>
    <col min="10756" max="10756" width="13.42578125" style="33" customWidth="1"/>
    <col min="10757" max="10757" width="9.140625" style="33"/>
    <col min="10758" max="10758" width="11.7109375" style="33" customWidth="1"/>
    <col min="10759" max="10759" width="14.85546875" style="33" customWidth="1"/>
    <col min="10760" max="10761" width="9.140625" style="33"/>
    <col min="10762" max="10763" width="12.5703125" style="33" customWidth="1"/>
    <col min="10764" max="10764" width="9.140625" style="33"/>
    <col min="10765" max="10765" width="13" style="33" customWidth="1"/>
    <col min="10766" max="10766" width="15" style="33" customWidth="1"/>
    <col min="10767" max="10768" width="9.140625" style="33"/>
    <col min="10769" max="10769" width="12.7109375" style="33" customWidth="1"/>
    <col min="10770" max="10770" width="12.85546875" style="33" customWidth="1"/>
    <col min="10771" max="10771" width="9.140625" style="33"/>
    <col min="10772" max="10772" width="14.42578125" style="33" customWidth="1"/>
    <col min="10773" max="10773" width="15.5703125" style="33" customWidth="1"/>
    <col min="10774" max="11008" width="9.140625" style="33"/>
    <col min="11009" max="11009" width="23.7109375" style="33" customWidth="1"/>
    <col min="11010" max="11010" width="64.7109375" style="33" customWidth="1"/>
    <col min="11011" max="11011" width="12" style="33" customWidth="1"/>
    <col min="11012" max="11012" width="13.42578125" style="33" customWidth="1"/>
    <col min="11013" max="11013" width="9.140625" style="33"/>
    <col min="11014" max="11014" width="11.7109375" style="33" customWidth="1"/>
    <col min="11015" max="11015" width="14.85546875" style="33" customWidth="1"/>
    <col min="11016" max="11017" width="9.140625" style="33"/>
    <col min="11018" max="11019" width="12.5703125" style="33" customWidth="1"/>
    <col min="11020" max="11020" width="9.140625" style="33"/>
    <col min="11021" max="11021" width="13" style="33" customWidth="1"/>
    <col min="11022" max="11022" width="15" style="33" customWidth="1"/>
    <col min="11023" max="11024" width="9.140625" style="33"/>
    <col min="11025" max="11025" width="12.7109375" style="33" customWidth="1"/>
    <col min="11026" max="11026" width="12.85546875" style="33" customWidth="1"/>
    <col min="11027" max="11027" width="9.140625" style="33"/>
    <col min="11028" max="11028" width="14.42578125" style="33" customWidth="1"/>
    <col min="11029" max="11029" width="15.5703125" style="33" customWidth="1"/>
    <col min="11030" max="11264" width="9.140625" style="33"/>
    <col min="11265" max="11265" width="23.7109375" style="33" customWidth="1"/>
    <col min="11266" max="11266" width="64.7109375" style="33" customWidth="1"/>
    <col min="11267" max="11267" width="12" style="33" customWidth="1"/>
    <col min="11268" max="11268" width="13.42578125" style="33" customWidth="1"/>
    <col min="11269" max="11269" width="9.140625" style="33"/>
    <col min="11270" max="11270" width="11.7109375" style="33" customWidth="1"/>
    <col min="11271" max="11271" width="14.85546875" style="33" customWidth="1"/>
    <col min="11272" max="11273" width="9.140625" style="33"/>
    <col min="11274" max="11275" width="12.5703125" style="33" customWidth="1"/>
    <col min="11276" max="11276" width="9.140625" style="33"/>
    <col min="11277" max="11277" width="13" style="33" customWidth="1"/>
    <col min="11278" max="11278" width="15" style="33" customWidth="1"/>
    <col min="11279" max="11280" width="9.140625" style="33"/>
    <col min="11281" max="11281" width="12.7109375" style="33" customWidth="1"/>
    <col min="11282" max="11282" width="12.85546875" style="33" customWidth="1"/>
    <col min="11283" max="11283" width="9.140625" style="33"/>
    <col min="11284" max="11284" width="14.42578125" style="33" customWidth="1"/>
    <col min="11285" max="11285" width="15.5703125" style="33" customWidth="1"/>
    <col min="11286" max="11520" width="9.140625" style="33"/>
    <col min="11521" max="11521" width="23.7109375" style="33" customWidth="1"/>
    <col min="11522" max="11522" width="64.7109375" style="33" customWidth="1"/>
    <col min="11523" max="11523" width="12" style="33" customWidth="1"/>
    <col min="11524" max="11524" width="13.42578125" style="33" customWidth="1"/>
    <col min="11525" max="11525" width="9.140625" style="33"/>
    <col min="11526" max="11526" width="11.7109375" style="33" customWidth="1"/>
    <col min="11527" max="11527" width="14.85546875" style="33" customWidth="1"/>
    <col min="11528" max="11529" width="9.140625" style="33"/>
    <col min="11530" max="11531" width="12.5703125" style="33" customWidth="1"/>
    <col min="11532" max="11532" width="9.140625" style="33"/>
    <col min="11533" max="11533" width="13" style="33" customWidth="1"/>
    <col min="11534" max="11534" width="15" style="33" customWidth="1"/>
    <col min="11535" max="11536" width="9.140625" style="33"/>
    <col min="11537" max="11537" width="12.7109375" style="33" customWidth="1"/>
    <col min="11538" max="11538" width="12.85546875" style="33" customWidth="1"/>
    <col min="11539" max="11539" width="9.140625" style="33"/>
    <col min="11540" max="11540" width="14.42578125" style="33" customWidth="1"/>
    <col min="11541" max="11541" width="15.5703125" style="33" customWidth="1"/>
    <col min="11542" max="11776" width="9.140625" style="33"/>
    <col min="11777" max="11777" width="23.7109375" style="33" customWidth="1"/>
    <col min="11778" max="11778" width="64.7109375" style="33" customWidth="1"/>
    <col min="11779" max="11779" width="12" style="33" customWidth="1"/>
    <col min="11780" max="11780" width="13.42578125" style="33" customWidth="1"/>
    <col min="11781" max="11781" width="9.140625" style="33"/>
    <col min="11782" max="11782" width="11.7109375" style="33" customWidth="1"/>
    <col min="11783" max="11783" width="14.85546875" style="33" customWidth="1"/>
    <col min="11784" max="11785" width="9.140625" style="33"/>
    <col min="11786" max="11787" width="12.5703125" style="33" customWidth="1"/>
    <col min="11788" max="11788" width="9.140625" style="33"/>
    <col min="11789" max="11789" width="13" style="33" customWidth="1"/>
    <col min="11790" max="11790" width="15" style="33" customWidth="1"/>
    <col min="11791" max="11792" width="9.140625" style="33"/>
    <col min="11793" max="11793" width="12.7109375" style="33" customWidth="1"/>
    <col min="11794" max="11794" width="12.85546875" style="33" customWidth="1"/>
    <col min="11795" max="11795" width="9.140625" style="33"/>
    <col min="11796" max="11796" width="14.42578125" style="33" customWidth="1"/>
    <col min="11797" max="11797" width="15.5703125" style="33" customWidth="1"/>
    <col min="11798" max="12032" width="9.140625" style="33"/>
    <col min="12033" max="12033" width="23.7109375" style="33" customWidth="1"/>
    <col min="12034" max="12034" width="64.7109375" style="33" customWidth="1"/>
    <col min="12035" max="12035" width="12" style="33" customWidth="1"/>
    <col min="12036" max="12036" width="13.42578125" style="33" customWidth="1"/>
    <col min="12037" max="12037" width="9.140625" style="33"/>
    <col min="12038" max="12038" width="11.7109375" style="33" customWidth="1"/>
    <col min="12039" max="12039" width="14.85546875" style="33" customWidth="1"/>
    <col min="12040" max="12041" width="9.140625" style="33"/>
    <col min="12042" max="12043" width="12.5703125" style="33" customWidth="1"/>
    <col min="12044" max="12044" width="9.140625" style="33"/>
    <col min="12045" max="12045" width="13" style="33" customWidth="1"/>
    <col min="12046" max="12046" width="15" style="33" customWidth="1"/>
    <col min="12047" max="12048" width="9.140625" style="33"/>
    <col min="12049" max="12049" width="12.7109375" style="33" customWidth="1"/>
    <col min="12050" max="12050" width="12.85546875" style="33" customWidth="1"/>
    <col min="12051" max="12051" width="9.140625" style="33"/>
    <col min="12052" max="12052" width="14.42578125" style="33" customWidth="1"/>
    <col min="12053" max="12053" width="15.5703125" style="33" customWidth="1"/>
    <col min="12054" max="12288" width="9.140625" style="33"/>
    <col min="12289" max="12289" width="23.7109375" style="33" customWidth="1"/>
    <col min="12290" max="12290" width="64.7109375" style="33" customWidth="1"/>
    <col min="12291" max="12291" width="12" style="33" customWidth="1"/>
    <col min="12292" max="12292" width="13.42578125" style="33" customWidth="1"/>
    <col min="12293" max="12293" width="9.140625" style="33"/>
    <col min="12294" max="12294" width="11.7109375" style="33" customWidth="1"/>
    <col min="12295" max="12295" width="14.85546875" style="33" customWidth="1"/>
    <col min="12296" max="12297" width="9.140625" style="33"/>
    <col min="12298" max="12299" width="12.5703125" style="33" customWidth="1"/>
    <col min="12300" max="12300" width="9.140625" style="33"/>
    <col min="12301" max="12301" width="13" style="33" customWidth="1"/>
    <col min="12302" max="12302" width="15" style="33" customWidth="1"/>
    <col min="12303" max="12304" width="9.140625" style="33"/>
    <col min="12305" max="12305" width="12.7109375" style="33" customWidth="1"/>
    <col min="12306" max="12306" width="12.85546875" style="33" customWidth="1"/>
    <col min="12307" max="12307" width="9.140625" style="33"/>
    <col min="12308" max="12308" width="14.42578125" style="33" customWidth="1"/>
    <col min="12309" max="12309" width="15.5703125" style="33" customWidth="1"/>
    <col min="12310" max="12544" width="9.140625" style="33"/>
    <col min="12545" max="12545" width="23.7109375" style="33" customWidth="1"/>
    <col min="12546" max="12546" width="64.7109375" style="33" customWidth="1"/>
    <col min="12547" max="12547" width="12" style="33" customWidth="1"/>
    <col min="12548" max="12548" width="13.42578125" style="33" customWidth="1"/>
    <col min="12549" max="12549" width="9.140625" style="33"/>
    <col min="12550" max="12550" width="11.7109375" style="33" customWidth="1"/>
    <col min="12551" max="12551" width="14.85546875" style="33" customWidth="1"/>
    <col min="12552" max="12553" width="9.140625" style="33"/>
    <col min="12554" max="12555" width="12.5703125" style="33" customWidth="1"/>
    <col min="12556" max="12556" width="9.140625" style="33"/>
    <col min="12557" max="12557" width="13" style="33" customWidth="1"/>
    <col min="12558" max="12558" width="15" style="33" customWidth="1"/>
    <col min="12559" max="12560" width="9.140625" style="33"/>
    <col min="12561" max="12561" width="12.7109375" style="33" customWidth="1"/>
    <col min="12562" max="12562" width="12.85546875" style="33" customWidth="1"/>
    <col min="12563" max="12563" width="9.140625" style="33"/>
    <col min="12564" max="12564" width="14.42578125" style="33" customWidth="1"/>
    <col min="12565" max="12565" width="15.5703125" style="33" customWidth="1"/>
    <col min="12566" max="12800" width="9.140625" style="33"/>
    <col min="12801" max="12801" width="23.7109375" style="33" customWidth="1"/>
    <col min="12802" max="12802" width="64.7109375" style="33" customWidth="1"/>
    <col min="12803" max="12803" width="12" style="33" customWidth="1"/>
    <col min="12804" max="12804" width="13.42578125" style="33" customWidth="1"/>
    <col min="12805" max="12805" width="9.140625" style="33"/>
    <col min="12806" max="12806" width="11.7109375" style="33" customWidth="1"/>
    <col min="12807" max="12807" width="14.85546875" style="33" customWidth="1"/>
    <col min="12808" max="12809" width="9.140625" style="33"/>
    <col min="12810" max="12811" width="12.5703125" style="33" customWidth="1"/>
    <col min="12812" max="12812" width="9.140625" style="33"/>
    <col min="12813" max="12813" width="13" style="33" customWidth="1"/>
    <col min="12814" max="12814" width="15" style="33" customWidth="1"/>
    <col min="12815" max="12816" width="9.140625" style="33"/>
    <col min="12817" max="12817" width="12.7109375" style="33" customWidth="1"/>
    <col min="12818" max="12818" width="12.85546875" style="33" customWidth="1"/>
    <col min="12819" max="12819" width="9.140625" style="33"/>
    <col min="12820" max="12820" width="14.42578125" style="33" customWidth="1"/>
    <col min="12821" max="12821" width="15.5703125" style="33" customWidth="1"/>
    <col min="12822" max="13056" width="9.140625" style="33"/>
    <col min="13057" max="13057" width="23.7109375" style="33" customWidth="1"/>
    <col min="13058" max="13058" width="64.7109375" style="33" customWidth="1"/>
    <col min="13059" max="13059" width="12" style="33" customWidth="1"/>
    <col min="13060" max="13060" width="13.42578125" style="33" customWidth="1"/>
    <col min="13061" max="13061" width="9.140625" style="33"/>
    <col min="13062" max="13062" width="11.7109375" style="33" customWidth="1"/>
    <col min="13063" max="13063" width="14.85546875" style="33" customWidth="1"/>
    <col min="13064" max="13065" width="9.140625" style="33"/>
    <col min="13066" max="13067" width="12.5703125" style="33" customWidth="1"/>
    <col min="13068" max="13068" width="9.140625" style="33"/>
    <col min="13069" max="13069" width="13" style="33" customWidth="1"/>
    <col min="13070" max="13070" width="15" style="33" customWidth="1"/>
    <col min="13071" max="13072" width="9.140625" style="33"/>
    <col min="13073" max="13073" width="12.7109375" style="33" customWidth="1"/>
    <col min="13074" max="13074" width="12.85546875" style="33" customWidth="1"/>
    <col min="13075" max="13075" width="9.140625" style="33"/>
    <col min="13076" max="13076" width="14.42578125" style="33" customWidth="1"/>
    <col min="13077" max="13077" width="15.5703125" style="33" customWidth="1"/>
    <col min="13078" max="13312" width="9.140625" style="33"/>
    <col min="13313" max="13313" width="23.7109375" style="33" customWidth="1"/>
    <col min="13314" max="13314" width="64.7109375" style="33" customWidth="1"/>
    <col min="13315" max="13315" width="12" style="33" customWidth="1"/>
    <col min="13316" max="13316" width="13.42578125" style="33" customWidth="1"/>
    <col min="13317" max="13317" width="9.140625" style="33"/>
    <col min="13318" max="13318" width="11.7109375" style="33" customWidth="1"/>
    <col min="13319" max="13319" width="14.85546875" style="33" customWidth="1"/>
    <col min="13320" max="13321" width="9.140625" style="33"/>
    <col min="13322" max="13323" width="12.5703125" style="33" customWidth="1"/>
    <col min="13324" max="13324" width="9.140625" style="33"/>
    <col min="13325" max="13325" width="13" style="33" customWidth="1"/>
    <col min="13326" max="13326" width="15" style="33" customWidth="1"/>
    <col min="13327" max="13328" width="9.140625" style="33"/>
    <col min="13329" max="13329" width="12.7109375" style="33" customWidth="1"/>
    <col min="13330" max="13330" width="12.85546875" style="33" customWidth="1"/>
    <col min="13331" max="13331" width="9.140625" style="33"/>
    <col min="13332" max="13332" width="14.42578125" style="33" customWidth="1"/>
    <col min="13333" max="13333" width="15.5703125" style="33" customWidth="1"/>
    <col min="13334" max="13568" width="9.140625" style="33"/>
    <col min="13569" max="13569" width="23.7109375" style="33" customWidth="1"/>
    <col min="13570" max="13570" width="64.7109375" style="33" customWidth="1"/>
    <col min="13571" max="13571" width="12" style="33" customWidth="1"/>
    <col min="13572" max="13572" width="13.42578125" style="33" customWidth="1"/>
    <col min="13573" max="13573" width="9.140625" style="33"/>
    <col min="13574" max="13574" width="11.7109375" style="33" customWidth="1"/>
    <col min="13575" max="13575" width="14.85546875" style="33" customWidth="1"/>
    <col min="13576" max="13577" width="9.140625" style="33"/>
    <col min="13578" max="13579" width="12.5703125" style="33" customWidth="1"/>
    <col min="13580" max="13580" width="9.140625" style="33"/>
    <col min="13581" max="13581" width="13" style="33" customWidth="1"/>
    <col min="13582" max="13582" width="15" style="33" customWidth="1"/>
    <col min="13583" max="13584" width="9.140625" style="33"/>
    <col min="13585" max="13585" width="12.7109375" style="33" customWidth="1"/>
    <col min="13586" max="13586" width="12.85546875" style="33" customWidth="1"/>
    <col min="13587" max="13587" width="9.140625" style="33"/>
    <col min="13588" max="13588" width="14.42578125" style="33" customWidth="1"/>
    <col min="13589" max="13589" width="15.5703125" style="33" customWidth="1"/>
    <col min="13590" max="13824" width="9.140625" style="33"/>
    <col min="13825" max="13825" width="23.7109375" style="33" customWidth="1"/>
    <col min="13826" max="13826" width="64.7109375" style="33" customWidth="1"/>
    <col min="13827" max="13827" width="12" style="33" customWidth="1"/>
    <col min="13828" max="13828" width="13.42578125" style="33" customWidth="1"/>
    <col min="13829" max="13829" width="9.140625" style="33"/>
    <col min="13830" max="13830" width="11.7109375" style="33" customWidth="1"/>
    <col min="13831" max="13831" width="14.85546875" style="33" customWidth="1"/>
    <col min="13832" max="13833" width="9.140625" style="33"/>
    <col min="13834" max="13835" width="12.5703125" style="33" customWidth="1"/>
    <col min="13836" max="13836" width="9.140625" style="33"/>
    <col min="13837" max="13837" width="13" style="33" customWidth="1"/>
    <col min="13838" max="13838" width="15" style="33" customWidth="1"/>
    <col min="13839" max="13840" width="9.140625" style="33"/>
    <col min="13841" max="13841" width="12.7109375" style="33" customWidth="1"/>
    <col min="13842" max="13842" width="12.85546875" style="33" customWidth="1"/>
    <col min="13843" max="13843" width="9.140625" style="33"/>
    <col min="13844" max="13844" width="14.42578125" style="33" customWidth="1"/>
    <col min="13845" max="13845" width="15.5703125" style="33" customWidth="1"/>
    <col min="13846" max="14080" width="9.140625" style="33"/>
    <col min="14081" max="14081" width="23.7109375" style="33" customWidth="1"/>
    <col min="14082" max="14082" width="64.7109375" style="33" customWidth="1"/>
    <col min="14083" max="14083" width="12" style="33" customWidth="1"/>
    <col min="14084" max="14084" width="13.42578125" style="33" customWidth="1"/>
    <col min="14085" max="14085" width="9.140625" style="33"/>
    <col min="14086" max="14086" width="11.7109375" style="33" customWidth="1"/>
    <col min="14087" max="14087" width="14.85546875" style="33" customWidth="1"/>
    <col min="14088" max="14089" width="9.140625" style="33"/>
    <col min="14090" max="14091" width="12.5703125" style="33" customWidth="1"/>
    <col min="14092" max="14092" width="9.140625" style="33"/>
    <col min="14093" max="14093" width="13" style="33" customWidth="1"/>
    <col min="14094" max="14094" width="15" style="33" customWidth="1"/>
    <col min="14095" max="14096" width="9.140625" style="33"/>
    <col min="14097" max="14097" width="12.7109375" style="33" customWidth="1"/>
    <col min="14098" max="14098" width="12.85546875" style="33" customWidth="1"/>
    <col min="14099" max="14099" width="9.140625" style="33"/>
    <col min="14100" max="14100" width="14.42578125" style="33" customWidth="1"/>
    <col min="14101" max="14101" width="15.5703125" style="33" customWidth="1"/>
    <col min="14102" max="14336" width="9.140625" style="33"/>
    <col min="14337" max="14337" width="23.7109375" style="33" customWidth="1"/>
    <col min="14338" max="14338" width="64.7109375" style="33" customWidth="1"/>
    <col min="14339" max="14339" width="12" style="33" customWidth="1"/>
    <col min="14340" max="14340" width="13.42578125" style="33" customWidth="1"/>
    <col min="14341" max="14341" width="9.140625" style="33"/>
    <col min="14342" max="14342" width="11.7109375" style="33" customWidth="1"/>
    <col min="14343" max="14343" width="14.85546875" style="33" customWidth="1"/>
    <col min="14344" max="14345" width="9.140625" style="33"/>
    <col min="14346" max="14347" width="12.5703125" style="33" customWidth="1"/>
    <col min="14348" max="14348" width="9.140625" style="33"/>
    <col min="14349" max="14349" width="13" style="33" customWidth="1"/>
    <col min="14350" max="14350" width="15" style="33" customWidth="1"/>
    <col min="14351" max="14352" width="9.140625" style="33"/>
    <col min="14353" max="14353" width="12.7109375" style="33" customWidth="1"/>
    <col min="14354" max="14354" width="12.85546875" style="33" customWidth="1"/>
    <col min="14355" max="14355" width="9.140625" style="33"/>
    <col min="14356" max="14356" width="14.42578125" style="33" customWidth="1"/>
    <col min="14357" max="14357" width="15.5703125" style="33" customWidth="1"/>
    <col min="14358" max="14592" width="9.140625" style="33"/>
    <col min="14593" max="14593" width="23.7109375" style="33" customWidth="1"/>
    <col min="14594" max="14594" width="64.7109375" style="33" customWidth="1"/>
    <col min="14595" max="14595" width="12" style="33" customWidth="1"/>
    <col min="14596" max="14596" width="13.42578125" style="33" customWidth="1"/>
    <col min="14597" max="14597" width="9.140625" style="33"/>
    <col min="14598" max="14598" width="11.7109375" style="33" customWidth="1"/>
    <col min="14599" max="14599" width="14.85546875" style="33" customWidth="1"/>
    <col min="14600" max="14601" width="9.140625" style="33"/>
    <col min="14602" max="14603" width="12.5703125" style="33" customWidth="1"/>
    <col min="14604" max="14604" width="9.140625" style="33"/>
    <col min="14605" max="14605" width="13" style="33" customWidth="1"/>
    <col min="14606" max="14606" width="15" style="33" customWidth="1"/>
    <col min="14607" max="14608" width="9.140625" style="33"/>
    <col min="14609" max="14609" width="12.7109375" style="33" customWidth="1"/>
    <col min="14610" max="14610" width="12.85546875" style="33" customWidth="1"/>
    <col min="14611" max="14611" width="9.140625" style="33"/>
    <col min="14612" max="14612" width="14.42578125" style="33" customWidth="1"/>
    <col min="14613" max="14613" width="15.5703125" style="33" customWidth="1"/>
    <col min="14614" max="14848" width="9.140625" style="33"/>
    <col min="14849" max="14849" width="23.7109375" style="33" customWidth="1"/>
    <col min="14850" max="14850" width="64.7109375" style="33" customWidth="1"/>
    <col min="14851" max="14851" width="12" style="33" customWidth="1"/>
    <col min="14852" max="14852" width="13.42578125" style="33" customWidth="1"/>
    <col min="14853" max="14853" width="9.140625" style="33"/>
    <col min="14854" max="14854" width="11.7109375" style="33" customWidth="1"/>
    <col min="14855" max="14855" width="14.85546875" style="33" customWidth="1"/>
    <col min="14856" max="14857" width="9.140625" style="33"/>
    <col min="14858" max="14859" width="12.5703125" style="33" customWidth="1"/>
    <col min="14860" max="14860" width="9.140625" style="33"/>
    <col min="14861" max="14861" width="13" style="33" customWidth="1"/>
    <col min="14862" max="14862" width="15" style="33" customWidth="1"/>
    <col min="14863" max="14864" width="9.140625" style="33"/>
    <col min="14865" max="14865" width="12.7109375" style="33" customWidth="1"/>
    <col min="14866" max="14866" width="12.85546875" style="33" customWidth="1"/>
    <col min="14867" max="14867" width="9.140625" style="33"/>
    <col min="14868" max="14868" width="14.42578125" style="33" customWidth="1"/>
    <col min="14869" max="14869" width="15.5703125" style="33" customWidth="1"/>
    <col min="14870" max="15104" width="9.140625" style="33"/>
    <col min="15105" max="15105" width="23.7109375" style="33" customWidth="1"/>
    <col min="15106" max="15106" width="64.7109375" style="33" customWidth="1"/>
    <col min="15107" max="15107" width="12" style="33" customWidth="1"/>
    <col min="15108" max="15108" width="13.42578125" style="33" customWidth="1"/>
    <col min="15109" max="15109" width="9.140625" style="33"/>
    <col min="15110" max="15110" width="11.7109375" style="33" customWidth="1"/>
    <col min="15111" max="15111" width="14.85546875" style="33" customWidth="1"/>
    <col min="15112" max="15113" width="9.140625" style="33"/>
    <col min="15114" max="15115" width="12.5703125" style="33" customWidth="1"/>
    <col min="15116" max="15116" width="9.140625" style="33"/>
    <col min="15117" max="15117" width="13" style="33" customWidth="1"/>
    <col min="15118" max="15118" width="15" style="33" customWidth="1"/>
    <col min="15119" max="15120" width="9.140625" style="33"/>
    <col min="15121" max="15121" width="12.7109375" style="33" customWidth="1"/>
    <col min="15122" max="15122" width="12.85546875" style="33" customWidth="1"/>
    <col min="15123" max="15123" width="9.140625" style="33"/>
    <col min="15124" max="15124" width="14.42578125" style="33" customWidth="1"/>
    <col min="15125" max="15125" width="15.5703125" style="33" customWidth="1"/>
    <col min="15126" max="15360" width="9.140625" style="33"/>
    <col min="15361" max="15361" width="23.7109375" style="33" customWidth="1"/>
    <col min="15362" max="15362" width="64.7109375" style="33" customWidth="1"/>
    <col min="15363" max="15363" width="12" style="33" customWidth="1"/>
    <col min="15364" max="15364" width="13.42578125" style="33" customWidth="1"/>
    <col min="15365" max="15365" width="9.140625" style="33"/>
    <col min="15366" max="15366" width="11.7109375" style="33" customWidth="1"/>
    <col min="15367" max="15367" width="14.85546875" style="33" customWidth="1"/>
    <col min="15368" max="15369" width="9.140625" style="33"/>
    <col min="15370" max="15371" width="12.5703125" style="33" customWidth="1"/>
    <col min="15372" max="15372" width="9.140625" style="33"/>
    <col min="15373" max="15373" width="13" style="33" customWidth="1"/>
    <col min="15374" max="15374" width="15" style="33" customWidth="1"/>
    <col min="15375" max="15376" width="9.140625" style="33"/>
    <col min="15377" max="15377" width="12.7109375" style="33" customWidth="1"/>
    <col min="15378" max="15378" width="12.85546875" style="33" customWidth="1"/>
    <col min="15379" max="15379" width="9.140625" style="33"/>
    <col min="15380" max="15380" width="14.42578125" style="33" customWidth="1"/>
    <col min="15381" max="15381" width="15.5703125" style="33" customWidth="1"/>
    <col min="15382" max="15616" width="9.140625" style="33"/>
    <col min="15617" max="15617" width="23.7109375" style="33" customWidth="1"/>
    <col min="15618" max="15618" width="64.7109375" style="33" customWidth="1"/>
    <col min="15619" max="15619" width="12" style="33" customWidth="1"/>
    <col min="15620" max="15620" width="13.42578125" style="33" customWidth="1"/>
    <col min="15621" max="15621" width="9.140625" style="33"/>
    <col min="15622" max="15622" width="11.7109375" style="33" customWidth="1"/>
    <col min="15623" max="15623" width="14.85546875" style="33" customWidth="1"/>
    <col min="15624" max="15625" width="9.140625" style="33"/>
    <col min="15626" max="15627" width="12.5703125" style="33" customWidth="1"/>
    <col min="15628" max="15628" width="9.140625" style="33"/>
    <col min="15629" max="15629" width="13" style="33" customWidth="1"/>
    <col min="15630" max="15630" width="15" style="33" customWidth="1"/>
    <col min="15631" max="15632" width="9.140625" style="33"/>
    <col min="15633" max="15633" width="12.7109375" style="33" customWidth="1"/>
    <col min="15634" max="15634" width="12.85546875" style="33" customWidth="1"/>
    <col min="15635" max="15635" width="9.140625" style="33"/>
    <col min="15636" max="15636" width="14.42578125" style="33" customWidth="1"/>
    <col min="15637" max="15637" width="15.5703125" style="33" customWidth="1"/>
    <col min="15638" max="15872" width="9.140625" style="33"/>
    <col min="15873" max="15873" width="23.7109375" style="33" customWidth="1"/>
    <col min="15874" max="15874" width="64.7109375" style="33" customWidth="1"/>
    <col min="15875" max="15875" width="12" style="33" customWidth="1"/>
    <col min="15876" max="15876" width="13.42578125" style="33" customWidth="1"/>
    <col min="15877" max="15877" width="9.140625" style="33"/>
    <col min="15878" max="15878" width="11.7109375" style="33" customWidth="1"/>
    <col min="15879" max="15879" width="14.85546875" style="33" customWidth="1"/>
    <col min="15880" max="15881" width="9.140625" style="33"/>
    <col min="15882" max="15883" width="12.5703125" style="33" customWidth="1"/>
    <col min="15884" max="15884" width="9.140625" style="33"/>
    <col min="15885" max="15885" width="13" style="33" customWidth="1"/>
    <col min="15886" max="15886" width="15" style="33" customWidth="1"/>
    <col min="15887" max="15888" width="9.140625" style="33"/>
    <col min="15889" max="15889" width="12.7109375" style="33" customWidth="1"/>
    <col min="15890" max="15890" width="12.85546875" style="33" customWidth="1"/>
    <col min="15891" max="15891" width="9.140625" style="33"/>
    <col min="15892" max="15892" width="14.42578125" style="33" customWidth="1"/>
    <col min="15893" max="15893" width="15.5703125" style="33" customWidth="1"/>
    <col min="15894" max="16128" width="9.140625" style="33"/>
    <col min="16129" max="16129" width="23.7109375" style="33" customWidth="1"/>
    <col min="16130" max="16130" width="64.7109375" style="33" customWidth="1"/>
    <col min="16131" max="16131" width="12" style="33" customWidth="1"/>
    <col min="16132" max="16132" width="13.42578125" style="33" customWidth="1"/>
    <col min="16133" max="16133" width="9.140625" style="33"/>
    <col min="16134" max="16134" width="11.7109375" style="33" customWidth="1"/>
    <col min="16135" max="16135" width="14.85546875" style="33" customWidth="1"/>
    <col min="16136" max="16137" width="9.140625" style="33"/>
    <col min="16138" max="16139" width="12.5703125" style="33" customWidth="1"/>
    <col min="16140" max="16140" width="9.140625" style="33"/>
    <col min="16141" max="16141" width="13" style="33" customWidth="1"/>
    <col min="16142" max="16142" width="15" style="33" customWidth="1"/>
    <col min="16143" max="16144" width="9.140625" style="33"/>
    <col min="16145" max="16145" width="12.7109375" style="33" customWidth="1"/>
    <col min="16146" max="16146" width="12.85546875" style="33" customWidth="1"/>
    <col min="16147" max="16147" width="9.140625" style="33"/>
    <col min="16148" max="16148" width="14.42578125" style="33" customWidth="1"/>
    <col min="16149" max="16149" width="15.5703125" style="33" customWidth="1"/>
    <col min="16150" max="16384" width="9.140625" style="33"/>
  </cols>
  <sheetData>
    <row r="1" spans="1:24">
      <c r="A1" s="16" t="s">
        <v>57</v>
      </c>
      <c r="B1" s="511">
        <v>45</v>
      </c>
    </row>
    <row r="2" spans="1:24">
      <c r="A2" s="16" t="s">
        <v>58</v>
      </c>
      <c r="B2" s="16" t="s">
        <v>2285</v>
      </c>
    </row>
    <row r="3" spans="1:24">
      <c r="A3" s="16" t="s">
        <v>56</v>
      </c>
      <c r="B3" s="16" t="s">
        <v>1366</v>
      </c>
    </row>
    <row r="4" spans="1:24">
      <c r="A4" s="16" t="s">
        <v>59</v>
      </c>
      <c r="B4" s="16" t="s">
        <v>62</v>
      </c>
    </row>
    <row r="5" spans="1:24">
      <c r="A5" s="33" t="s">
        <v>1349</v>
      </c>
      <c r="B5" s="33" t="s">
        <v>80</v>
      </c>
    </row>
    <row r="6" spans="1:24" ht="15.75" thickBot="1"/>
    <row r="7" spans="1:24" ht="15.75" thickBot="1">
      <c r="A7" s="598"/>
      <c r="B7" s="1641" t="s">
        <v>2285</v>
      </c>
      <c r="C7" s="3113" t="s">
        <v>2240</v>
      </c>
      <c r="D7" s="3125"/>
      <c r="E7" s="3125"/>
      <c r="F7" s="599"/>
      <c r="G7" s="599"/>
      <c r="H7" s="599"/>
      <c r="I7" s="600"/>
      <c r="J7" s="3113" t="s">
        <v>2241</v>
      </c>
      <c r="K7" s="3125"/>
      <c r="L7" s="3125"/>
      <c r="M7" s="3125"/>
      <c r="N7" s="3125"/>
      <c r="O7" s="3125"/>
      <c r="P7" s="3114"/>
      <c r="Q7" s="3113" t="s">
        <v>28</v>
      </c>
      <c r="R7" s="3125"/>
      <c r="S7" s="3125"/>
      <c r="T7" s="3125"/>
      <c r="U7" s="3125"/>
      <c r="V7" s="3125"/>
      <c r="W7" s="3114"/>
      <c r="X7" s="116"/>
    </row>
    <row r="8" spans="1:24">
      <c r="A8" s="601"/>
      <c r="B8" s="3126" t="s">
        <v>2234</v>
      </c>
      <c r="C8" s="3128" t="s">
        <v>2286</v>
      </c>
      <c r="D8" s="3129"/>
      <c r="E8" s="3130"/>
      <c r="F8" s="3123" t="s">
        <v>2287</v>
      </c>
      <c r="G8" s="3134" t="s">
        <v>2288</v>
      </c>
      <c r="H8" s="3128" t="s">
        <v>2289</v>
      </c>
      <c r="I8" s="3126" t="s">
        <v>995</v>
      </c>
      <c r="J8" s="3129" t="s">
        <v>2286</v>
      </c>
      <c r="K8" s="3129"/>
      <c r="L8" s="3130"/>
      <c r="M8" s="3134" t="s">
        <v>2287</v>
      </c>
      <c r="N8" s="3134" t="s">
        <v>2288</v>
      </c>
      <c r="O8" s="3128" t="s">
        <v>2289</v>
      </c>
      <c r="P8" s="3126" t="s">
        <v>995</v>
      </c>
      <c r="Q8" s="3129" t="s">
        <v>2286</v>
      </c>
      <c r="R8" s="3129"/>
      <c r="S8" s="3130"/>
      <c r="T8" s="3134" t="s">
        <v>2290</v>
      </c>
      <c r="U8" s="3134" t="s">
        <v>2288</v>
      </c>
      <c r="V8" s="3134" t="s">
        <v>2289</v>
      </c>
      <c r="W8" s="3126" t="s">
        <v>995</v>
      </c>
      <c r="X8" s="116"/>
    </row>
    <row r="9" spans="1:24" ht="15.75" thickBot="1">
      <c r="A9" s="1642" t="s">
        <v>709</v>
      </c>
      <c r="B9" s="3127"/>
      <c r="C9" s="3131"/>
      <c r="D9" s="3132"/>
      <c r="E9" s="3133"/>
      <c r="F9" s="3088"/>
      <c r="G9" s="3135"/>
      <c r="H9" s="3136"/>
      <c r="I9" s="3127"/>
      <c r="J9" s="3132"/>
      <c r="K9" s="3132"/>
      <c r="L9" s="3133"/>
      <c r="M9" s="3135"/>
      <c r="N9" s="3135"/>
      <c r="O9" s="3136"/>
      <c r="P9" s="3127"/>
      <c r="Q9" s="3132"/>
      <c r="R9" s="3132"/>
      <c r="S9" s="3133"/>
      <c r="T9" s="3135"/>
      <c r="U9" s="3135"/>
      <c r="V9" s="3135"/>
      <c r="W9" s="3127"/>
      <c r="X9" s="116"/>
    </row>
    <row r="10" spans="1:24" ht="15.75" thickBot="1">
      <c r="A10" s="601"/>
      <c r="B10" s="3127"/>
      <c r="C10" s="1642" t="s">
        <v>2242</v>
      </c>
      <c r="D10" s="1642" t="s">
        <v>2243</v>
      </c>
      <c r="E10" s="1642" t="s">
        <v>2244</v>
      </c>
      <c r="F10" s="3088"/>
      <c r="G10" s="3135"/>
      <c r="H10" s="3136"/>
      <c r="I10" s="3127"/>
      <c r="J10" s="602" t="s">
        <v>2242</v>
      </c>
      <c r="K10" s="1642" t="s">
        <v>2243</v>
      </c>
      <c r="L10" s="1642" t="s">
        <v>2244</v>
      </c>
      <c r="M10" s="3135"/>
      <c r="N10" s="3135"/>
      <c r="O10" s="3136"/>
      <c r="P10" s="3127"/>
      <c r="Q10" s="602" t="s">
        <v>2242</v>
      </c>
      <c r="R10" s="1642" t="s">
        <v>2243</v>
      </c>
      <c r="S10" s="1642" t="s">
        <v>2244</v>
      </c>
      <c r="T10" s="3135"/>
      <c r="U10" s="3135"/>
      <c r="V10" s="3135"/>
      <c r="W10" s="3127"/>
      <c r="X10" s="116"/>
    </row>
    <row r="11" spans="1:24">
      <c r="A11" s="419">
        <v>1</v>
      </c>
      <c r="B11" s="419" t="s">
        <v>2247</v>
      </c>
      <c r="C11" s="603">
        <f t="shared" ref="C11:H11" si="0">+C12+C13</f>
        <v>0</v>
      </c>
      <c r="D11" s="604">
        <f t="shared" si="0"/>
        <v>0</v>
      </c>
      <c r="E11" s="604">
        <f t="shared" si="0"/>
        <v>0</v>
      </c>
      <c r="F11" s="604">
        <f t="shared" si="0"/>
        <v>0</v>
      </c>
      <c r="G11" s="604">
        <f t="shared" si="0"/>
        <v>0</v>
      </c>
      <c r="H11" s="605">
        <f t="shared" si="0"/>
        <v>0</v>
      </c>
      <c r="I11" s="606">
        <f>SUM(C11:H11)</f>
        <v>0</v>
      </c>
      <c r="J11" s="603">
        <f t="shared" ref="J11:O11" si="1">+J12+J13</f>
        <v>0</v>
      </c>
      <c r="K11" s="604">
        <f t="shared" si="1"/>
        <v>0</v>
      </c>
      <c r="L11" s="604">
        <f t="shared" si="1"/>
        <v>0</v>
      </c>
      <c r="M11" s="604">
        <f t="shared" si="1"/>
        <v>0</v>
      </c>
      <c r="N11" s="604">
        <f t="shared" si="1"/>
        <v>0</v>
      </c>
      <c r="O11" s="605">
        <f t="shared" si="1"/>
        <v>0</v>
      </c>
      <c r="P11" s="606">
        <f>SUM(J11:O11)</f>
        <v>0</v>
      </c>
      <c r="Q11" s="607">
        <f>+C11+J11</f>
        <v>0</v>
      </c>
      <c r="R11" s="608">
        <f t="shared" ref="R11:V13" si="2">+D11+K11</f>
        <v>0</v>
      </c>
      <c r="S11" s="608">
        <f t="shared" si="2"/>
        <v>0</v>
      </c>
      <c r="T11" s="608">
        <f t="shared" si="2"/>
        <v>0</v>
      </c>
      <c r="U11" s="608">
        <f t="shared" si="2"/>
        <v>0</v>
      </c>
      <c r="V11" s="609">
        <f t="shared" si="2"/>
        <v>0</v>
      </c>
      <c r="W11" s="606">
        <f>SUM(Q11:V11)</f>
        <v>0</v>
      </c>
      <c r="X11" s="116"/>
    </row>
    <row r="12" spans="1:24">
      <c r="A12" s="413">
        <v>2</v>
      </c>
      <c r="B12" s="413" t="s">
        <v>2291</v>
      </c>
      <c r="C12" s="610"/>
      <c r="D12" s="516"/>
      <c r="E12" s="516"/>
      <c r="F12" s="516"/>
      <c r="G12" s="516"/>
      <c r="H12" s="561"/>
      <c r="I12" s="572">
        <f t="shared" ref="I12:I22" si="3">SUM(C12:H12)</f>
        <v>0</v>
      </c>
      <c r="J12" s="610"/>
      <c r="K12" s="516"/>
      <c r="L12" s="516"/>
      <c r="M12" s="516"/>
      <c r="N12" s="516"/>
      <c r="O12" s="561"/>
      <c r="P12" s="572">
        <f>SUM(J12:O12)</f>
        <v>0</v>
      </c>
      <c r="Q12" s="611">
        <f>+C12+J12</f>
        <v>0</v>
      </c>
      <c r="R12" s="316">
        <f t="shared" si="2"/>
        <v>0</v>
      </c>
      <c r="S12" s="316">
        <f t="shared" si="2"/>
        <v>0</v>
      </c>
      <c r="T12" s="316">
        <f t="shared" si="2"/>
        <v>0</v>
      </c>
      <c r="U12" s="316">
        <f t="shared" si="2"/>
        <v>0</v>
      </c>
      <c r="V12" s="567">
        <f t="shared" si="2"/>
        <v>0</v>
      </c>
      <c r="W12" s="572">
        <f>SUM(Q12:V12)</f>
        <v>0</v>
      </c>
      <c r="X12" s="116"/>
    </row>
    <row r="13" spans="1:24">
      <c r="A13" s="413">
        <v>3</v>
      </c>
      <c r="B13" s="413" t="s">
        <v>2248</v>
      </c>
      <c r="C13" s="610"/>
      <c r="D13" s="516"/>
      <c r="E13" s="516"/>
      <c r="F13" s="516"/>
      <c r="G13" s="516"/>
      <c r="H13" s="561"/>
      <c r="I13" s="572">
        <f t="shared" si="3"/>
        <v>0</v>
      </c>
      <c r="J13" s="610"/>
      <c r="K13" s="516"/>
      <c r="L13" s="516"/>
      <c r="M13" s="516"/>
      <c r="N13" s="516"/>
      <c r="O13" s="561"/>
      <c r="P13" s="572">
        <f t="shared" ref="P13:P22" si="4">SUM(J13:O13)</f>
        <v>0</v>
      </c>
      <c r="Q13" s="611">
        <f>+C13+J13</f>
        <v>0</v>
      </c>
      <c r="R13" s="316">
        <f t="shared" si="2"/>
        <v>0</v>
      </c>
      <c r="S13" s="316">
        <f t="shared" si="2"/>
        <v>0</v>
      </c>
      <c r="T13" s="316">
        <f t="shared" si="2"/>
        <v>0</v>
      </c>
      <c r="U13" s="316">
        <f t="shared" si="2"/>
        <v>0</v>
      </c>
      <c r="V13" s="567">
        <f t="shared" si="2"/>
        <v>0</v>
      </c>
      <c r="W13" s="572">
        <f>SUM(Q13:V13)</f>
        <v>0</v>
      </c>
      <c r="X13" s="116"/>
    </row>
    <row r="14" spans="1:24">
      <c r="A14" s="413"/>
      <c r="B14" s="413" t="s">
        <v>1518</v>
      </c>
      <c r="C14" s="612"/>
      <c r="D14" s="613"/>
      <c r="E14" s="613"/>
      <c r="F14" s="613"/>
      <c r="G14" s="613"/>
      <c r="H14" s="614"/>
      <c r="I14" s="615"/>
      <c r="J14" s="612"/>
      <c r="K14" s="613"/>
      <c r="L14" s="613"/>
      <c r="M14" s="613"/>
      <c r="N14" s="613"/>
      <c r="O14" s="614"/>
      <c r="P14" s="616"/>
      <c r="Q14" s="617"/>
      <c r="R14" s="618"/>
      <c r="S14" s="618"/>
      <c r="T14" s="618"/>
      <c r="U14" s="618"/>
      <c r="V14" s="619"/>
      <c r="W14" s="616"/>
      <c r="X14" s="116"/>
    </row>
    <row r="15" spans="1:24">
      <c r="A15" s="413">
        <v>3.1</v>
      </c>
      <c r="B15" s="413" t="s">
        <v>2292</v>
      </c>
      <c r="C15" s="610"/>
      <c r="D15" s="516"/>
      <c r="E15" s="516"/>
      <c r="F15" s="516"/>
      <c r="G15" s="516"/>
      <c r="H15" s="561"/>
      <c r="I15" s="572">
        <f t="shared" si="3"/>
        <v>0</v>
      </c>
      <c r="J15" s="610"/>
      <c r="K15" s="516"/>
      <c r="L15" s="516"/>
      <c r="M15" s="516"/>
      <c r="N15" s="516"/>
      <c r="O15" s="561"/>
      <c r="P15" s="572">
        <f t="shared" si="4"/>
        <v>0</v>
      </c>
      <c r="Q15" s="611">
        <f>+C15+J15</f>
        <v>0</v>
      </c>
      <c r="R15" s="316">
        <f t="shared" ref="R15:V19" si="5">+D15+K15</f>
        <v>0</v>
      </c>
      <c r="S15" s="316">
        <f t="shared" si="5"/>
        <v>0</v>
      </c>
      <c r="T15" s="316">
        <f t="shared" si="5"/>
        <v>0</v>
      </c>
      <c r="U15" s="316">
        <f t="shared" si="5"/>
        <v>0</v>
      </c>
      <c r="V15" s="567">
        <f t="shared" si="5"/>
        <v>0</v>
      </c>
      <c r="W15" s="572">
        <f>SUM(Q15:V15)</f>
        <v>0</v>
      </c>
      <c r="X15" s="116"/>
    </row>
    <row r="16" spans="1:24">
      <c r="A16" s="413">
        <v>3.2</v>
      </c>
      <c r="B16" s="413" t="s">
        <v>2293</v>
      </c>
      <c r="C16" s="610"/>
      <c r="D16" s="516"/>
      <c r="E16" s="516"/>
      <c r="F16" s="516"/>
      <c r="G16" s="516"/>
      <c r="H16" s="561"/>
      <c r="I16" s="572">
        <f t="shared" si="3"/>
        <v>0</v>
      </c>
      <c r="J16" s="610"/>
      <c r="K16" s="516"/>
      <c r="L16" s="516"/>
      <c r="M16" s="516"/>
      <c r="N16" s="516"/>
      <c r="O16" s="561"/>
      <c r="P16" s="572">
        <f t="shared" si="4"/>
        <v>0</v>
      </c>
      <c r="Q16" s="611">
        <f>+C16+J16</f>
        <v>0</v>
      </c>
      <c r="R16" s="316">
        <f t="shared" si="5"/>
        <v>0</v>
      </c>
      <c r="S16" s="316">
        <f t="shared" si="5"/>
        <v>0</v>
      </c>
      <c r="T16" s="316">
        <f t="shared" si="5"/>
        <v>0</v>
      </c>
      <c r="U16" s="316">
        <f t="shared" si="5"/>
        <v>0</v>
      </c>
      <c r="V16" s="567">
        <f t="shared" si="5"/>
        <v>0</v>
      </c>
      <c r="W16" s="572">
        <f>SUM(Q16:V16)</f>
        <v>0</v>
      </c>
      <c r="X16" s="116"/>
    </row>
    <row r="17" spans="1:24">
      <c r="A17" s="413">
        <v>4</v>
      </c>
      <c r="B17" s="413" t="s">
        <v>2260</v>
      </c>
      <c r="C17" s="620">
        <f t="shared" ref="C17:H17" si="6">+C18+C19</f>
        <v>0</v>
      </c>
      <c r="D17" s="543">
        <f t="shared" si="6"/>
        <v>0</v>
      </c>
      <c r="E17" s="543">
        <f t="shared" si="6"/>
        <v>0</v>
      </c>
      <c r="F17" s="543">
        <f t="shared" si="6"/>
        <v>0</v>
      </c>
      <c r="G17" s="543">
        <f t="shared" si="6"/>
        <v>0</v>
      </c>
      <c r="H17" s="621">
        <f t="shared" si="6"/>
        <v>0</v>
      </c>
      <c r="I17" s="572">
        <f t="shared" si="3"/>
        <v>0</v>
      </c>
      <c r="J17" s="620">
        <f t="shared" ref="J17:O17" si="7">+J18+J19</f>
        <v>0</v>
      </c>
      <c r="K17" s="543">
        <f t="shared" si="7"/>
        <v>0</v>
      </c>
      <c r="L17" s="543">
        <f t="shared" si="7"/>
        <v>0</v>
      </c>
      <c r="M17" s="543">
        <f t="shared" si="7"/>
        <v>0</v>
      </c>
      <c r="N17" s="543">
        <f t="shared" si="7"/>
        <v>0</v>
      </c>
      <c r="O17" s="621">
        <f t="shared" si="7"/>
        <v>0</v>
      </c>
      <c r="P17" s="572">
        <f t="shared" si="4"/>
        <v>0</v>
      </c>
      <c r="Q17" s="611">
        <f>+C17+J17</f>
        <v>0</v>
      </c>
      <c r="R17" s="316">
        <f t="shared" si="5"/>
        <v>0</v>
      </c>
      <c r="S17" s="316">
        <f t="shared" si="5"/>
        <v>0</v>
      </c>
      <c r="T17" s="316">
        <f t="shared" si="5"/>
        <v>0</v>
      </c>
      <c r="U17" s="316">
        <f t="shared" si="5"/>
        <v>0</v>
      </c>
      <c r="V17" s="567">
        <f t="shared" si="5"/>
        <v>0</v>
      </c>
      <c r="W17" s="572">
        <f>SUM(Q17:V17)</f>
        <v>0</v>
      </c>
      <c r="X17" s="116"/>
    </row>
    <row r="18" spans="1:24">
      <c r="A18" s="413">
        <v>5</v>
      </c>
      <c r="B18" s="413" t="s">
        <v>2294</v>
      </c>
      <c r="C18" s="610"/>
      <c r="D18" s="516"/>
      <c r="E18" s="516"/>
      <c r="F18" s="516"/>
      <c r="G18" s="516"/>
      <c r="H18" s="561"/>
      <c r="I18" s="572">
        <f t="shared" si="3"/>
        <v>0</v>
      </c>
      <c r="J18" s="610"/>
      <c r="K18" s="516"/>
      <c r="L18" s="516"/>
      <c r="M18" s="516"/>
      <c r="N18" s="516"/>
      <c r="O18" s="561"/>
      <c r="P18" s="572">
        <f t="shared" si="4"/>
        <v>0</v>
      </c>
      <c r="Q18" s="611">
        <f>+C18+J18</f>
        <v>0</v>
      </c>
      <c r="R18" s="316">
        <f t="shared" si="5"/>
        <v>0</v>
      </c>
      <c r="S18" s="316">
        <f t="shared" si="5"/>
        <v>0</v>
      </c>
      <c r="T18" s="316">
        <f t="shared" si="5"/>
        <v>0</v>
      </c>
      <c r="U18" s="316">
        <f t="shared" si="5"/>
        <v>0</v>
      </c>
      <c r="V18" s="567">
        <f t="shared" si="5"/>
        <v>0</v>
      </c>
      <c r="W18" s="572">
        <f>SUM(Q18:V18)</f>
        <v>0</v>
      </c>
      <c r="X18" s="116"/>
    </row>
    <row r="19" spans="1:24">
      <c r="A19" s="413">
        <v>6</v>
      </c>
      <c r="B19" s="413" t="s">
        <v>2295</v>
      </c>
      <c r="C19" s="610"/>
      <c r="D19" s="516"/>
      <c r="E19" s="516"/>
      <c r="F19" s="516"/>
      <c r="G19" s="516"/>
      <c r="H19" s="561"/>
      <c r="I19" s="572">
        <f t="shared" si="3"/>
        <v>0</v>
      </c>
      <c r="J19" s="610"/>
      <c r="K19" s="516"/>
      <c r="L19" s="516"/>
      <c r="M19" s="516"/>
      <c r="N19" s="516"/>
      <c r="O19" s="561"/>
      <c r="P19" s="572">
        <f t="shared" si="4"/>
        <v>0</v>
      </c>
      <c r="Q19" s="611">
        <f>+C19+J19</f>
        <v>0</v>
      </c>
      <c r="R19" s="316">
        <f t="shared" si="5"/>
        <v>0</v>
      </c>
      <c r="S19" s="316">
        <f t="shared" si="5"/>
        <v>0</v>
      </c>
      <c r="T19" s="316">
        <f t="shared" si="5"/>
        <v>0</v>
      </c>
      <c r="U19" s="316">
        <f t="shared" si="5"/>
        <v>0</v>
      </c>
      <c r="V19" s="567">
        <f t="shared" si="5"/>
        <v>0</v>
      </c>
      <c r="W19" s="572">
        <f>SUM(Q19:V19)</f>
        <v>0</v>
      </c>
      <c r="X19" s="116"/>
    </row>
    <row r="20" spans="1:24">
      <c r="A20" s="413"/>
      <c r="B20" s="413" t="s">
        <v>1518</v>
      </c>
      <c r="C20" s="612"/>
      <c r="D20" s="613"/>
      <c r="E20" s="613"/>
      <c r="F20" s="613"/>
      <c r="G20" s="613"/>
      <c r="H20" s="614"/>
      <c r="I20" s="615"/>
      <c r="J20" s="612"/>
      <c r="K20" s="613"/>
      <c r="L20" s="613"/>
      <c r="M20" s="613"/>
      <c r="N20" s="613"/>
      <c r="O20" s="614"/>
      <c r="P20" s="616"/>
      <c r="Q20" s="617"/>
      <c r="R20" s="618"/>
      <c r="S20" s="618"/>
      <c r="T20" s="618"/>
      <c r="U20" s="618"/>
      <c r="V20" s="619"/>
      <c r="W20" s="616"/>
      <c r="X20" s="116"/>
    </row>
    <row r="21" spans="1:24">
      <c r="A21" s="413">
        <v>6.1</v>
      </c>
      <c r="B21" s="413" t="s">
        <v>2296</v>
      </c>
      <c r="C21" s="610"/>
      <c r="D21" s="516"/>
      <c r="E21" s="516"/>
      <c r="F21" s="516"/>
      <c r="G21" s="516"/>
      <c r="H21" s="561"/>
      <c r="I21" s="572">
        <f t="shared" si="3"/>
        <v>0</v>
      </c>
      <c r="J21" s="610"/>
      <c r="K21" s="516"/>
      <c r="L21" s="516"/>
      <c r="M21" s="516"/>
      <c r="N21" s="516"/>
      <c r="O21" s="561"/>
      <c r="P21" s="572">
        <f t="shared" si="4"/>
        <v>0</v>
      </c>
      <c r="Q21" s="611">
        <f>+C21+J21</f>
        <v>0</v>
      </c>
      <c r="R21" s="316">
        <f t="shared" ref="R21:V22" si="8">+D21+K21</f>
        <v>0</v>
      </c>
      <c r="S21" s="316">
        <f t="shared" si="8"/>
        <v>0</v>
      </c>
      <c r="T21" s="316">
        <f t="shared" si="8"/>
        <v>0</v>
      </c>
      <c r="U21" s="316">
        <f t="shared" si="8"/>
        <v>0</v>
      </c>
      <c r="V21" s="567">
        <f t="shared" si="8"/>
        <v>0</v>
      </c>
      <c r="W21" s="572">
        <f>SUM(Q21:V21)</f>
        <v>0</v>
      </c>
      <c r="X21" s="116"/>
    </row>
    <row r="22" spans="1:24" ht="15.75" thickBot="1">
      <c r="A22" s="622">
        <v>6.2</v>
      </c>
      <c r="B22" s="622" t="s">
        <v>2297</v>
      </c>
      <c r="C22" s="623"/>
      <c r="D22" s="624"/>
      <c r="E22" s="624"/>
      <c r="F22" s="624"/>
      <c r="G22" s="624"/>
      <c r="H22" s="590"/>
      <c r="I22" s="625">
        <f t="shared" si="3"/>
        <v>0</v>
      </c>
      <c r="J22" s="623"/>
      <c r="K22" s="624"/>
      <c r="L22" s="624"/>
      <c r="M22" s="624"/>
      <c r="N22" s="624"/>
      <c r="O22" s="590"/>
      <c r="P22" s="625">
        <f t="shared" si="4"/>
        <v>0</v>
      </c>
      <c r="Q22" s="626">
        <f>+C22+J22</f>
        <v>0</v>
      </c>
      <c r="R22" s="627">
        <f t="shared" si="8"/>
        <v>0</v>
      </c>
      <c r="S22" s="627">
        <f t="shared" si="8"/>
        <v>0</v>
      </c>
      <c r="T22" s="627">
        <f t="shared" si="8"/>
        <v>0</v>
      </c>
      <c r="U22" s="627">
        <f t="shared" si="8"/>
        <v>0</v>
      </c>
      <c r="V22" s="628">
        <f t="shared" si="8"/>
        <v>0</v>
      </c>
      <c r="W22" s="625">
        <f>SUM(Q22:V22)</f>
        <v>0</v>
      </c>
      <c r="X22" s="116"/>
    </row>
    <row r="23" spans="1:24">
      <c r="A23" s="116"/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</row>
    <row r="24" spans="1:24">
      <c r="A24" s="116"/>
      <c r="B24" s="594" t="s">
        <v>2283</v>
      </c>
      <c r="C24" s="116"/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</row>
    <row r="25" spans="1:24" ht="36.75">
      <c r="A25" s="116"/>
      <c r="B25" s="629" t="s">
        <v>2284</v>
      </c>
      <c r="C25" s="630"/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</row>
    <row r="26" spans="1:24" ht="48">
      <c r="A26" s="116"/>
      <c r="B26" s="631" t="s">
        <v>2298</v>
      </c>
      <c r="C26" s="632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</row>
    <row r="27" spans="1:24" ht="24">
      <c r="A27" s="116"/>
      <c r="B27" s="633" t="s">
        <v>2299</v>
      </c>
      <c r="C27" s="634"/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</row>
  </sheetData>
  <mergeCells count="19">
    <mergeCell ref="P8:P10"/>
    <mergeCell ref="Q8:S9"/>
    <mergeCell ref="T8:T10"/>
    <mergeCell ref="C7:E7"/>
    <mergeCell ref="J7:P7"/>
    <mergeCell ref="Q7:W7"/>
    <mergeCell ref="B8:B10"/>
    <mergeCell ref="C8:E9"/>
    <mergeCell ref="F8:F10"/>
    <mergeCell ref="G8:G10"/>
    <mergeCell ref="H8:H10"/>
    <mergeCell ref="I8:I10"/>
    <mergeCell ref="J8:L9"/>
    <mergeCell ref="U8:U10"/>
    <mergeCell ref="V8:V10"/>
    <mergeCell ref="W8:W10"/>
    <mergeCell ref="M8:M10"/>
    <mergeCell ref="N8:N10"/>
    <mergeCell ref="O8:O10"/>
  </mergeCells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8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2107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45"/>
      <c r="M7" s="3145"/>
      <c r="N7" s="3145"/>
      <c r="O7" s="3145"/>
      <c r="P7" s="3145"/>
      <c r="Q7" s="3146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49"/>
      <c r="M8" s="3149"/>
      <c r="N8" s="3149"/>
      <c r="O8" s="3149"/>
      <c r="P8" s="3149"/>
      <c r="Q8" s="3150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49"/>
      <c r="M9" s="3149"/>
      <c r="N9" s="3149"/>
      <c r="O9" s="3149"/>
      <c r="P9" s="3149"/>
      <c r="Q9" s="3150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53"/>
      <c r="M10" s="3153"/>
      <c r="N10" s="3153"/>
      <c r="O10" s="3153"/>
      <c r="P10" s="3153"/>
      <c r="Q10" s="3154"/>
    </row>
    <row r="11" spans="1:17">
      <c r="A11" s="3155" t="s">
        <v>2302</v>
      </c>
      <c r="B11" s="3156"/>
      <c r="C11" s="3159" t="s">
        <v>2303</v>
      </c>
      <c r="D11" s="2233"/>
      <c r="E11" s="3161" t="s">
        <v>2304</v>
      </c>
      <c r="F11" s="3161"/>
      <c r="G11" s="3161"/>
      <c r="H11" s="3161"/>
      <c r="I11" s="3161"/>
      <c r="J11" s="3161"/>
      <c r="K11" s="3161"/>
      <c r="L11" s="3161"/>
      <c r="M11" s="3161"/>
      <c r="N11" s="3161"/>
      <c r="O11" s="3161"/>
      <c r="P11" s="3161"/>
      <c r="Q11" s="3162"/>
    </row>
    <row r="12" spans="1:17" ht="25.5">
      <c r="A12" s="3157"/>
      <c r="B12" s="3158"/>
      <c r="C12" s="3160"/>
      <c r="D12" s="2234" t="s">
        <v>2305</v>
      </c>
      <c r="E12" s="2235" t="s">
        <v>2306</v>
      </c>
      <c r="F12" s="2235" t="s">
        <v>2307</v>
      </c>
      <c r="G12" s="2235" t="s">
        <v>2308</v>
      </c>
      <c r="H12" s="2235" t="s">
        <v>2309</v>
      </c>
      <c r="I12" s="2235" t="s">
        <v>2310</v>
      </c>
      <c r="J12" s="2235" t="s">
        <v>2311</v>
      </c>
      <c r="K12" s="2235" t="s">
        <v>2312</v>
      </c>
      <c r="L12" s="2235" t="s">
        <v>2313</v>
      </c>
      <c r="M12" s="2235" t="s">
        <v>2314</v>
      </c>
      <c r="N12" s="2235" t="s">
        <v>2315</v>
      </c>
      <c r="O12" s="2235" t="s">
        <v>2316</v>
      </c>
      <c r="P12" s="2235" t="s">
        <v>2317</v>
      </c>
      <c r="Q12" s="2236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242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242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242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10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242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18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242" t="s">
        <v>2358</v>
      </c>
      <c r="C64" s="2243"/>
      <c r="D64" s="2329"/>
      <c r="E64" s="2329"/>
      <c r="F64" s="2329"/>
      <c r="G64" s="2329"/>
      <c r="H64" s="2329"/>
      <c r="I64" s="2329"/>
      <c r="J64" s="2329"/>
      <c r="K64" s="2329"/>
      <c r="L64" s="2329"/>
      <c r="M64" s="2329"/>
      <c r="N64" s="2329"/>
      <c r="O64" s="2329"/>
      <c r="P64" s="2329"/>
      <c r="Q64" s="2330"/>
    </row>
    <row r="65" spans="1:17">
      <c r="A65" s="2331" t="s">
        <v>2359</v>
      </c>
      <c r="B65" s="2318" t="s">
        <v>2342</v>
      </c>
      <c r="C65" s="635"/>
      <c r="D65" s="2332"/>
      <c r="E65" s="2332"/>
      <c r="F65" s="2332"/>
      <c r="G65" s="2332"/>
      <c r="H65" s="2332"/>
      <c r="I65" s="2332"/>
      <c r="J65" s="2332"/>
      <c r="K65" s="2332"/>
      <c r="L65" s="2332"/>
      <c r="M65" s="2332"/>
      <c r="N65" s="2332"/>
      <c r="O65" s="2332"/>
      <c r="P65" s="2332"/>
      <c r="Q65" s="2333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43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49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32" right="0.28000000000000003" top="0.46" bottom="0.32" header="0.3" footer="0.3"/>
  <pageSetup paperSize="9" scale="68" fitToHeight="2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2109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2379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2110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2380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2111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2381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/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2112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2382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  <row r="80" spans="1:17">
      <c r="A80" s="638"/>
      <c r="B80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7"/>
  <sheetViews>
    <sheetView zoomScale="85" zoomScaleNormal="85" workbookViewId="0"/>
  </sheetViews>
  <sheetFormatPr defaultColWidth="45.42578125" defaultRowHeight="15"/>
  <cols>
    <col min="1" max="1" width="57.5703125" style="32" customWidth="1"/>
    <col min="2" max="7" width="13.85546875" style="1" customWidth="1"/>
    <col min="8" max="8" width="17.5703125" style="1" customWidth="1"/>
    <col min="9" max="9" width="11.5703125" style="58" customWidth="1"/>
    <col min="10" max="10" width="11.5703125" style="1" customWidth="1"/>
    <col min="11" max="16384" width="45.42578125" style="1"/>
  </cols>
  <sheetData>
    <row r="1" spans="1:11">
      <c r="A1" s="32" t="s">
        <v>57</v>
      </c>
      <c r="B1" s="1801" t="s">
        <v>42</v>
      </c>
      <c r="C1" s="1802"/>
      <c r="D1" s="1802"/>
      <c r="E1" s="1802"/>
      <c r="F1" s="1802"/>
      <c r="G1" s="1802"/>
    </row>
    <row r="2" spans="1:11">
      <c r="A2" s="32" t="s">
        <v>58</v>
      </c>
      <c r="B2" s="1803" t="s">
        <v>88</v>
      </c>
      <c r="C2" s="1802"/>
      <c r="D2" s="1802"/>
      <c r="E2" s="1802"/>
      <c r="F2" s="1802"/>
      <c r="G2" s="1802"/>
    </row>
    <row r="3" spans="1:11">
      <c r="A3" s="32" t="s">
        <v>56</v>
      </c>
      <c r="B3" s="1803" t="s">
        <v>61</v>
      </c>
      <c r="C3" s="1802"/>
      <c r="D3" s="1802"/>
      <c r="E3" s="1802"/>
      <c r="F3" s="1802"/>
      <c r="G3" s="1802"/>
    </row>
    <row r="4" spans="1:11">
      <c r="A4" s="32" t="s">
        <v>59</v>
      </c>
      <c r="B4" s="1803" t="s">
        <v>62</v>
      </c>
      <c r="C4" s="1802"/>
      <c r="D4" s="1802"/>
      <c r="E4" s="1802"/>
      <c r="F4" s="1802"/>
      <c r="G4" s="1802"/>
    </row>
    <row r="5" spans="1:11">
      <c r="A5" s="32" t="s">
        <v>60</v>
      </c>
      <c r="B5" s="1804" t="s">
        <v>80</v>
      </c>
      <c r="C5" s="1802"/>
      <c r="D5" s="1802"/>
      <c r="E5" s="1802"/>
      <c r="F5" s="1802"/>
      <c r="G5" s="1802"/>
    </row>
    <row r="6" spans="1:11">
      <c r="A6" s="6"/>
      <c r="B6" s="1805"/>
      <c r="C6" s="1805"/>
      <c r="D6" s="1805"/>
      <c r="E6" s="1805"/>
      <c r="F6" s="1805"/>
      <c r="G6" s="1805"/>
    </row>
    <row r="7" spans="1:11" ht="62.25" customHeight="1">
      <c r="A7" s="1806" t="s">
        <v>88</v>
      </c>
      <c r="B7" s="1807" t="s">
        <v>87</v>
      </c>
      <c r="C7" s="1808" t="s">
        <v>77</v>
      </c>
      <c r="D7" s="1809" t="s">
        <v>89</v>
      </c>
      <c r="E7" s="1809" t="s">
        <v>1260</v>
      </c>
      <c r="F7" s="1808" t="s">
        <v>90</v>
      </c>
      <c r="G7" s="1808" t="s">
        <v>77</v>
      </c>
    </row>
    <row r="8" spans="1:11">
      <c r="A8" s="1810" t="s">
        <v>5</v>
      </c>
      <c r="B8" s="1811">
        <f>B9+B15+B21+B27</f>
        <v>0</v>
      </c>
      <c r="C8" s="1811">
        <f>C9+C15+C21+C27</f>
        <v>0</v>
      </c>
      <c r="D8" s="1811">
        <f>D9+D15+D21+D27</f>
        <v>0</v>
      </c>
      <c r="E8" s="1812"/>
      <c r="F8" s="1811">
        <f>F9+F15+F21+F27</f>
        <v>0</v>
      </c>
      <c r="G8" s="1811">
        <f>G9+G15+G21+G27</f>
        <v>0</v>
      </c>
      <c r="H8" s="9"/>
    </row>
    <row r="9" spans="1:11">
      <c r="A9" s="1813" t="s">
        <v>62</v>
      </c>
      <c r="B9" s="1811">
        <f>SUM(B10:B14)</f>
        <v>0</v>
      </c>
      <c r="C9" s="1811">
        <f>SUM(C10:C14)</f>
        <v>0</v>
      </c>
      <c r="D9" s="1811">
        <f>SUM(D10:D14)</f>
        <v>0</v>
      </c>
      <c r="E9" s="1811" t="e">
        <f>(D10*E10+D11*E11+D12*E12+D13*E13+D14*E14)/D9</f>
        <v>#DIV/0!</v>
      </c>
      <c r="F9" s="1811">
        <f>SUM(F10:F14)</f>
        <v>0</v>
      </c>
      <c r="G9" s="1811">
        <f>SUM(G10:G14)</f>
        <v>0</v>
      </c>
      <c r="H9" s="9"/>
      <c r="I9" s="1814"/>
      <c r="J9" s="1814"/>
      <c r="K9" s="169"/>
    </row>
    <row r="10" spans="1:11">
      <c r="A10" s="1815" t="s">
        <v>29</v>
      </c>
      <c r="B10" s="54">
        <v>0</v>
      </c>
      <c r="C10" s="54">
        <v>0</v>
      </c>
      <c r="D10" s="54">
        <v>0</v>
      </c>
      <c r="E10" s="54">
        <v>0</v>
      </c>
      <c r="F10" s="54">
        <v>0</v>
      </c>
      <c r="G10" s="54">
        <v>0</v>
      </c>
      <c r="H10" s="9"/>
      <c r="I10" s="1814"/>
      <c r="J10" s="170"/>
      <c r="K10" s="169"/>
    </row>
    <row r="11" spans="1:11">
      <c r="A11" s="38" t="s">
        <v>30</v>
      </c>
      <c r="B11" s="54">
        <v>0</v>
      </c>
      <c r="C11" s="54">
        <v>0</v>
      </c>
      <c r="D11" s="54">
        <v>0</v>
      </c>
      <c r="E11" s="54">
        <v>0</v>
      </c>
      <c r="F11" s="54">
        <v>0</v>
      </c>
      <c r="G11" s="54">
        <v>0</v>
      </c>
      <c r="H11" s="9"/>
      <c r="I11" s="1814"/>
      <c r="J11" s="170"/>
      <c r="K11" s="169"/>
    </row>
    <row r="12" spans="1:11">
      <c r="A12" s="38" t="s">
        <v>31</v>
      </c>
      <c r="B12" s="54">
        <v>0</v>
      </c>
      <c r="C12" s="54">
        <v>0</v>
      </c>
      <c r="D12" s="54">
        <v>0</v>
      </c>
      <c r="E12" s="54">
        <v>0</v>
      </c>
      <c r="F12" s="54">
        <v>0</v>
      </c>
      <c r="G12" s="54">
        <v>0</v>
      </c>
      <c r="H12" s="9"/>
    </row>
    <row r="13" spans="1:11">
      <c r="A13" s="38" t="s">
        <v>32</v>
      </c>
      <c r="B13" s="54">
        <v>0</v>
      </c>
      <c r="C13" s="54">
        <v>0</v>
      </c>
      <c r="D13" s="54">
        <v>0</v>
      </c>
      <c r="E13" s="54">
        <v>0</v>
      </c>
      <c r="F13" s="54">
        <v>0</v>
      </c>
      <c r="G13" s="54">
        <v>0</v>
      </c>
      <c r="H13" s="9"/>
    </row>
    <row r="14" spans="1:11">
      <c r="A14" s="39" t="s">
        <v>33</v>
      </c>
      <c r="B14" s="54">
        <v>0</v>
      </c>
      <c r="C14" s="54">
        <v>0</v>
      </c>
      <c r="D14" s="54">
        <v>0</v>
      </c>
      <c r="E14" s="54">
        <v>0</v>
      </c>
      <c r="F14" s="54">
        <v>0</v>
      </c>
      <c r="G14" s="54">
        <v>0</v>
      </c>
      <c r="H14" s="9"/>
    </row>
    <row r="15" spans="1:11">
      <c r="A15" s="1816" t="s">
        <v>64</v>
      </c>
      <c r="B15" s="1811">
        <f>SUM(B16:B20)</f>
        <v>0</v>
      </c>
      <c r="C15" s="1811">
        <f>SUM(C16:C20)</f>
        <v>0</v>
      </c>
      <c r="D15" s="1811">
        <f>SUM(D16:D20)</f>
        <v>0</v>
      </c>
      <c r="E15" s="1811" t="e">
        <f>(D16*E16+D17*E17+D18*E18+D19*E19+D20*E20)/D15</f>
        <v>#DIV/0!</v>
      </c>
      <c r="F15" s="1811">
        <f>SUM(F16:F20)</f>
        <v>0</v>
      </c>
      <c r="G15" s="1811">
        <f>SUM(G16:G20)</f>
        <v>0</v>
      </c>
      <c r="H15" s="9"/>
      <c r="I15" s="1817"/>
    </row>
    <row r="16" spans="1:11">
      <c r="A16" s="1815" t="s">
        <v>29</v>
      </c>
      <c r="B16" s="54">
        <v>0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9"/>
    </row>
    <row r="17" spans="1:8" s="1" customFormat="1">
      <c r="A17" s="38" t="s">
        <v>30</v>
      </c>
      <c r="B17" s="54">
        <v>0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9"/>
    </row>
    <row r="18" spans="1:8" s="1" customFormat="1">
      <c r="A18" s="38" t="s">
        <v>31</v>
      </c>
      <c r="B18" s="54">
        <v>0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9"/>
    </row>
    <row r="19" spans="1:8" s="1" customFormat="1">
      <c r="A19" s="38" t="s">
        <v>32</v>
      </c>
      <c r="B19" s="54">
        <v>0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9"/>
    </row>
    <row r="20" spans="1:8" s="1" customFormat="1">
      <c r="A20" s="39" t="s">
        <v>33</v>
      </c>
      <c r="B20" s="54">
        <v>0</v>
      </c>
      <c r="C20" s="54">
        <v>0</v>
      </c>
      <c r="D20" s="54">
        <v>0</v>
      </c>
      <c r="E20" s="54">
        <v>0</v>
      </c>
      <c r="F20" s="54">
        <v>0</v>
      </c>
      <c r="G20" s="54">
        <v>0</v>
      </c>
      <c r="H20" s="9"/>
    </row>
    <row r="21" spans="1:8" s="1" customFormat="1">
      <c r="A21" s="1816" t="s">
        <v>65</v>
      </c>
      <c r="B21" s="1811">
        <f>SUM(B22:B26)</f>
        <v>0</v>
      </c>
      <c r="C21" s="1811">
        <f>SUM(C22:C26)</f>
        <v>0</v>
      </c>
      <c r="D21" s="1811">
        <f>SUM(D22:D26)</f>
        <v>0</v>
      </c>
      <c r="E21" s="1811" t="e">
        <f>(D22*E22+D23*E23+D24*E24+D25*E25+D26*E26)/D21</f>
        <v>#DIV/0!</v>
      </c>
      <c r="F21" s="1811">
        <f>SUM(F22:F26)</f>
        <v>0</v>
      </c>
      <c r="G21" s="1811">
        <f>SUM(G22:G26)</f>
        <v>0</v>
      </c>
      <c r="H21" s="9"/>
    </row>
    <row r="22" spans="1:8" s="1" customFormat="1">
      <c r="A22" s="1815" t="s">
        <v>29</v>
      </c>
      <c r="B22" s="186">
        <v>0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9"/>
    </row>
    <row r="23" spans="1:8" s="1" customFormat="1">
      <c r="A23" s="38" t="s">
        <v>30</v>
      </c>
      <c r="B23" s="186">
        <v>0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9"/>
    </row>
    <row r="24" spans="1:8" s="1" customFormat="1">
      <c r="A24" s="38" t="s">
        <v>31</v>
      </c>
      <c r="B24" s="186">
        <v>0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9"/>
    </row>
    <row r="25" spans="1:8" s="1" customFormat="1">
      <c r="A25" s="38" t="s">
        <v>32</v>
      </c>
      <c r="B25" s="186">
        <v>0</v>
      </c>
      <c r="C25" s="64">
        <v>0</v>
      </c>
      <c r="D25" s="64">
        <v>0</v>
      </c>
      <c r="E25" s="64">
        <v>0</v>
      </c>
      <c r="F25" s="64">
        <v>0</v>
      </c>
      <c r="G25" s="64">
        <v>0</v>
      </c>
      <c r="H25" s="9"/>
    </row>
    <row r="26" spans="1:8" s="1" customFormat="1">
      <c r="A26" s="39" t="s">
        <v>33</v>
      </c>
      <c r="B26" s="186">
        <v>0</v>
      </c>
      <c r="C26" s="64">
        <v>0</v>
      </c>
      <c r="D26" s="64">
        <v>0</v>
      </c>
      <c r="E26" s="64">
        <v>0</v>
      </c>
      <c r="F26" s="64">
        <v>0</v>
      </c>
      <c r="G26" s="64">
        <v>0</v>
      </c>
      <c r="H26" s="9"/>
    </row>
    <row r="27" spans="1:8" s="1" customFormat="1">
      <c r="A27" s="185" t="s">
        <v>8</v>
      </c>
      <c r="B27" s="1811">
        <f>SUM(B28:B32)</f>
        <v>0</v>
      </c>
      <c r="C27" s="1811">
        <f>SUM(C28:C32)</f>
        <v>0</v>
      </c>
      <c r="D27" s="1811">
        <f>SUM(D28:D32)</f>
        <v>0</v>
      </c>
      <c r="E27" s="1811" t="e">
        <f>(D28*E28+D29*E29+D30*E30+D31*E31+D32*E32)/D27</f>
        <v>#DIV/0!</v>
      </c>
      <c r="F27" s="1811">
        <f>SUM(F28:F32)</f>
        <v>0</v>
      </c>
      <c r="G27" s="1811">
        <f>SUM(G28:G32)</f>
        <v>0</v>
      </c>
      <c r="H27" s="9"/>
    </row>
    <row r="28" spans="1:8" s="1" customFormat="1">
      <c r="A28" s="1815" t="s">
        <v>29</v>
      </c>
      <c r="B28" s="186">
        <v>0</v>
      </c>
      <c r="C28" s="186">
        <v>0</v>
      </c>
      <c r="D28" s="186">
        <v>0</v>
      </c>
      <c r="E28" s="186">
        <v>0</v>
      </c>
      <c r="F28" s="186">
        <v>0</v>
      </c>
      <c r="G28" s="186">
        <v>0</v>
      </c>
      <c r="H28" s="9"/>
    </row>
    <row r="29" spans="1:8" s="1" customFormat="1">
      <c r="A29" s="38" t="s">
        <v>30</v>
      </c>
      <c r="B29" s="186">
        <v>0</v>
      </c>
      <c r="C29" s="186">
        <v>0</v>
      </c>
      <c r="D29" s="186">
        <v>0</v>
      </c>
      <c r="E29" s="186">
        <v>0</v>
      </c>
      <c r="F29" s="186">
        <v>0</v>
      </c>
      <c r="G29" s="186">
        <v>0</v>
      </c>
      <c r="H29" s="9"/>
    </row>
    <row r="30" spans="1:8" s="1" customFormat="1">
      <c r="A30" s="38" t="s">
        <v>31</v>
      </c>
      <c r="B30" s="186">
        <v>0</v>
      </c>
      <c r="C30" s="186">
        <v>0</v>
      </c>
      <c r="D30" s="186">
        <v>0</v>
      </c>
      <c r="E30" s="186">
        <v>0</v>
      </c>
      <c r="F30" s="186">
        <v>0</v>
      </c>
      <c r="G30" s="186">
        <v>0</v>
      </c>
      <c r="H30" s="9"/>
    </row>
    <row r="31" spans="1:8" s="1" customFormat="1">
      <c r="A31" s="38" t="s">
        <v>32</v>
      </c>
      <c r="B31" s="186">
        <v>0</v>
      </c>
      <c r="C31" s="186">
        <v>0</v>
      </c>
      <c r="D31" s="186">
        <v>0</v>
      </c>
      <c r="E31" s="186">
        <v>0</v>
      </c>
      <c r="F31" s="186">
        <v>0</v>
      </c>
      <c r="G31" s="186">
        <v>0</v>
      </c>
      <c r="H31" s="9"/>
    </row>
    <row r="32" spans="1:8" s="1" customFormat="1">
      <c r="A32" s="39" t="s">
        <v>33</v>
      </c>
      <c r="B32" s="186">
        <v>0</v>
      </c>
      <c r="C32" s="186">
        <v>0</v>
      </c>
      <c r="D32" s="186">
        <v>0</v>
      </c>
      <c r="E32" s="186">
        <v>0</v>
      </c>
      <c r="F32" s="186">
        <v>0</v>
      </c>
      <c r="G32" s="186">
        <v>0</v>
      </c>
      <c r="H32" s="9"/>
    </row>
    <row r="33" spans="1:8" s="1" customFormat="1">
      <c r="A33" s="1810" t="s">
        <v>9</v>
      </c>
      <c r="B33" s="1811">
        <f>B34+B41+B48+B55</f>
        <v>0</v>
      </c>
      <c r="C33" s="1811">
        <f>C34+C41+C48+C55</f>
        <v>0</v>
      </c>
      <c r="D33" s="1811">
        <f>D34+D41+D48+D55</f>
        <v>0</v>
      </c>
      <c r="E33" s="1812"/>
      <c r="F33" s="1811">
        <f>F34+F41+F48+F55</f>
        <v>0</v>
      </c>
      <c r="G33" s="1811">
        <f>G34+G41+G48+G55</f>
        <v>0</v>
      </c>
      <c r="H33" s="9"/>
    </row>
    <row r="34" spans="1:8" s="1" customFormat="1">
      <c r="A34" s="1813" t="s">
        <v>62</v>
      </c>
      <c r="B34" s="1811">
        <f>SUM(B35:B40)</f>
        <v>0</v>
      </c>
      <c r="C34" s="1811">
        <f>SUM(C35:C40)</f>
        <v>0</v>
      </c>
      <c r="D34" s="1811">
        <f>SUM(D35:D40)</f>
        <v>0</v>
      </c>
      <c r="E34" s="1811" t="e">
        <f>(D35*E35+D36*E36+D37*E37+D38*E38+D39*E39+D40*E40)/D34</f>
        <v>#DIV/0!</v>
      </c>
      <c r="F34" s="1811">
        <f>SUM(F35:F40)</f>
        <v>0</v>
      </c>
      <c r="G34" s="1811">
        <f>SUM(G35:G40)</f>
        <v>0</v>
      </c>
      <c r="H34" s="9"/>
    </row>
    <row r="35" spans="1:8" s="1" customFormat="1">
      <c r="A35" s="1815" t="s">
        <v>29</v>
      </c>
      <c r="B35" s="186">
        <v>0</v>
      </c>
      <c r="C35" s="186">
        <v>0</v>
      </c>
      <c r="D35" s="186">
        <v>0</v>
      </c>
      <c r="E35" s="186">
        <v>0</v>
      </c>
      <c r="F35" s="186">
        <v>0</v>
      </c>
      <c r="G35" s="186">
        <v>0</v>
      </c>
      <c r="H35" s="9"/>
    </row>
    <row r="36" spans="1:8" s="1" customFormat="1">
      <c r="A36" s="38" t="s">
        <v>30</v>
      </c>
      <c r="B36" s="186">
        <v>0</v>
      </c>
      <c r="C36" s="186">
        <v>0</v>
      </c>
      <c r="D36" s="186">
        <v>0</v>
      </c>
      <c r="E36" s="186">
        <v>0</v>
      </c>
      <c r="F36" s="186">
        <v>0</v>
      </c>
      <c r="G36" s="186">
        <v>0</v>
      </c>
      <c r="H36" s="9"/>
    </row>
    <row r="37" spans="1:8" s="1" customFormat="1">
      <c r="A37" s="38" t="s">
        <v>557</v>
      </c>
      <c r="B37" s="186">
        <v>0</v>
      </c>
      <c r="C37" s="186">
        <v>0</v>
      </c>
      <c r="D37" s="186">
        <v>0</v>
      </c>
      <c r="E37" s="186">
        <v>0</v>
      </c>
      <c r="F37" s="186">
        <v>0</v>
      </c>
      <c r="G37" s="186">
        <v>0</v>
      </c>
      <c r="H37" s="9"/>
    </row>
    <row r="38" spans="1:8" s="1" customFormat="1">
      <c r="A38" s="38" t="s">
        <v>31</v>
      </c>
      <c r="B38" s="186">
        <v>0</v>
      </c>
      <c r="C38" s="186">
        <v>0</v>
      </c>
      <c r="D38" s="186">
        <v>0</v>
      </c>
      <c r="E38" s="186">
        <v>0</v>
      </c>
      <c r="F38" s="186">
        <v>0</v>
      </c>
      <c r="G38" s="186">
        <v>0</v>
      </c>
      <c r="H38" s="9"/>
    </row>
    <row r="39" spans="1:8" s="1" customFormat="1">
      <c r="A39" s="38" t="s">
        <v>32</v>
      </c>
      <c r="B39" s="186">
        <v>0</v>
      </c>
      <c r="C39" s="186">
        <v>0</v>
      </c>
      <c r="D39" s="186">
        <v>0</v>
      </c>
      <c r="E39" s="186">
        <v>0</v>
      </c>
      <c r="F39" s="186">
        <v>0</v>
      </c>
      <c r="G39" s="186">
        <v>0</v>
      </c>
      <c r="H39" s="9"/>
    </row>
    <row r="40" spans="1:8" s="1" customFormat="1">
      <c r="A40" s="38" t="s">
        <v>558</v>
      </c>
      <c r="B40" s="186">
        <v>0</v>
      </c>
      <c r="C40" s="186">
        <v>0</v>
      </c>
      <c r="D40" s="186">
        <v>0</v>
      </c>
      <c r="E40" s="186">
        <v>0</v>
      </c>
      <c r="F40" s="186">
        <v>0</v>
      </c>
      <c r="G40" s="186">
        <v>0</v>
      </c>
      <c r="H40" s="9"/>
    </row>
    <row r="41" spans="1:8" s="1" customFormat="1">
      <c r="A41" s="1816" t="s">
        <v>64</v>
      </c>
      <c r="B41" s="1811">
        <f>SUM(B42:B47)</f>
        <v>0</v>
      </c>
      <c r="C41" s="1811">
        <f>SUM(C42:C47)</f>
        <v>0</v>
      </c>
      <c r="D41" s="1811">
        <f>SUM(D42:D47)</f>
        <v>0</v>
      </c>
      <c r="E41" s="1811" t="e">
        <f>(D42*E42+D43*E43+D44*E44+D45*E45+D46*E46+D47*E47)/D41</f>
        <v>#DIV/0!</v>
      </c>
      <c r="F41" s="1811">
        <f>SUM(F42:F47)</f>
        <v>0</v>
      </c>
      <c r="G41" s="1811">
        <f>SUM(G42:G47)</f>
        <v>0</v>
      </c>
      <c r="H41" s="9"/>
    </row>
    <row r="42" spans="1:8" s="1" customFormat="1">
      <c r="A42" s="1815" t="s">
        <v>29</v>
      </c>
      <c r="B42" s="186">
        <v>0</v>
      </c>
      <c r="C42" s="186">
        <v>0</v>
      </c>
      <c r="D42" s="186">
        <v>0</v>
      </c>
      <c r="E42" s="186">
        <v>0</v>
      </c>
      <c r="F42" s="186">
        <v>0</v>
      </c>
      <c r="G42" s="186">
        <v>0</v>
      </c>
      <c r="H42" s="9"/>
    </row>
    <row r="43" spans="1:8" s="1" customFormat="1">
      <c r="A43" s="38" t="s">
        <v>30</v>
      </c>
      <c r="B43" s="186">
        <v>0</v>
      </c>
      <c r="C43" s="186">
        <v>0</v>
      </c>
      <c r="D43" s="186">
        <v>0</v>
      </c>
      <c r="E43" s="186">
        <v>0</v>
      </c>
      <c r="F43" s="186">
        <v>0</v>
      </c>
      <c r="G43" s="186">
        <v>0</v>
      </c>
      <c r="H43" s="9"/>
    </row>
    <row r="44" spans="1:8" s="1" customFormat="1">
      <c r="A44" s="38" t="s">
        <v>557</v>
      </c>
      <c r="B44" s="186">
        <v>0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9"/>
    </row>
    <row r="45" spans="1:8" s="1" customFormat="1">
      <c r="A45" s="38" t="s">
        <v>31</v>
      </c>
      <c r="B45" s="186">
        <v>0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9"/>
    </row>
    <row r="46" spans="1:8" s="1" customFormat="1">
      <c r="A46" s="38" t="s">
        <v>32</v>
      </c>
      <c r="B46" s="186">
        <v>0</v>
      </c>
      <c r="C46" s="186">
        <v>0</v>
      </c>
      <c r="D46" s="186">
        <v>0</v>
      </c>
      <c r="E46" s="186">
        <v>0</v>
      </c>
      <c r="F46" s="186">
        <v>0</v>
      </c>
      <c r="G46" s="186">
        <v>0</v>
      </c>
      <c r="H46" s="9"/>
    </row>
    <row r="47" spans="1:8" s="1" customFormat="1">
      <c r="A47" s="38" t="s">
        <v>558</v>
      </c>
      <c r="B47" s="186">
        <v>0</v>
      </c>
      <c r="C47" s="186">
        <v>0</v>
      </c>
      <c r="D47" s="186">
        <v>0</v>
      </c>
      <c r="E47" s="186">
        <v>0</v>
      </c>
      <c r="F47" s="186">
        <v>0</v>
      </c>
      <c r="G47" s="186">
        <v>0</v>
      </c>
      <c r="H47" s="9"/>
    </row>
    <row r="48" spans="1:8" s="1" customFormat="1">
      <c r="A48" s="1816" t="s">
        <v>65</v>
      </c>
      <c r="B48" s="1811">
        <f>SUM(B49:B54)</f>
        <v>0</v>
      </c>
      <c r="C48" s="1811">
        <f>SUM(C49:C54)</f>
        <v>0</v>
      </c>
      <c r="D48" s="1811">
        <f>SUM(D49:D54)</f>
        <v>0</v>
      </c>
      <c r="E48" s="1811" t="e">
        <f>(D49*E49+D50*E50+D51*E51+D52*E52+D53*E53+D54*E54)/D48</f>
        <v>#DIV/0!</v>
      </c>
      <c r="F48" s="1811">
        <f>SUM(F49:F54)</f>
        <v>0</v>
      </c>
      <c r="G48" s="1811">
        <f>SUM(G49:G54)</f>
        <v>0</v>
      </c>
      <c r="H48" s="9"/>
    </row>
    <row r="49" spans="1:9">
      <c r="A49" s="1815" t="s">
        <v>29</v>
      </c>
      <c r="B49" s="186">
        <v>0</v>
      </c>
      <c r="C49" s="186">
        <v>0</v>
      </c>
      <c r="D49" s="186">
        <v>0</v>
      </c>
      <c r="E49" s="186">
        <v>0</v>
      </c>
      <c r="F49" s="186">
        <v>0</v>
      </c>
      <c r="G49" s="186">
        <v>0</v>
      </c>
      <c r="H49" s="9"/>
    </row>
    <row r="50" spans="1:9">
      <c r="A50" s="38" t="s">
        <v>30</v>
      </c>
      <c r="B50" s="186">
        <v>0</v>
      </c>
      <c r="C50" s="186">
        <v>0</v>
      </c>
      <c r="D50" s="186">
        <v>0</v>
      </c>
      <c r="E50" s="186">
        <v>0</v>
      </c>
      <c r="F50" s="186">
        <v>0</v>
      </c>
      <c r="G50" s="186">
        <v>0</v>
      </c>
      <c r="H50" s="9"/>
    </row>
    <row r="51" spans="1:9">
      <c r="A51" s="38" t="s">
        <v>557</v>
      </c>
      <c r="B51" s="186">
        <v>0</v>
      </c>
      <c r="C51" s="186">
        <v>0</v>
      </c>
      <c r="D51" s="186">
        <v>0</v>
      </c>
      <c r="E51" s="186">
        <v>0</v>
      </c>
      <c r="F51" s="186">
        <v>0</v>
      </c>
      <c r="G51" s="186">
        <v>0</v>
      </c>
      <c r="H51" s="9"/>
    </row>
    <row r="52" spans="1:9">
      <c r="A52" s="38" t="s">
        <v>31</v>
      </c>
      <c r="B52" s="186">
        <v>0</v>
      </c>
      <c r="C52" s="186">
        <v>0</v>
      </c>
      <c r="D52" s="186">
        <v>0</v>
      </c>
      <c r="E52" s="186">
        <v>0</v>
      </c>
      <c r="F52" s="186">
        <v>0</v>
      </c>
      <c r="G52" s="186">
        <v>0</v>
      </c>
      <c r="H52" s="9"/>
    </row>
    <row r="53" spans="1:9">
      <c r="A53" s="38" t="s">
        <v>32</v>
      </c>
      <c r="B53" s="186">
        <v>0</v>
      </c>
      <c r="C53" s="186">
        <v>0</v>
      </c>
      <c r="D53" s="186">
        <v>0</v>
      </c>
      <c r="E53" s="186">
        <v>0</v>
      </c>
      <c r="F53" s="186">
        <v>0</v>
      </c>
      <c r="G53" s="186">
        <v>0</v>
      </c>
      <c r="H53" s="9"/>
    </row>
    <row r="54" spans="1:9">
      <c r="A54" s="38" t="s">
        <v>558</v>
      </c>
      <c r="B54" s="186">
        <v>0</v>
      </c>
      <c r="C54" s="186">
        <v>0</v>
      </c>
      <c r="D54" s="186">
        <v>0</v>
      </c>
      <c r="E54" s="186">
        <v>0</v>
      </c>
      <c r="F54" s="186">
        <v>0</v>
      </c>
      <c r="G54" s="186">
        <v>0</v>
      </c>
      <c r="H54" s="9"/>
    </row>
    <row r="55" spans="1:9">
      <c r="A55" s="1816" t="s">
        <v>8</v>
      </c>
      <c r="B55" s="1811">
        <f>SUM(B56:B61)</f>
        <v>0</v>
      </c>
      <c r="C55" s="1811">
        <f>SUM(C56:C61)</f>
        <v>0</v>
      </c>
      <c r="D55" s="1811">
        <f>SUM(D56:D61)</f>
        <v>0</v>
      </c>
      <c r="E55" s="1811" t="e">
        <f>(D56*E56+D57*E57+D58*E58+D59*E59+D60*E60+D61*E61)/D55</f>
        <v>#DIV/0!</v>
      </c>
      <c r="F55" s="1811">
        <f>SUM(F56:F61)</f>
        <v>0</v>
      </c>
      <c r="G55" s="1811">
        <f>SUM(G56:G61)</f>
        <v>0</v>
      </c>
      <c r="H55" s="9"/>
    </row>
    <row r="56" spans="1:9">
      <c r="A56" s="1815" t="s">
        <v>29</v>
      </c>
      <c r="B56" s="186">
        <v>0</v>
      </c>
      <c r="C56" s="186">
        <v>0</v>
      </c>
      <c r="D56" s="186">
        <v>0</v>
      </c>
      <c r="E56" s="186">
        <v>0</v>
      </c>
      <c r="F56" s="186">
        <v>0</v>
      </c>
      <c r="G56" s="186">
        <v>0</v>
      </c>
      <c r="H56" s="9"/>
    </row>
    <row r="57" spans="1:9">
      <c r="A57" s="38" t="s">
        <v>30</v>
      </c>
      <c r="B57" s="186">
        <v>0</v>
      </c>
      <c r="C57" s="186">
        <v>0</v>
      </c>
      <c r="D57" s="186">
        <v>0</v>
      </c>
      <c r="E57" s="186">
        <v>0</v>
      </c>
      <c r="F57" s="186">
        <v>0</v>
      </c>
      <c r="G57" s="186">
        <v>0</v>
      </c>
      <c r="H57" s="9"/>
    </row>
    <row r="58" spans="1:9">
      <c r="A58" s="38" t="s">
        <v>557</v>
      </c>
      <c r="B58" s="186">
        <v>0</v>
      </c>
      <c r="C58" s="186">
        <v>0</v>
      </c>
      <c r="D58" s="186">
        <v>0</v>
      </c>
      <c r="E58" s="186">
        <v>0</v>
      </c>
      <c r="F58" s="186">
        <v>0</v>
      </c>
      <c r="G58" s="186">
        <v>0</v>
      </c>
      <c r="H58" s="9"/>
      <c r="I58" s="1818"/>
    </row>
    <row r="59" spans="1:9">
      <c r="A59" s="38" t="s">
        <v>31</v>
      </c>
      <c r="B59" s="186">
        <v>0</v>
      </c>
      <c r="C59" s="186">
        <v>0</v>
      </c>
      <c r="D59" s="186">
        <v>0</v>
      </c>
      <c r="E59" s="186">
        <v>0</v>
      </c>
      <c r="F59" s="186">
        <v>0</v>
      </c>
      <c r="G59" s="186">
        <v>0</v>
      </c>
      <c r="H59" s="9"/>
    </row>
    <row r="60" spans="1:9">
      <c r="A60" s="38" t="s">
        <v>32</v>
      </c>
      <c r="B60" s="186">
        <v>0</v>
      </c>
      <c r="C60" s="186">
        <v>0</v>
      </c>
      <c r="D60" s="186">
        <v>0</v>
      </c>
      <c r="E60" s="186">
        <v>0</v>
      </c>
      <c r="F60" s="186">
        <v>0</v>
      </c>
      <c r="G60" s="186">
        <v>0</v>
      </c>
      <c r="H60" s="9"/>
    </row>
    <row r="61" spans="1:9">
      <c r="A61" s="38" t="s">
        <v>558</v>
      </c>
      <c r="B61" s="186">
        <v>0</v>
      </c>
      <c r="C61" s="186">
        <v>0</v>
      </c>
      <c r="D61" s="186">
        <v>0</v>
      </c>
      <c r="E61" s="186">
        <v>0</v>
      </c>
      <c r="F61" s="186">
        <v>0</v>
      </c>
      <c r="G61" s="186">
        <v>0</v>
      </c>
      <c r="H61" s="9"/>
    </row>
    <row r="62" spans="1:9">
      <c r="A62" s="1810" t="s">
        <v>585</v>
      </c>
      <c r="B62" s="1811">
        <f>B63+B70+B77+B84</f>
        <v>0</v>
      </c>
      <c r="C62" s="1811">
        <f>C63+C70+C77+C84</f>
        <v>0</v>
      </c>
      <c r="D62" s="1811">
        <f>D63+D70+D77+D84</f>
        <v>0</v>
      </c>
      <c r="E62" s="1812"/>
      <c r="F62" s="1811">
        <f>F63+F70+F77+F84</f>
        <v>0</v>
      </c>
      <c r="G62" s="1811">
        <f>G63+G70+G77+G84</f>
        <v>0</v>
      </c>
      <c r="H62" s="9"/>
    </row>
    <row r="63" spans="1:9">
      <c r="A63" s="1813" t="s">
        <v>62</v>
      </c>
      <c r="B63" s="1811">
        <f>SUM(B64:B68)</f>
        <v>0</v>
      </c>
      <c r="C63" s="1811">
        <f>SUM(C64:C68)</f>
        <v>0</v>
      </c>
      <c r="D63" s="1811">
        <f>SUM(D64:D68)</f>
        <v>0</v>
      </c>
      <c r="E63" s="1811" t="e">
        <f>(D64*E64+D65*E65+D66*E66+D67*E67+D68*E68)/D63</f>
        <v>#DIV/0!</v>
      </c>
      <c r="F63" s="1811">
        <f>SUM(F64:F68)</f>
        <v>0</v>
      </c>
      <c r="G63" s="1811">
        <f t="shared" ref="G63" si="0">SUM(G64:G68)</f>
        <v>0</v>
      </c>
      <c r="H63" s="9"/>
    </row>
    <row r="64" spans="1:9">
      <c r="A64" s="1815" t="s">
        <v>29</v>
      </c>
      <c r="B64" s="186">
        <v>0</v>
      </c>
      <c r="C64" s="186">
        <v>0</v>
      </c>
      <c r="D64" s="186">
        <v>0</v>
      </c>
      <c r="E64" s="186">
        <v>0</v>
      </c>
      <c r="F64" s="186">
        <v>0</v>
      </c>
      <c r="G64" s="186">
        <v>0</v>
      </c>
      <c r="H64" s="9"/>
    </row>
    <row r="65" spans="1:8" s="1" customFormat="1">
      <c r="A65" s="38" t="s">
        <v>34</v>
      </c>
      <c r="B65" s="186">
        <v>0</v>
      </c>
      <c r="C65" s="186">
        <v>0</v>
      </c>
      <c r="D65" s="186">
        <v>0</v>
      </c>
      <c r="E65" s="186">
        <v>0</v>
      </c>
      <c r="F65" s="186">
        <v>0</v>
      </c>
      <c r="G65" s="186">
        <v>0</v>
      </c>
      <c r="H65" s="9"/>
    </row>
    <row r="66" spans="1:8" s="1" customFormat="1">
      <c r="A66" s="38" t="s">
        <v>35</v>
      </c>
      <c r="B66" s="186">
        <v>0</v>
      </c>
      <c r="C66" s="186">
        <v>0</v>
      </c>
      <c r="D66" s="186">
        <v>0</v>
      </c>
      <c r="E66" s="186">
        <v>0</v>
      </c>
      <c r="F66" s="186">
        <v>0</v>
      </c>
      <c r="G66" s="186">
        <v>0</v>
      </c>
      <c r="H66" s="9"/>
    </row>
    <row r="67" spans="1:8" s="1" customFormat="1">
      <c r="A67" s="38" t="s">
        <v>95</v>
      </c>
      <c r="B67" s="186">
        <v>0</v>
      </c>
      <c r="C67" s="186">
        <v>0</v>
      </c>
      <c r="D67" s="186">
        <v>0</v>
      </c>
      <c r="E67" s="186">
        <v>0</v>
      </c>
      <c r="F67" s="186">
        <v>0</v>
      </c>
      <c r="G67" s="186">
        <v>0</v>
      </c>
      <c r="H67" s="9"/>
    </row>
    <row r="68" spans="1:8" s="1" customFormat="1">
      <c r="A68" s="38" t="s">
        <v>672</v>
      </c>
      <c r="B68" s="186">
        <v>0</v>
      </c>
      <c r="C68" s="186">
        <v>0</v>
      </c>
      <c r="D68" s="186">
        <v>0</v>
      </c>
      <c r="E68" s="186">
        <v>0</v>
      </c>
      <c r="F68" s="186">
        <v>0</v>
      </c>
      <c r="G68" s="186">
        <v>0</v>
      </c>
      <c r="H68" s="9"/>
    </row>
    <row r="69" spans="1:8" s="1" customFormat="1">
      <c r="A69" s="85" t="s">
        <v>700</v>
      </c>
      <c r="B69" s="186">
        <v>0</v>
      </c>
      <c r="C69" s="186">
        <v>0</v>
      </c>
      <c r="D69" s="186">
        <v>0</v>
      </c>
      <c r="E69" s="186">
        <v>0</v>
      </c>
      <c r="F69" s="186">
        <v>0</v>
      </c>
      <c r="G69" s="186">
        <v>0</v>
      </c>
      <c r="H69" s="9"/>
    </row>
    <row r="70" spans="1:8" s="1" customFormat="1">
      <c r="A70" s="1816" t="s">
        <v>64</v>
      </c>
      <c r="B70" s="1811">
        <f>SUM(B71:B75)</f>
        <v>0</v>
      </c>
      <c r="C70" s="1811">
        <f t="shared" ref="C70:G70" si="1">SUM(C71:C75)</f>
        <v>0</v>
      </c>
      <c r="D70" s="1811">
        <f>SUM(D71:D75)</f>
        <v>0</v>
      </c>
      <c r="E70" s="1811" t="e">
        <f>(D71*E71+D72*E72+D73*E73+D74*E74+D75*E75)/D70</f>
        <v>#DIV/0!</v>
      </c>
      <c r="F70" s="1811">
        <f>SUM(F71:F75)</f>
        <v>0</v>
      </c>
      <c r="G70" s="1811">
        <f t="shared" si="1"/>
        <v>0</v>
      </c>
      <c r="H70" s="9"/>
    </row>
    <row r="71" spans="1:8" s="1" customFormat="1">
      <c r="A71" s="1815" t="s">
        <v>29</v>
      </c>
      <c r="B71" s="186">
        <v>0</v>
      </c>
      <c r="C71" s="186">
        <v>0</v>
      </c>
      <c r="D71" s="186">
        <v>0</v>
      </c>
      <c r="E71" s="186">
        <v>0</v>
      </c>
      <c r="F71" s="186">
        <v>0</v>
      </c>
      <c r="G71" s="186">
        <v>0</v>
      </c>
      <c r="H71" s="9"/>
    </row>
    <row r="72" spans="1:8" s="1" customFormat="1">
      <c r="A72" s="38" t="s">
        <v>34</v>
      </c>
      <c r="B72" s="186">
        <v>0</v>
      </c>
      <c r="C72" s="186">
        <v>0</v>
      </c>
      <c r="D72" s="186">
        <v>0</v>
      </c>
      <c r="E72" s="186">
        <v>0</v>
      </c>
      <c r="F72" s="186">
        <v>0</v>
      </c>
      <c r="G72" s="186">
        <v>0</v>
      </c>
      <c r="H72" s="9"/>
    </row>
    <row r="73" spans="1:8" s="1" customFormat="1">
      <c r="A73" s="38" t="s">
        <v>35</v>
      </c>
      <c r="B73" s="186">
        <v>0</v>
      </c>
      <c r="C73" s="186">
        <v>0</v>
      </c>
      <c r="D73" s="186">
        <v>0</v>
      </c>
      <c r="E73" s="186">
        <v>0</v>
      </c>
      <c r="F73" s="186">
        <v>0</v>
      </c>
      <c r="G73" s="186">
        <v>0</v>
      </c>
      <c r="H73" s="9"/>
    </row>
    <row r="74" spans="1:8" s="1" customFormat="1">
      <c r="A74" s="38" t="s">
        <v>95</v>
      </c>
      <c r="B74" s="186">
        <v>0</v>
      </c>
      <c r="C74" s="186">
        <v>0</v>
      </c>
      <c r="D74" s="186">
        <v>0</v>
      </c>
      <c r="E74" s="186">
        <v>0</v>
      </c>
      <c r="F74" s="186">
        <v>0</v>
      </c>
      <c r="G74" s="186">
        <v>0</v>
      </c>
      <c r="H74" s="9"/>
    </row>
    <row r="75" spans="1:8" s="1" customFormat="1">
      <c r="A75" s="38" t="s">
        <v>672</v>
      </c>
      <c r="B75" s="186">
        <v>0</v>
      </c>
      <c r="C75" s="186">
        <v>0</v>
      </c>
      <c r="D75" s="186">
        <v>0</v>
      </c>
      <c r="E75" s="186">
        <v>0</v>
      </c>
      <c r="F75" s="186">
        <v>0</v>
      </c>
      <c r="G75" s="186">
        <v>0</v>
      </c>
      <c r="H75" s="9"/>
    </row>
    <row r="76" spans="1:8" s="1" customFormat="1">
      <c r="A76" s="85" t="s">
        <v>700</v>
      </c>
      <c r="B76" s="186">
        <v>0</v>
      </c>
      <c r="C76" s="186">
        <v>0</v>
      </c>
      <c r="D76" s="186">
        <v>0</v>
      </c>
      <c r="E76" s="186">
        <v>0</v>
      </c>
      <c r="F76" s="186">
        <v>0</v>
      </c>
      <c r="G76" s="186">
        <v>0</v>
      </c>
      <c r="H76" s="9"/>
    </row>
    <row r="77" spans="1:8" s="1" customFormat="1">
      <c r="A77" s="1816" t="s">
        <v>65</v>
      </c>
      <c r="B77" s="1811">
        <f>SUM(B78:B82)</f>
        <v>0</v>
      </c>
      <c r="C77" s="1811">
        <f t="shared" ref="C77:F77" si="2">SUM(C78:C82)</f>
        <v>0</v>
      </c>
      <c r="D77" s="1811">
        <f>SUM(D78:D82)</f>
        <v>0</v>
      </c>
      <c r="E77" s="1811" t="e">
        <f>(D78*E78+D79*E79+D80*E80+D81*E81+D82*E82)/D77</f>
        <v>#DIV/0!</v>
      </c>
      <c r="F77" s="1811">
        <f t="shared" si="2"/>
        <v>0</v>
      </c>
      <c r="G77" s="1811">
        <f>SUM(G78:G82)</f>
        <v>0</v>
      </c>
      <c r="H77" s="9"/>
    </row>
    <row r="78" spans="1:8" s="1" customFormat="1">
      <c r="A78" s="1815" t="s">
        <v>29</v>
      </c>
      <c r="B78" s="186">
        <v>0</v>
      </c>
      <c r="C78" s="186">
        <v>0</v>
      </c>
      <c r="D78" s="186">
        <v>0</v>
      </c>
      <c r="E78" s="186">
        <v>0</v>
      </c>
      <c r="F78" s="186">
        <v>0</v>
      </c>
      <c r="G78" s="186">
        <v>0</v>
      </c>
      <c r="H78" s="9"/>
    </row>
    <row r="79" spans="1:8" s="1" customFormat="1">
      <c r="A79" s="38" t="s">
        <v>34</v>
      </c>
      <c r="B79" s="186">
        <v>0</v>
      </c>
      <c r="C79" s="186">
        <v>0</v>
      </c>
      <c r="D79" s="186">
        <v>0</v>
      </c>
      <c r="E79" s="186">
        <v>0</v>
      </c>
      <c r="F79" s="186">
        <v>0</v>
      </c>
      <c r="G79" s="186">
        <v>0</v>
      </c>
      <c r="H79" s="9"/>
    </row>
    <row r="80" spans="1:8" s="1" customFormat="1">
      <c r="A80" s="38" t="s">
        <v>35</v>
      </c>
      <c r="B80" s="186">
        <v>0</v>
      </c>
      <c r="C80" s="186">
        <v>0</v>
      </c>
      <c r="D80" s="186">
        <v>0</v>
      </c>
      <c r="E80" s="186">
        <v>0</v>
      </c>
      <c r="F80" s="186">
        <v>0</v>
      </c>
      <c r="G80" s="186">
        <v>0</v>
      </c>
      <c r="H80" s="9"/>
    </row>
    <row r="81" spans="1:8" s="1" customFormat="1">
      <c r="A81" s="38" t="s">
        <v>95</v>
      </c>
      <c r="B81" s="186">
        <v>0</v>
      </c>
      <c r="C81" s="186">
        <v>0</v>
      </c>
      <c r="D81" s="186">
        <v>0</v>
      </c>
      <c r="E81" s="186">
        <v>0</v>
      </c>
      <c r="F81" s="186">
        <v>0</v>
      </c>
      <c r="G81" s="186">
        <v>0</v>
      </c>
      <c r="H81" s="9"/>
    </row>
    <row r="82" spans="1:8" s="1" customFormat="1">
      <c r="A82" s="38" t="s">
        <v>672</v>
      </c>
      <c r="B82" s="186">
        <v>0</v>
      </c>
      <c r="C82" s="186">
        <v>0</v>
      </c>
      <c r="D82" s="186">
        <v>0</v>
      </c>
      <c r="E82" s="186">
        <v>0</v>
      </c>
      <c r="F82" s="186">
        <v>0</v>
      </c>
      <c r="G82" s="186">
        <v>0</v>
      </c>
      <c r="H82" s="9"/>
    </row>
    <row r="83" spans="1:8" s="1" customFormat="1">
      <c r="A83" s="85" t="s">
        <v>700</v>
      </c>
      <c r="B83" s="186">
        <v>0</v>
      </c>
      <c r="C83" s="186">
        <v>0</v>
      </c>
      <c r="D83" s="186">
        <v>0</v>
      </c>
      <c r="E83" s="186">
        <v>0</v>
      </c>
      <c r="F83" s="186">
        <v>0</v>
      </c>
      <c r="G83" s="186">
        <v>0</v>
      </c>
      <c r="H83" s="9"/>
    </row>
    <row r="84" spans="1:8" s="1" customFormat="1">
      <c r="A84" s="1816" t="s">
        <v>8</v>
      </c>
      <c r="B84" s="1811">
        <f>SUM(B85:B89)</f>
        <v>0</v>
      </c>
      <c r="C84" s="1811">
        <f t="shared" ref="C84:F84" si="3">SUM(C85:C89)</f>
        <v>0</v>
      </c>
      <c r="D84" s="1811">
        <f>SUM(D85:D89)</f>
        <v>0</v>
      </c>
      <c r="E84" s="1811" t="e">
        <f>(D85*E85+D86*E86+D87*E87+D88*E88+D89*E89)/D84</f>
        <v>#DIV/0!</v>
      </c>
      <c r="F84" s="1811">
        <f t="shared" si="3"/>
        <v>0</v>
      </c>
      <c r="G84" s="1811">
        <f>SUM(G85:G89)</f>
        <v>0</v>
      </c>
      <c r="H84" s="9"/>
    </row>
    <row r="85" spans="1:8" s="1" customFormat="1">
      <c r="A85" s="1815" t="s">
        <v>29</v>
      </c>
      <c r="B85" s="186">
        <v>0</v>
      </c>
      <c r="C85" s="186">
        <v>0</v>
      </c>
      <c r="D85" s="186">
        <v>0</v>
      </c>
      <c r="E85" s="186">
        <v>0</v>
      </c>
      <c r="F85" s="186">
        <v>0</v>
      </c>
      <c r="G85" s="186">
        <v>0</v>
      </c>
      <c r="H85" s="9"/>
    </row>
    <row r="86" spans="1:8" s="1" customFormat="1">
      <c r="A86" s="38" t="s">
        <v>34</v>
      </c>
      <c r="B86" s="186">
        <v>0</v>
      </c>
      <c r="C86" s="186">
        <v>0</v>
      </c>
      <c r="D86" s="186">
        <v>0</v>
      </c>
      <c r="E86" s="186">
        <v>0</v>
      </c>
      <c r="F86" s="186">
        <v>0</v>
      </c>
      <c r="G86" s="186">
        <v>0</v>
      </c>
      <c r="H86" s="9"/>
    </row>
    <row r="87" spans="1:8" s="1" customFormat="1">
      <c r="A87" s="38" t="s">
        <v>35</v>
      </c>
      <c r="B87" s="186">
        <v>0</v>
      </c>
      <c r="C87" s="186">
        <v>0</v>
      </c>
      <c r="D87" s="186">
        <v>0</v>
      </c>
      <c r="E87" s="186">
        <v>0</v>
      </c>
      <c r="F87" s="186">
        <v>0</v>
      </c>
      <c r="G87" s="186">
        <v>0</v>
      </c>
      <c r="H87" s="9"/>
    </row>
    <row r="88" spans="1:8" s="1" customFormat="1">
      <c r="A88" s="38" t="s">
        <v>95</v>
      </c>
      <c r="B88" s="186">
        <v>0</v>
      </c>
      <c r="C88" s="186">
        <v>0</v>
      </c>
      <c r="D88" s="186">
        <v>0</v>
      </c>
      <c r="E88" s="186">
        <v>0</v>
      </c>
      <c r="F88" s="186">
        <v>0</v>
      </c>
      <c r="G88" s="186">
        <v>0</v>
      </c>
      <c r="H88" s="9"/>
    </row>
    <row r="89" spans="1:8" s="1" customFormat="1">
      <c r="A89" s="38" t="s">
        <v>672</v>
      </c>
      <c r="B89" s="186">
        <v>0</v>
      </c>
      <c r="C89" s="186">
        <v>0</v>
      </c>
      <c r="D89" s="186">
        <v>0</v>
      </c>
      <c r="E89" s="186">
        <v>0</v>
      </c>
      <c r="F89" s="186">
        <v>0</v>
      </c>
      <c r="G89" s="186">
        <v>0</v>
      </c>
      <c r="H89" s="9"/>
    </row>
    <row r="90" spans="1:8" s="1" customFormat="1">
      <c r="A90" s="85" t="s">
        <v>700</v>
      </c>
      <c r="B90" s="186">
        <v>0</v>
      </c>
      <c r="C90" s="186">
        <v>0</v>
      </c>
      <c r="D90" s="186">
        <v>0</v>
      </c>
      <c r="E90" s="186">
        <v>0</v>
      </c>
      <c r="F90" s="186">
        <v>0</v>
      </c>
      <c r="G90" s="186">
        <v>0</v>
      </c>
      <c r="H90" s="9"/>
    </row>
    <row r="91" spans="1:8" s="1" customFormat="1">
      <c r="A91" s="1816" t="s">
        <v>28</v>
      </c>
      <c r="B91" s="1811">
        <f>B62+B33+B8</f>
        <v>0</v>
      </c>
      <c r="C91" s="1811">
        <f>C62+C33+C8</f>
        <v>0</v>
      </c>
      <c r="D91" s="1811">
        <f>D62+D33+D8</f>
        <v>0</v>
      </c>
      <c r="E91" s="1812"/>
      <c r="F91" s="1811">
        <f>F62+F33+F8</f>
        <v>0</v>
      </c>
      <c r="G91" s="1811">
        <f>G62+G33+G8</f>
        <v>0</v>
      </c>
      <c r="H91" s="9"/>
    </row>
    <row r="92" spans="1:8" s="1" customFormat="1">
      <c r="A92" s="32"/>
    </row>
    <row r="93" spans="1:8" s="1" customFormat="1">
      <c r="A93" s="32"/>
    </row>
    <row r="94" spans="1:8" s="1" customFormat="1">
      <c r="A94" s="32"/>
    </row>
    <row r="95" spans="1:8" s="1" customFormat="1">
      <c r="A95" s="32"/>
    </row>
    <row r="96" spans="1:8" s="1" customFormat="1">
      <c r="A96" s="32"/>
    </row>
    <row r="97" spans="2:7" s="1" customFormat="1">
      <c r="F97" s="40"/>
      <c r="G97" s="40"/>
    </row>
    <row r="98" spans="2:7" s="1" customFormat="1">
      <c r="B98" s="40"/>
      <c r="C98" s="40"/>
      <c r="D98" s="40"/>
      <c r="E98" s="40"/>
    </row>
    <row r="99" spans="2:7" s="1" customFormat="1"/>
    <row r="100" spans="2:7" s="1" customFormat="1"/>
    <row r="101" spans="2:7" s="1" customFormat="1"/>
    <row r="102" spans="2:7" s="1" customFormat="1"/>
    <row r="103" spans="2:7" s="1" customFormat="1"/>
    <row r="104" spans="2:7" s="1" customFormat="1"/>
    <row r="105" spans="2:7" s="1" customFormat="1"/>
    <row r="106" spans="2:7" s="1" customFormat="1"/>
    <row r="107" spans="2:7" s="1" customFormat="1"/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topLeftCell="A16"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2113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2383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2114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2384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  <row r="80" spans="1:17">
      <c r="A80" s="638"/>
      <c r="B80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2115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2385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  <row r="80" spans="1:17">
      <c r="A80" s="638"/>
      <c r="B80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2116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2386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2"/>
  <sheetViews>
    <sheetView workbookViewId="0">
      <selection activeCell="B27" sqref="B27:C27"/>
    </sheetView>
  </sheetViews>
  <sheetFormatPr defaultRowHeight="15"/>
  <cols>
    <col min="1" max="1" width="24.28515625" style="1613" bestFit="1" customWidth="1"/>
    <col min="2" max="2" width="58.85546875" style="1613" customWidth="1"/>
    <col min="3" max="3" width="10.140625" style="1613" customWidth="1"/>
    <col min="4" max="256" width="9.140625" style="1613"/>
    <col min="257" max="257" width="24.28515625" style="1613" bestFit="1" customWidth="1"/>
    <col min="258" max="258" width="58.85546875" style="1613" customWidth="1"/>
    <col min="259" max="259" width="10.140625" style="1613" customWidth="1"/>
    <col min="260" max="512" width="9.140625" style="1613"/>
    <col min="513" max="513" width="24.28515625" style="1613" bestFit="1" customWidth="1"/>
    <col min="514" max="514" width="58.85546875" style="1613" customWidth="1"/>
    <col min="515" max="515" width="10.140625" style="1613" customWidth="1"/>
    <col min="516" max="768" width="9.140625" style="1613"/>
    <col min="769" max="769" width="24.28515625" style="1613" bestFit="1" customWidth="1"/>
    <col min="770" max="770" width="58.85546875" style="1613" customWidth="1"/>
    <col min="771" max="771" width="10.140625" style="1613" customWidth="1"/>
    <col min="772" max="1024" width="9.140625" style="1613"/>
    <col min="1025" max="1025" width="24.28515625" style="1613" bestFit="1" customWidth="1"/>
    <col min="1026" max="1026" width="58.85546875" style="1613" customWidth="1"/>
    <col min="1027" max="1027" width="10.140625" style="1613" customWidth="1"/>
    <col min="1028" max="1280" width="9.140625" style="1613"/>
    <col min="1281" max="1281" width="24.28515625" style="1613" bestFit="1" customWidth="1"/>
    <col min="1282" max="1282" width="58.85546875" style="1613" customWidth="1"/>
    <col min="1283" max="1283" width="10.140625" style="1613" customWidth="1"/>
    <col min="1284" max="1536" width="9.140625" style="1613"/>
    <col min="1537" max="1537" width="24.28515625" style="1613" bestFit="1" customWidth="1"/>
    <col min="1538" max="1538" width="58.85546875" style="1613" customWidth="1"/>
    <col min="1539" max="1539" width="10.140625" style="1613" customWidth="1"/>
    <col min="1540" max="1792" width="9.140625" style="1613"/>
    <col min="1793" max="1793" width="24.28515625" style="1613" bestFit="1" customWidth="1"/>
    <col min="1794" max="1794" width="58.85546875" style="1613" customWidth="1"/>
    <col min="1795" max="1795" width="10.140625" style="1613" customWidth="1"/>
    <col min="1796" max="2048" width="9.140625" style="1613"/>
    <col min="2049" max="2049" width="24.28515625" style="1613" bestFit="1" customWidth="1"/>
    <col min="2050" max="2050" width="58.85546875" style="1613" customWidth="1"/>
    <col min="2051" max="2051" width="10.140625" style="1613" customWidth="1"/>
    <col min="2052" max="2304" width="9.140625" style="1613"/>
    <col min="2305" max="2305" width="24.28515625" style="1613" bestFit="1" customWidth="1"/>
    <col min="2306" max="2306" width="58.85546875" style="1613" customWidth="1"/>
    <col min="2307" max="2307" width="10.140625" style="1613" customWidth="1"/>
    <col min="2308" max="2560" width="9.140625" style="1613"/>
    <col min="2561" max="2561" width="24.28515625" style="1613" bestFit="1" customWidth="1"/>
    <col min="2562" max="2562" width="58.85546875" style="1613" customWidth="1"/>
    <col min="2563" max="2563" width="10.140625" style="1613" customWidth="1"/>
    <col min="2564" max="2816" width="9.140625" style="1613"/>
    <col min="2817" max="2817" width="24.28515625" style="1613" bestFit="1" customWidth="1"/>
    <col min="2818" max="2818" width="58.85546875" style="1613" customWidth="1"/>
    <col min="2819" max="2819" width="10.140625" style="1613" customWidth="1"/>
    <col min="2820" max="3072" width="9.140625" style="1613"/>
    <col min="3073" max="3073" width="24.28515625" style="1613" bestFit="1" customWidth="1"/>
    <col min="3074" max="3074" width="58.85546875" style="1613" customWidth="1"/>
    <col min="3075" max="3075" width="10.140625" style="1613" customWidth="1"/>
    <col min="3076" max="3328" width="9.140625" style="1613"/>
    <col min="3329" max="3329" width="24.28515625" style="1613" bestFit="1" customWidth="1"/>
    <col min="3330" max="3330" width="58.85546875" style="1613" customWidth="1"/>
    <col min="3331" max="3331" width="10.140625" style="1613" customWidth="1"/>
    <col min="3332" max="3584" width="9.140625" style="1613"/>
    <col min="3585" max="3585" width="24.28515625" style="1613" bestFit="1" customWidth="1"/>
    <col min="3586" max="3586" width="58.85546875" style="1613" customWidth="1"/>
    <col min="3587" max="3587" width="10.140625" style="1613" customWidth="1"/>
    <col min="3588" max="3840" width="9.140625" style="1613"/>
    <col min="3841" max="3841" width="24.28515625" style="1613" bestFit="1" customWidth="1"/>
    <col min="3842" max="3842" width="58.85546875" style="1613" customWidth="1"/>
    <col min="3843" max="3843" width="10.140625" style="1613" customWidth="1"/>
    <col min="3844" max="4096" width="9.140625" style="1613"/>
    <col min="4097" max="4097" width="24.28515625" style="1613" bestFit="1" customWidth="1"/>
    <col min="4098" max="4098" width="58.85546875" style="1613" customWidth="1"/>
    <col min="4099" max="4099" width="10.140625" style="1613" customWidth="1"/>
    <col min="4100" max="4352" width="9.140625" style="1613"/>
    <col min="4353" max="4353" width="24.28515625" style="1613" bestFit="1" customWidth="1"/>
    <col min="4354" max="4354" width="58.85546875" style="1613" customWidth="1"/>
    <col min="4355" max="4355" width="10.140625" style="1613" customWidth="1"/>
    <col min="4356" max="4608" width="9.140625" style="1613"/>
    <col min="4609" max="4609" width="24.28515625" style="1613" bestFit="1" customWidth="1"/>
    <col min="4610" max="4610" width="58.85546875" style="1613" customWidth="1"/>
    <col min="4611" max="4611" width="10.140625" style="1613" customWidth="1"/>
    <col min="4612" max="4864" width="9.140625" style="1613"/>
    <col min="4865" max="4865" width="24.28515625" style="1613" bestFit="1" customWidth="1"/>
    <col min="4866" max="4866" width="58.85546875" style="1613" customWidth="1"/>
    <col min="4867" max="4867" width="10.140625" style="1613" customWidth="1"/>
    <col min="4868" max="5120" width="9.140625" style="1613"/>
    <col min="5121" max="5121" width="24.28515625" style="1613" bestFit="1" customWidth="1"/>
    <col min="5122" max="5122" width="58.85546875" style="1613" customWidth="1"/>
    <col min="5123" max="5123" width="10.140625" style="1613" customWidth="1"/>
    <col min="5124" max="5376" width="9.140625" style="1613"/>
    <col min="5377" max="5377" width="24.28515625" style="1613" bestFit="1" customWidth="1"/>
    <col min="5378" max="5378" width="58.85546875" style="1613" customWidth="1"/>
    <col min="5379" max="5379" width="10.140625" style="1613" customWidth="1"/>
    <col min="5380" max="5632" width="9.140625" style="1613"/>
    <col min="5633" max="5633" width="24.28515625" style="1613" bestFit="1" customWidth="1"/>
    <col min="5634" max="5634" width="58.85546875" style="1613" customWidth="1"/>
    <col min="5635" max="5635" width="10.140625" style="1613" customWidth="1"/>
    <col min="5636" max="5888" width="9.140625" style="1613"/>
    <col min="5889" max="5889" width="24.28515625" style="1613" bestFit="1" customWidth="1"/>
    <col min="5890" max="5890" width="58.85546875" style="1613" customWidth="1"/>
    <col min="5891" max="5891" width="10.140625" style="1613" customWidth="1"/>
    <col min="5892" max="6144" width="9.140625" style="1613"/>
    <col min="6145" max="6145" width="24.28515625" style="1613" bestFit="1" customWidth="1"/>
    <col min="6146" max="6146" width="58.85546875" style="1613" customWidth="1"/>
    <col min="6147" max="6147" width="10.140625" style="1613" customWidth="1"/>
    <col min="6148" max="6400" width="9.140625" style="1613"/>
    <col min="6401" max="6401" width="24.28515625" style="1613" bestFit="1" customWidth="1"/>
    <col min="6402" max="6402" width="58.85546875" style="1613" customWidth="1"/>
    <col min="6403" max="6403" width="10.140625" style="1613" customWidth="1"/>
    <col min="6404" max="6656" width="9.140625" style="1613"/>
    <col min="6657" max="6657" width="24.28515625" style="1613" bestFit="1" customWidth="1"/>
    <col min="6658" max="6658" width="58.85546875" style="1613" customWidth="1"/>
    <col min="6659" max="6659" width="10.140625" style="1613" customWidth="1"/>
    <col min="6660" max="6912" width="9.140625" style="1613"/>
    <col min="6913" max="6913" width="24.28515625" style="1613" bestFit="1" customWidth="1"/>
    <col min="6914" max="6914" width="58.85546875" style="1613" customWidth="1"/>
    <col min="6915" max="6915" width="10.140625" style="1613" customWidth="1"/>
    <col min="6916" max="7168" width="9.140625" style="1613"/>
    <col min="7169" max="7169" width="24.28515625" style="1613" bestFit="1" customWidth="1"/>
    <col min="7170" max="7170" width="58.85546875" style="1613" customWidth="1"/>
    <col min="7171" max="7171" width="10.140625" style="1613" customWidth="1"/>
    <col min="7172" max="7424" width="9.140625" style="1613"/>
    <col min="7425" max="7425" width="24.28515625" style="1613" bestFit="1" customWidth="1"/>
    <col min="7426" max="7426" width="58.85546875" style="1613" customWidth="1"/>
    <col min="7427" max="7427" width="10.140625" style="1613" customWidth="1"/>
    <col min="7428" max="7680" width="9.140625" style="1613"/>
    <col min="7681" max="7681" width="24.28515625" style="1613" bestFit="1" customWidth="1"/>
    <col min="7682" max="7682" width="58.85546875" style="1613" customWidth="1"/>
    <col min="7683" max="7683" width="10.140625" style="1613" customWidth="1"/>
    <col min="7684" max="7936" width="9.140625" style="1613"/>
    <col min="7937" max="7937" width="24.28515625" style="1613" bestFit="1" customWidth="1"/>
    <col min="7938" max="7938" width="58.85546875" style="1613" customWidth="1"/>
    <col min="7939" max="7939" width="10.140625" style="1613" customWidth="1"/>
    <col min="7940" max="8192" width="9.140625" style="1613"/>
    <col min="8193" max="8193" width="24.28515625" style="1613" bestFit="1" customWidth="1"/>
    <col min="8194" max="8194" width="58.85546875" style="1613" customWidth="1"/>
    <col min="8195" max="8195" width="10.140625" style="1613" customWidth="1"/>
    <col min="8196" max="8448" width="9.140625" style="1613"/>
    <col min="8449" max="8449" width="24.28515625" style="1613" bestFit="1" customWidth="1"/>
    <col min="8450" max="8450" width="58.85546875" style="1613" customWidth="1"/>
    <col min="8451" max="8451" width="10.140625" style="1613" customWidth="1"/>
    <col min="8452" max="8704" width="9.140625" style="1613"/>
    <col min="8705" max="8705" width="24.28515625" style="1613" bestFit="1" customWidth="1"/>
    <col min="8706" max="8706" width="58.85546875" style="1613" customWidth="1"/>
    <col min="8707" max="8707" width="10.140625" style="1613" customWidth="1"/>
    <col min="8708" max="8960" width="9.140625" style="1613"/>
    <col min="8961" max="8961" width="24.28515625" style="1613" bestFit="1" customWidth="1"/>
    <col min="8962" max="8962" width="58.85546875" style="1613" customWidth="1"/>
    <col min="8963" max="8963" width="10.140625" style="1613" customWidth="1"/>
    <col min="8964" max="9216" width="9.140625" style="1613"/>
    <col min="9217" max="9217" width="24.28515625" style="1613" bestFit="1" customWidth="1"/>
    <col min="9218" max="9218" width="58.85546875" style="1613" customWidth="1"/>
    <col min="9219" max="9219" width="10.140625" style="1613" customWidth="1"/>
    <col min="9220" max="9472" width="9.140625" style="1613"/>
    <col min="9473" max="9473" width="24.28515625" style="1613" bestFit="1" customWidth="1"/>
    <col min="9474" max="9474" width="58.85546875" style="1613" customWidth="1"/>
    <col min="9475" max="9475" width="10.140625" style="1613" customWidth="1"/>
    <col min="9476" max="9728" width="9.140625" style="1613"/>
    <col min="9729" max="9729" width="24.28515625" style="1613" bestFit="1" customWidth="1"/>
    <col min="9730" max="9730" width="58.85546875" style="1613" customWidth="1"/>
    <col min="9731" max="9731" width="10.140625" style="1613" customWidth="1"/>
    <col min="9732" max="9984" width="9.140625" style="1613"/>
    <col min="9985" max="9985" width="24.28515625" style="1613" bestFit="1" customWidth="1"/>
    <col min="9986" max="9986" width="58.85546875" style="1613" customWidth="1"/>
    <col min="9987" max="9987" width="10.140625" style="1613" customWidth="1"/>
    <col min="9988" max="10240" width="9.140625" style="1613"/>
    <col min="10241" max="10241" width="24.28515625" style="1613" bestFit="1" customWidth="1"/>
    <col min="10242" max="10242" width="58.85546875" style="1613" customWidth="1"/>
    <col min="10243" max="10243" width="10.140625" style="1613" customWidth="1"/>
    <col min="10244" max="10496" width="9.140625" style="1613"/>
    <col min="10497" max="10497" width="24.28515625" style="1613" bestFit="1" customWidth="1"/>
    <col min="10498" max="10498" width="58.85546875" style="1613" customWidth="1"/>
    <col min="10499" max="10499" width="10.140625" style="1613" customWidth="1"/>
    <col min="10500" max="10752" width="9.140625" style="1613"/>
    <col min="10753" max="10753" width="24.28515625" style="1613" bestFit="1" customWidth="1"/>
    <col min="10754" max="10754" width="58.85546875" style="1613" customWidth="1"/>
    <col min="10755" max="10755" width="10.140625" style="1613" customWidth="1"/>
    <col min="10756" max="11008" width="9.140625" style="1613"/>
    <col min="11009" max="11009" width="24.28515625" style="1613" bestFit="1" customWidth="1"/>
    <col min="11010" max="11010" width="58.85546875" style="1613" customWidth="1"/>
    <col min="11011" max="11011" width="10.140625" style="1613" customWidth="1"/>
    <col min="11012" max="11264" width="9.140625" style="1613"/>
    <col min="11265" max="11265" width="24.28515625" style="1613" bestFit="1" customWidth="1"/>
    <col min="11266" max="11266" width="58.85546875" style="1613" customWidth="1"/>
    <col min="11267" max="11267" width="10.140625" style="1613" customWidth="1"/>
    <col min="11268" max="11520" width="9.140625" style="1613"/>
    <col min="11521" max="11521" width="24.28515625" style="1613" bestFit="1" customWidth="1"/>
    <col min="11522" max="11522" width="58.85546875" style="1613" customWidth="1"/>
    <col min="11523" max="11523" width="10.140625" style="1613" customWidth="1"/>
    <col min="11524" max="11776" width="9.140625" style="1613"/>
    <col min="11777" max="11777" width="24.28515625" style="1613" bestFit="1" customWidth="1"/>
    <col min="11778" max="11778" width="58.85546875" style="1613" customWidth="1"/>
    <col min="11779" max="11779" width="10.140625" style="1613" customWidth="1"/>
    <col min="11780" max="12032" width="9.140625" style="1613"/>
    <col min="12033" max="12033" width="24.28515625" style="1613" bestFit="1" customWidth="1"/>
    <col min="12034" max="12034" width="58.85546875" style="1613" customWidth="1"/>
    <col min="12035" max="12035" width="10.140625" style="1613" customWidth="1"/>
    <col min="12036" max="12288" width="9.140625" style="1613"/>
    <col min="12289" max="12289" width="24.28515625" style="1613" bestFit="1" customWidth="1"/>
    <col min="12290" max="12290" width="58.85546875" style="1613" customWidth="1"/>
    <col min="12291" max="12291" width="10.140625" style="1613" customWidth="1"/>
    <col min="12292" max="12544" width="9.140625" style="1613"/>
    <col min="12545" max="12545" width="24.28515625" style="1613" bestFit="1" customWidth="1"/>
    <col min="12546" max="12546" width="58.85546875" style="1613" customWidth="1"/>
    <col min="12547" max="12547" width="10.140625" style="1613" customWidth="1"/>
    <col min="12548" max="12800" width="9.140625" style="1613"/>
    <col min="12801" max="12801" width="24.28515625" style="1613" bestFit="1" customWidth="1"/>
    <col min="12802" max="12802" width="58.85546875" style="1613" customWidth="1"/>
    <col min="12803" max="12803" width="10.140625" style="1613" customWidth="1"/>
    <col min="12804" max="13056" width="9.140625" style="1613"/>
    <col min="13057" max="13057" width="24.28515625" style="1613" bestFit="1" customWidth="1"/>
    <col min="13058" max="13058" width="58.85546875" style="1613" customWidth="1"/>
    <col min="13059" max="13059" width="10.140625" style="1613" customWidth="1"/>
    <col min="13060" max="13312" width="9.140625" style="1613"/>
    <col min="13313" max="13313" width="24.28515625" style="1613" bestFit="1" customWidth="1"/>
    <col min="13314" max="13314" width="58.85546875" style="1613" customWidth="1"/>
    <col min="13315" max="13315" width="10.140625" style="1613" customWidth="1"/>
    <col min="13316" max="13568" width="9.140625" style="1613"/>
    <col min="13569" max="13569" width="24.28515625" style="1613" bestFit="1" customWidth="1"/>
    <col min="13570" max="13570" width="58.85546875" style="1613" customWidth="1"/>
    <col min="13571" max="13571" width="10.140625" style="1613" customWidth="1"/>
    <col min="13572" max="13824" width="9.140625" style="1613"/>
    <col min="13825" max="13825" width="24.28515625" style="1613" bestFit="1" customWidth="1"/>
    <col min="13826" max="13826" width="58.85546875" style="1613" customWidth="1"/>
    <col min="13827" max="13827" width="10.140625" style="1613" customWidth="1"/>
    <col min="13828" max="14080" width="9.140625" style="1613"/>
    <col min="14081" max="14081" width="24.28515625" style="1613" bestFit="1" customWidth="1"/>
    <col min="14082" max="14082" width="58.85546875" style="1613" customWidth="1"/>
    <col min="14083" max="14083" width="10.140625" style="1613" customWidth="1"/>
    <col min="14084" max="14336" width="9.140625" style="1613"/>
    <col min="14337" max="14337" width="24.28515625" style="1613" bestFit="1" customWidth="1"/>
    <col min="14338" max="14338" width="58.85546875" style="1613" customWidth="1"/>
    <col min="14339" max="14339" width="10.140625" style="1613" customWidth="1"/>
    <col min="14340" max="14592" width="9.140625" style="1613"/>
    <col min="14593" max="14593" width="24.28515625" style="1613" bestFit="1" customWidth="1"/>
    <col min="14594" max="14594" width="58.85546875" style="1613" customWidth="1"/>
    <col min="14595" max="14595" width="10.140625" style="1613" customWidth="1"/>
    <col min="14596" max="14848" width="9.140625" style="1613"/>
    <col min="14849" max="14849" width="24.28515625" style="1613" bestFit="1" customWidth="1"/>
    <col min="14850" max="14850" width="58.85546875" style="1613" customWidth="1"/>
    <col min="14851" max="14851" width="10.140625" style="1613" customWidth="1"/>
    <col min="14852" max="15104" width="9.140625" style="1613"/>
    <col min="15105" max="15105" width="24.28515625" style="1613" bestFit="1" customWidth="1"/>
    <col min="15106" max="15106" width="58.85546875" style="1613" customWidth="1"/>
    <col min="15107" max="15107" width="10.140625" style="1613" customWidth="1"/>
    <col min="15108" max="15360" width="9.140625" style="1613"/>
    <col min="15361" max="15361" width="24.28515625" style="1613" bestFit="1" customWidth="1"/>
    <col min="15362" max="15362" width="58.85546875" style="1613" customWidth="1"/>
    <col min="15363" max="15363" width="10.140625" style="1613" customWidth="1"/>
    <col min="15364" max="15616" width="9.140625" style="1613"/>
    <col min="15617" max="15617" width="24.28515625" style="1613" bestFit="1" customWidth="1"/>
    <col min="15618" max="15618" width="58.85546875" style="1613" customWidth="1"/>
    <col min="15619" max="15619" width="10.140625" style="1613" customWidth="1"/>
    <col min="15620" max="15872" width="9.140625" style="1613"/>
    <col min="15873" max="15873" width="24.28515625" style="1613" bestFit="1" customWidth="1"/>
    <col min="15874" max="15874" width="58.85546875" style="1613" customWidth="1"/>
    <col min="15875" max="15875" width="10.140625" style="1613" customWidth="1"/>
    <col min="15876" max="16128" width="9.140625" style="1613"/>
    <col min="16129" max="16129" width="24.28515625" style="1613" bestFit="1" customWidth="1"/>
    <col min="16130" max="16130" width="58.85546875" style="1613" customWidth="1"/>
    <col min="16131" max="16131" width="10.140625" style="1613" customWidth="1"/>
    <col min="16132" max="16384" width="9.140625" style="1613"/>
  </cols>
  <sheetData>
    <row r="1" spans="1:17">
      <c r="A1" s="16" t="s">
        <v>57</v>
      </c>
      <c r="B1" s="511" t="s">
        <v>2117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1613" t="s">
        <v>1349</v>
      </c>
      <c r="B5" s="1613" t="s">
        <v>80</v>
      </c>
    </row>
    <row r="6" spans="1:17" ht="15.75" thickBot="1"/>
    <row r="7" spans="1:17" ht="15" customHeight="1">
      <c r="A7" s="3137" t="s">
        <v>2300</v>
      </c>
      <c r="B7" s="3138"/>
      <c r="C7" s="3173" t="s">
        <v>2301</v>
      </c>
      <c r="D7" s="3174"/>
      <c r="E7" s="3174"/>
      <c r="F7" s="3174"/>
      <c r="G7" s="3174"/>
      <c r="H7" s="3174"/>
      <c r="I7" s="3174"/>
      <c r="J7" s="3174"/>
      <c r="K7" s="3174"/>
      <c r="L7" s="3175"/>
      <c r="M7" s="3175"/>
      <c r="N7" s="3175"/>
      <c r="O7" s="3175"/>
      <c r="P7" s="3175"/>
      <c r="Q7" s="3176"/>
    </row>
    <row r="8" spans="1:17">
      <c r="A8" s="3139"/>
      <c r="B8" s="3140"/>
      <c r="C8" s="3177"/>
      <c r="D8" s="3178"/>
      <c r="E8" s="3178"/>
      <c r="F8" s="3178"/>
      <c r="G8" s="3178"/>
      <c r="H8" s="3178"/>
      <c r="I8" s="3178"/>
      <c r="J8" s="3178"/>
      <c r="K8" s="3178"/>
      <c r="L8" s="3179"/>
      <c r="M8" s="3179"/>
      <c r="N8" s="3179"/>
      <c r="O8" s="3179"/>
      <c r="P8" s="3179"/>
      <c r="Q8" s="3180"/>
    </row>
    <row r="9" spans="1:17">
      <c r="A9" s="3139"/>
      <c r="B9" s="3140"/>
      <c r="C9" s="3177"/>
      <c r="D9" s="3178"/>
      <c r="E9" s="3178"/>
      <c r="F9" s="3178"/>
      <c r="G9" s="3178"/>
      <c r="H9" s="3178"/>
      <c r="I9" s="3178"/>
      <c r="J9" s="3178"/>
      <c r="K9" s="3178"/>
      <c r="L9" s="3179"/>
      <c r="M9" s="3179"/>
      <c r="N9" s="3179"/>
      <c r="O9" s="3179"/>
      <c r="P9" s="3179"/>
      <c r="Q9" s="3180"/>
    </row>
    <row r="10" spans="1:17" ht="15.75" thickBot="1">
      <c r="A10" s="3141"/>
      <c r="B10" s="3142"/>
      <c r="C10" s="3181"/>
      <c r="D10" s="3182"/>
      <c r="E10" s="3182"/>
      <c r="F10" s="3182"/>
      <c r="G10" s="3182"/>
      <c r="H10" s="3182"/>
      <c r="I10" s="3182"/>
      <c r="J10" s="3182"/>
      <c r="K10" s="3182"/>
      <c r="L10" s="3183"/>
      <c r="M10" s="3183"/>
      <c r="N10" s="3183"/>
      <c r="O10" s="3183"/>
      <c r="P10" s="3183"/>
      <c r="Q10" s="3184"/>
    </row>
    <row r="11" spans="1:17">
      <c r="A11" s="3155" t="s">
        <v>2302</v>
      </c>
      <c r="B11" s="3156"/>
      <c r="C11" s="3169" t="s">
        <v>2387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 s="2" customFormat="1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s="2" customFormat="1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 s="2" customFormat="1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9"/>
      <c r="D65" s="2374"/>
      <c r="E65" s="2374"/>
      <c r="F65" s="2374"/>
      <c r="G65" s="2374"/>
      <c r="H65" s="2374"/>
      <c r="I65" s="2374"/>
      <c r="J65" s="2374"/>
      <c r="K65" s="2374"/>
      <c r="L65" s="2374"/>
      <c r="M65" s="2374"/>
      <c r="N65" s="2374"/>
      <c r="O65" s="2374"/>
      <c r="P65" s="2374"/>
      <c r="Q65" s="2375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s="2" customFormat="1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  <row r="80" spans="1:17">
      <c r="A80" s="638"/>
      <c r="B80" s="638"/>
    </row>
    <row r="81" spans="1:2">
      <c r="A81" s="638"/>
      <c r="B81" s="638"/>
    </row>
    <row r="82" spans="1:2">
      <c r="A82" s="638"/>
      <c r="B82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640" t="s">
        <v>2118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2388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2119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2389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  <row r="80" spans="1:17">
      <c r="A80" s="638"/>
      <c r="B80" s="638"/>
    </row>
    <row r="81" spans="1:2">
      <c r="A81" s="638"/>
      <c r="B81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2120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2390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  <row r="80" spans="1:17">
      <c r="A80" s="638"/>
      <c r="B80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2121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2391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58.85546875" style="33" customWidth="1"/>
    <col min="3" max="3" width="10.140625" style="33" customWidth="1"/>
    <col min="4" max="256" width="9.140625" style="33"/>
    <col min="257" max="257" width="24.28515625" style="33" bestFit="1" customWidth="1"/>
    <col min="258" max="258" width="58.85546875" style="33" customWidth="1"/>
    <col min="259" max="259" width="10.140625" style="33" customWidth="1"/>
    <col min="260" max="512" width="9.140625" style="33"/>
    <col min="513" max="513" width="24.28515625" style="33" bestFit="1" customWidth="1"/>
    <col min="514" max="514" width="58.85546875" style="33" customWidth="1"/>
    <col min="515" max="515" width="10.140625" style="33" customWidth="1"/>
    <col min="516" max="768" width="9.140625" style="33"/>
    <col min="769" max="769" width="24.28515625" style="33" bestFit="1" customWidth="1"/>
    <col min="770" max="770" width="58.85546875" style="33" customWidth="1"/>
    <col min="771" max="771" width="10.140625" style="33" customWidth="1"/>
    <col min="772" max="1024" width="9.140625" style="33"/>
    <col min="1025" max="1025" width="24.28515625" style="33" bestFit="1" customWidth="1"/>
    <col min="1026" max="1026" width="58.85546875" style="33" customWidth="1"/>
    <col min="1027" max="1027" width="10.140625" style="33" customWidth="1"/>
    <col min="1028" max="1280" width="9.140625" style="33"/>
    <col min="1281" max="1281" width="24.28515625" style="33" bestFit="1" customWidth="1"/>
    <col min="1282" max="1282" width="58.85546875" style="33" customWidth="1"/>
    <col min="1283" max="1283" width="10.140625" style="33" customWidth="1"/>
    <col min="1284" max="1536" width="9.140625" style="33"/>
    <col min="1537" max="1537" width="24.28515625" style="33" bestFit="1" customWidth="1"/>
    <col min="1538" max="1538" width="58.85546875" style="33" customWidth="1"/>
    <col min="1539" max="1539" width="10.140625" style="33" customWidth="1"/>
    <col min="1540" max="1792" width="9.140625" style="33"/>
    <col min="1793" max="1793" width="24.28515625" style="33" bestFit="1" customWidth="1"/>
    <col min="1794" max="1794" width="58.85546875" style="33" customWidth="1"/>
    <col min="1795" max="1795" width="10.140625" style="33" customWidth="1"/>
    <col min="1796" max="2048" width="9.140625" style="33"/>
    <col min="2049" max="2049" width="24.28515625" style="33" bestFit="1" customWidth="1"/>
    <col min="2050" max="2050" width="58.85546875" style="33" customWidth="1"/>
    <col min="2051" max="2051" width="10.140625" style="33" customWidth="1"/>
    <col min="2052" max="2304" width="9.140625" style="33"/>
    <col min="2305" max="2305" width="24.28515625" style="33" bestFit="1" customWidth="1"/>
    <col min="2306" max="2306" width="58.85546875" style="33" customWidth="1"/>
    <col min="2307" max="2307" width="10.140625" style="33" customWidth="1"/>
    <col min="2308" max="2560" width="9.140625" style="33"/>
    <col min="2561" max="2561" width="24.28515625" style="33" bestFit="1" customWidth="1"/>
    <col min="2562" max="2562" width="58.85546875" style="33" customWidth="1"/>
    <col min="2563" max="2563" width="10.140625" style="33" customWidth="1"/>
    <col min="2564" max="2816" width="9.140625" style="33"/>
    <col min="2817" max="2817" width="24.28515625" style="33" bestFit="1" customWidth="1"/>
    <col min="2818" max="2818" width="58.85546875" style="33" customWidth="1"/>
    <col min="2819" max="2819" width="10.140625" style="33" customWidth="1"/>
    <col min="2820" max="3072" width="9.140625" style="33"/>
    <col min="3073" max="3073" width="24.28515625" style="33" bestFit="1" customWidth="1"/>
    <col min="3074" max="3074" width="58.85546875" style="33" customWidth="1"/>
    <col min="3075" max="3075" width="10.140625" style="33" customWidth="1"/>
    <col min="3076" max="3328" width="9.140625" style="33"/>
    <col min="3329" max="3329" width="24.28515625" style="33" bestFit="1" customWidth="1"/>
    <col min="3330" max="3330" width="58.85546875" style="33" customWidth="1"/>
    <col min="3331" max="3331" width="10.140625" style="33" customWidth="1"/>
    <col min="3332" max="3584" width="9.140625" style="33"/>
    <col min="3585" max="3585" width="24.28515625" style="33" bestFit="1" customWidth="1"/>
    <col min="3586" max="3586" width="58.85546875" style="33" customWidth="1"/>
    <col min="3587" max="3587" width="10.140625" style="33" customWidth="1"/>
    <col min="3588" max="3840" width="9.140625" style="33"/>
    <col min="3841" max="3841" width="24.28515625" style="33" bestFit="1" customWidth="1"/>
    <col min="3842" max="3842" width="58.85546875" style="33" customWidth="1"/>
    <col min="3843" max="3843" width="10.140625" style="33" customWidth="1"/>
    <col min="3844" max="4096" width="9.140625" style="33"/>
    <col min="4097" max="4097" width="24.28515625" style="33" bestFit="1" customWidth="1"/>
    <col min="4098" max="4098" width="58.85546875" style="33" customWidth="1"/>
    <col min="4099" max="4099" width="10.140625" style="33" customWidth="1"/>
    <col min="4100" max="4352" width="9.140625" style="33"/>
    <col min="4353" max="4353" width="24.28515625" style="33" bestFit="1" customWidth="1"/>
    <col min="4354" max="4354" width="58.85546875" style="33" customWidth="1"/>
    <col min="4355" max="4355" width="10.140625" style="33" customWidth="1"/>
    <col min="4356" max="4608" width="9.140625" style="33"/>
    <col min="4609" max="4609" width="24.28515625" style="33" bestFit="1" customWidth="1"/>
    <col min="4610" max="4610" width="58.85546875" style="33" customWidth="1"/>
    <col min="4611" max="4611" width="10.140625" style="33" customWidth="1"/>
    <col min="4612" max="4864" width="9.140625" style="33"/>
    <col min="4865" max="4865" width="24.28515625" style="33" bestFit="1" customWidth="1"/>
    <col min="4866" max="4866" width="58.85546875" style="33" customWidth="1"/>
    <col min="4867" max="4867" width="10.140625" style="33" customWidth="1"/>
    <col min="4868" max="5120" width="9.140625" style="33"/>
    <col min="5121" max="5121" width="24.28515625" style="33" bestFit="1" customWidth="1"/>
    <col min="5122" max="5122" width="58.85546875" style="33" customWidth="1"/>
    <col min="5123" max="5123" width="10.140625" style="33" customWidth="1"/>
    <col min="5124" max="5376" width="9.140625" style="33"/>
    <col min="5377" max="5377" width="24.28515625" style="33" bestFit="1" customWidth="1"/>
    <col min="5378" max="5378" width="58.85546875" style="33" customWidth="1"/>
    <col min="5379" max="5379" width="10.140625" style="33" customWidth="1"/>
    <col min="5380" max="5632" width="9.140625" style="33"/>
    <col min="5633" max="5633" width="24.28515625" style="33" bestFit="1" customWidth="1"/>
    <col min="5634" max="5634" width="58.85546875" style="33" customWidth="1"/>
    <col min="5635" max="5635" width="10.140625" style="33" customWidth="1"/>
    <col min="5636" max="5888" width="9.140625" style="33"/>
    <col min="5889" max="5889" width="24.28515625" style="33" bestFit="1" customWidth="1"/>
    <col min="5890" max="5890" width="58.85546875" style="33" customWidth="1"/>
    <col min="5891" max="5891" width="10.140625" style="33" customWidth="1"/>
    <col min="5892" max="6144" width="9.140625" style="33"/>
    <col min="6145" max="6145" width="24.28515625" style="33" bestFit="1" customWidth="1"/>
    <col min="6146" max="6146" width="58.85546875" style="33" customWidth="1"/>
    <col min="6147" max="6147" width="10.140625" style="33" customWidth="1"/>
    <col min="6148" max="6400" width="9.140625" style="33"/>
    <col min="6401" max="6401" width="24.28515625" style="33" bestFit="1" customWidth="1"/>
    <col min="6402" max="6402" width="58.85546875" style="33" customWidth="1"/>
    <col min="6403" max="6403" width="10.140625" style="33" customWidth="1"/>
    <col min="6404" max="6656" width="9.140625" style="33"/>
    <col min="6657" max="6657" width="24.28515625" style="33" bestFit="1" customWidth="1"/>
    <col min="6658" max="6658" width="58.85546875" style="33" customWidth="1"/>
    <col min="6659" max="6659" width="10.140625" style="33" customWidth="1"/>
    <col min="6660" max="6912" width="9.140625" style="33"/>
    <col min="6913" max="6913" width="24.28515625" style="33" bestFit="1" customWidth="1"/>
    <col min="6914" max="6914" width="58.85546875" style="33" customWidth="1"/>
    <col min="6915" max="6915" width="10.140625" style="33" customWidth="1"/>
    <col min="6916" max="7168" width="9.140625" style="33"/>
    <col min="7169" max="7169" width="24.28515625" style="33" bestFit="1" customWidth="1"/>
    <col min="7170" max="7170" width="58.85546875" style="33" customWidth="1"/>
    <col min="7171" max="7171" width="10.140625" style="33" customWidth="1"/>
    <col min="7172" max="7424" width="9.140625" style="33"/>
    <col min="7425" max="7425" width="24.28515625" style="33" bestFit="1" customWidth="1"/>
    <col min="7426" max="7426" width="58.85546875" style="33" customWidth="1"/>
    <col min="7427" max="7427" width="10.140625" style="33" customWidth="1"/>
    <col min="7428" max="7680" width="9.140625" style="33"/>
    <col min="7681" max="7681" width="24.28515625" style="33" bestFit="1" customWidth="1"/>
    <col min="7682" max="7682" width="58.85546875" style="33" customWidth="1"/>
    <col min="7683" max="7683" width="10.140625" style="33" customWidth="1"/>
    <col min="7684" max="7936" width="9.140625" style="33"/>
    <col min="7937" max="7937" width="24.28515625" style="33" bestFit="1" customWidth="1"/>
    <col min="7938" max="7938" width="58.85546875" style="33" customWidth="1"/>
    <col min="7939" max="7939" width="10.140625" style="33" customWidth="1"/>
    <col min="7940" max="8192" width="9.140625" style="33"/>
    <col min="8193" max="8193" width="24.28515625" style="33" bestFit="1" customWidth="1"/>
    <col min="8194" max="8194" width="58.85546875" style="33" customWidth="1"/>
    <col min="8195" max="8195" width="10.140625" style="33" customWidth="1"/>
    <col min="8196" max="8448" width="9.140625" style="33"/>
    <col min="8449" max="8449" width="24.28515625" style="33" bestFit="1" customWidth="1"/>
    <col min="8450" max="8450" width="58.85546875" style="33" customWidth="1"/>
    <col min="8451" max="8451" width="10.140625" style="33" customWidth="1"/>
    <col min="8452" max="8704" width="9.140625" style="33"/>
    <col min="8705" max="8705" width="24.28515625" style="33" bestFit="1" customWidth="1"/>
    <col min="8706" max="8706" width="58.85546875" style="33" customWidth="1"/>
    <col min="8707" max="8707" width="10.140625" style="33" customWidth="1"/>
    <col min="8708" max="8960" width="9.140625" style="33"/>
    <col min="8961" max="8961" width="24.28515625" style="33" bestFit="1" customWidth="1"/>
    <col min="8962" max="8962" width="58.85546875" style="33" customWidth="1"/>
    <col min="8963" max="8963" width="10.140625" style="33" customWidth="1"/>
    <col min="8964" max="9216" width="9.140625" style="33"/>
    <col min="9217" max="9217" width="24.28515625" style="33" bestFit="1" customWidth="1"/>
    <col min="9218" max="9218" width="58.85546875" style="33" customWidth="1"/>
    <col min="9219" max="9219" width="10.140625" style="33" customWidth="1"/>
    <col min="9220" max="9472" width="9.140625" style="33"/>
    <col min="9473" max="9473" width="24.28515625" style="33" bestFit="1" customWidth="1"/>
    <col min="9474" max="9474" width="58.85546875" style="33" customWidth="1"/>
    <col min="9475" max="9475" width="10.140625" style="33" customWidth="1"/>
    <col min="9476" max="9728" width="9.140625" style="33"/>
    <col min="9729" max="9729" width="24.28515625" style="33" bestFit="1" customWidth="1"/>
    <col min="9730" max="9730" width="58.85546875" style="33" customWidth="1"/>
    <col min="9731" max="9731" width="10.140625" style="33" customWidth="1"/>
    <col min="9732" max="9984" width="9.140625" style="33"/>
    <col min="9985" max="9985" width="24.28515625" style="33" bestFit="1" customWidth="1"/>
    <col min="9986" max="9986" width="58.85546875" style="33" customWidth="1"/>
    <col min="9987" max="9987" width="10.140625" style="33" customWidth="1"/>
    <col min="9988" max="10240" width="9.140625" style="33"/>
    <col min="10241" max="10241" width="24.28515625" style="33" bestFit="1" customWidth="1"/>
    <col min="10242" max="10242" width="58.85546875" style="33" customWidth="1"/>
    <col min="10243" max="10243" width="10.140625" style="33" customWidth="1"/>
    <col min="10244" max="10496" width="9.140625" style="33"/>
    <col min="10497" max="10497" width="24.28515625" style="33" bestFit="1" customWidth="1"/>
    <col min="10498" max="10498" width="58.85546875" style="33" customWidth="1"/>
    <col min="10499" max="10499" width="10.140625" style="33" customWidth="1"/>
    <col min="10500" max="10752" width="9.140625" style="33"/>
    <col min="10753" max="10753" width="24.28515625" style="33" bestFit="1" customWidth="1"/>
    <col min="10754" max="10754" width="58.85546875" style="33" customWidth="1"/>
    <col min="10755" max="10755" width="10.140625" style="33" customWidth="1"/>
    <col min="10756" max="11008" width="9.140625" style="33"/>
    <col min="11009" max="11009" width="24.28515625" style="33" bestFit="1" customWidth="1"/>
    <col min="11010" max="11010" width="58.85546875" style="33" customWidth="1"/>
    <col min="11011" max="11011" width="10.140625" style="33" customWidth="1"/>
    <col min="11012" max="11264" width="9.140625" style="33"/>
    <col min="11265" max="11265" width="24.28515625" style="33" bestFit="1" customWidth="1"/>
    <col min="11266" max="11266" width="58.85546875" style="33" customWidth="1"/>
    <col min="11267" max="11267" width="10.140625" style="33" customWidth="1"/>
    <col min="11268" max="11520" width="9.140625" style="33"/>
    <col min="11521" max="11521" width="24.28515625" style="33" bestFit="1" customWidth="1"/>
    <col min="11522" max="11522" width="58.85546875" style="33" customWidth="1"/>
    <col min="11523" max="11523" width="10.140625" style="33" customWidth="1"/>
    <col min="11524" max="11776" width="9.140625" style="33"/>
    <col min="11777" max="11777" width="24.28515625" style="33" bestFit="1" customWidth="1"/>
    <col min="11778" max="11778" width="58.85546875" style="33" customWidth="1"/>
    <col min="11779" max="11779" width="10.140625" style="33" customWidth="1"/>
    <col min="11780" max="12032" width="9.140625" style="33"/>
    <col min="12033" max="12033" width="24.28515625" style="33" bestFit="1" customWidth="1"/>
    <col min="12034" max="12034" width="58.85546875" style="33" customWidth="1"/>
    <col min="12035" max="12035" width="10.140625" style="33" customWidth="1"/>
    <col min="12036" max="12288" width="9.140625" style="33"/>
    <col min="12289" max="12289" width="24.28515625" style="33" bestFit="1" customWidth="1"/>
    <col min="12290" max="12290" width="58.85546875" style="33" customWidth="1"/>
    <col min="12291" max="12291" width="10.140625" style="33" customWidth="1"/>
    <col min="12292" max="12544" width="9.140625" style="33"/>
    <col min="12545" max="12545" width="24.28515625" style="33" bestFit="1" customWidth="1"/>
    <col min="12546" max="12546" width="58.85546875" style="33" customWidth="1"/>
    <col min="12547" max="12547" width="10.140625" style="33" customWidth="1"/>
    <col min="12548" max="12800" width="9.140625" style="33"/>
    <col min="12801" max="12801" width="24.28515625" style="33" bestFit="1" customWidth="1"/>
    <col min="12802" max="12802" width="58.85546875" style="33" customWidth="1"/>
    <col min="12803" max="12803" width="10.140625" style="33" customWidth="1"/>
    <col min="12804" max="13056" width="9.140625" style="33"/>
    <col min="13057" max="13057" width="24.28515625" style="33" bestFit="1" customWidth="1"/>
    <col min="13058" max="13058" width="58.85546875" style="33" customWidth="1"/>
    <col min="13059" max="13059" width="10.140625" style="33" customWidth="1"/>
    <col min="13060" max="13312" width="9.140625" style="33"/>
    <col min="13313" max="13313" width="24.28515625" style="33" bestFit="1" customWidth="1"/>
    <col min="13314" max="13314" width="58.85546875" style="33" customWidth="1"/>
    <col min="13315" max="13315" width="10.140625" style="33" customWidth="1"/>
    <col min="13316" max="13568" width="9.140625" style="33"/>
    <col min="13569" max="13569" width="24.28515625" style="33" bestFit="1" customWidth="1"/>
    <col min="13570" max="13570" width="58.85546875" style="33" customWidth="1"/>
    <col min="13571" max="13571" width="10.140625" style="33" customWidth="1"/>
    <col min="13572" max="13824" width="9.140625" style="33"/>
    <col min="13825" max="13825" width="24.28515625" style="33" bestFit="1" customWidth="1"/>
    <col min="13826" max="13826" width="58.85546875" style="33" customWidth="1"/>
    <col min="13827" max="13827" width="10.140625" style="33" customWidth="1"/>
    <col min="13828" max="14080" width="9.140625" style="33"/>
    <col min="14081" max="14081" width="24.28515625" style="33" bestFit="1" customWidth="1"/>
    <col min="14082" max="14082" width="58.85546875" style="33" customWidth="1"/>
    <col min="14083" max="14083" width="10.140625" style="33" customWidth="1"/>
    <col min="14084" max="14336" width="9.140625" style="33"/>
    <col min="14337" max="14337" width="24.28515625" style="33" bestFit="1" customWidth="1"/>
    <col min="14338" max="14338" width="58.85546875" style="33" customWidth="1"/>
    <col min="14339" max="14339" width="10.140625" style="33" customWidth="1"/>
    <col min="14340" max="14592" width="9.140625" style="33"/>
    <col min="14593" max="14593" width="24.28515625" style="33" bestFit="1" customWidth="1"/>
    <col min="14594" max="14594" width="58.85546875" style="33" customWidth="1"/>
    <col min="14595" max="14595" width="10.140625" style="33" customWidth="1"/>
    <col min="14596" max="14848" width="9.140625" style="33"/>
    <col min="14849" max="14849" width="24.28515625" style="33" bestFit="1" customWidth="1"/>
    <col min="14850" max="14850" width="58.85546875" style="33" customWidth="1"/>
    <col min="14851" max="14851" width="10.140625" style="33" customWidth="1"/>
    <col min="14852" max="15104" width="9.140625" style="33"/>
    <col min="15105" max="15105" width="24.28515625" style="33" bestFit="1" customWidth="1"/>
    <col min="15106" max="15106" width="58.85546875" style="33" customWidth="1"/>
    <col min="15107" max="15107" width="10.140625" style="33" customWidth="1"/>
    <col min="15108" max="15360" width="9.140625" style="33"/>
    <col min="15361" max="15361" width="24.28515625" style="33" bestFit="1" customWidth="1"/>
    <col min="15362" max="15362" width="58.85546875" style="33" customWidth="1"/>
    <col min="15363" max="15363" width="10.140625" style="33" customWidth="1"/>
    <col min="15364" max="15616" width="9.140625" style="33"/>
    <col min="15617" max="15617" width="24.28515625" style="33" bestFit="1" customWidth="1"/>
    <col min="15618" max="15618" width="58.85546875" style="33" customWidth="1"/>
    <col min="15619" max="15619" width="10.140625" style="33" customWidth="1"/>
    <col min="15620" max="15872" width="9.140625" style="33"/>
    <col min="15873" max="15873" width="24.28515625" style="33" bestFit="1" customWidth="1"/>
    <col min="15874" max="15874" width="58.85546875" style="33" customWidth="1"/>
    <col min="15875" max="15875" width="10.140625" style="33" customWidth="1"/>
    <col min="15876" max="16128" width="9.140625" style="33"/>
    <col min="16129" max="16129" width="24.28515625" style="33" bestFit="1" customWidth="1"/>
    <col min="16130" max="16130" width="58.85546875" style="33" customWidth="1"/>
    <col min="16131" max="16131" width="10.140625" style="33" customWidth="1"/>
    <col min="16132" max="16384" width="9.140625" style="33"/>
  </cols>
  <sheetData>
    <row r="1" spans="1:17">
      <c r="A1" s="16" t="s">
        <v>57</v>
      </c>
      <c r="B1" s="511" t="s">
        <v>2139</v>
      </c>
    </row>
    <row r="2" spans="1:17">
      <c r="A2" s="16" t="s">
        <v>58</v>
      </c>
      <c r="B2" s="16" t="s">
        <v>2108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2300</v>
      </c>
      <c r="B7" s="3138"/>
      <c r="C7" s="3143" t="s">
        <v>2301</v>
      </c>
      <c r="D7" s="3144"/>
      <c r="E7" s="3144"/>
      <c r="F7" s="3144"/>
      <c r="G7" s="3144"/>
      <c r="H7" s="3144"/>
      <c r="I7" s="3144"/>
      <c r="J7" s="3144"/>
      <c r="K7" s="3144"/>
      <c r="L7" s="3163"/>
      <c r="M7" s="3163"/>
      <c r="N7" s="3163"/>
      <c r="O7" s="3163"/>
      <c r="P7" s="3163"/>
      <c r="Q7" s="3164"/>
    </row>
    <row r="8" spans="1:17">
      <c r="A8" s="3139"/>
      <c r="B8" s="3140"/>
      <c r="C8" s="3147"/>
      <c r="D8" s="3148"/>
      <c r="E8" s="3148"/>
      <c r="F8" s="3148"/>
      <c r="G8" s="3148"/>
      <c r="H8" s="3148"/>
      <c r="I8" s="3148"/>
      <c r="J8" s="3148"/>
      <c r="K8" s="3148"/>
      <c r="L8" s="3165"/>
      <c r="M8" s="3165"/>
      <c r="N8" s="3165"/>
      <c r="O8" s="3165"/>
      <c r="P8" s="3165"/>
      <c r="Q8" s="3166"/>
    </row>
    <row r="9" spans="1:17">
      <c r="A9" s="3139"/>
      <c r="B9" s="3140"/>
      <c r="C9" s="3147"/>
      <c r="D9" s="3148"/>
      <c r="E9" s="3148"/>
      <c r="F9" s="3148"/>
      <c r="G9" s="3148"/>
      <c r="H9" s="3148"/>
      <c r="I9" s="3148"/>
      <c r="J9" s="3148"/>
      <c r="K9" s="3148"/>
      <c r="L9" s="3165"/>
      <c r="M9" s="3165"/>
      <c r="N9" s="3165"/>
      <c r="O9" s="3165"/>
      <c r="P9" s="3165"/>
      <c r="Q9" s="3166"/>
    </row>
    <row r="10" spans="1:17" ht="15.75" thickBot="1">
      <c r="A10" s="3141"/>
      <c r="B10" s="3142"/>
      <c r="C10" s="3151"/>
      <c r="D10" s="3152"/>
      <c r="E10" s="3152"/>
      <c r="F10" s="3152"/>
      <c r="G10" s="3152"/>
      <c r="H10" s="3152"/>
      <c r="I10" s="3152"/>
      <c r="J10" s="3152"/>
      <c r="K10" s="3152"/>
      <c r="L10" s="3167"/>
      <c r="M10" s="3167"/>
      <c r="N10" s="3167"/>
      <c r="O10" s="3167"/>
      <c r="P10" s="3167"/>
      <c r="Q10" s="3168"/>
    </row>
    <row r="11" spans="1:17">
      <c r="A11" s="3155" t="s">
        <v>2302</v>
      </c>
      <c r="B11" s="3156"/>
      <c r="C11" s="3169" t="s">
        <v>2392</v>
      </c>
      <c r="D11" s="2360"/>
      <c r="E11" s="3171" t="s">
        <v>2304</v>
      </c>
      <c r="F11" s="3171"/>
      <c r="G11" s="3171"/>
      <c r="H11" s="3171"/>
      <c r="I11" s="3171"/>
      <c r="J11" s="3171"/>
      <c r="K11" s="3171"/>
      <c r="L11" s="3171"/>
      <c r="M11" s="3171"/>
      <c r="N11" s="3171"/>
      <c r="O11" s="3171"/>
      <c r="P11" s="3171"/>
      <c r="Q11" s="3172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237"/>
      <c r="B13" s="2238"/>
      <c r="C13" s="2239">
        <v>1</v>
      </c>
      <c r="D13" s="2240">
        <v>2</v>
      </c>
      <c r="E13" s="2240">
        <v>3</v>
      </c>
      <c r="F13" s="2240">
        <v>4</v>
      </c>
      <c r="G13" s="2240">
        <v>5</v>
      </c>
      <c r="H13" s="2240">
        <v>6</v>
      </c>
      <c r="I13" s="2240">
        <v>7</v>
      </c>
      <c r="J13" s="2240">
        <v>8</v>
      </c>
      <c r="K13" s="2240">
        <v>9</v>
      </c>
      <c r="L13" s="2240">
        <v>10</v>
      </c>
      <c r="M13" s="2240">
        <v>11</v>
      </c>
      <c r="N13" s="2240">
        <v>12</v>
      </c>
      <c r="O13" s="2240">
        <v>13</v>
      </c>
      <c r="P13" s="2240">
        <v>14</v>
      </c>
      <c r="Q13" s="2241">
        <v>15</v>
      </c>
    </row>
    <row r="14" spans="1:17">
      <c r="A14" s="2237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246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264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64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72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3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4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4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4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72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79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80"/>
      <c r="B33" s="2281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46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79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79"/>
      <c r="B40" s="2288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96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279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279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2299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2304"/>
      <c r="B52" s="2305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2309"/>
      <c r="B53" s="2365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246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317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80"/>
      <c r="B63" s="2325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246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31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46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299"/>
      <c r="B73" s="2242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233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2337"/>
      <c r="B75" s="2338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2342"/>
      <c r="B76" s="2372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2348"/>
      <c r="B77" s="2373" t="s">
        <v>2377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2354"/>
      <c r="B78" s="2355" t="s">
        <v>2378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zoomScale="85" zoomScaleNormal="85" workbookViewId="0"/>
  </sheetViews>
  <sheetFormatPr defaultRowHeight="15"/>
  <cols>
    <col min="1" max="1" width="57.7109375" style="14" customWidth="1"/>
    <col min="2" max="8" width="11.7109375" style="4" customWidth="1"/>
    <col min="9" max="9" width="9.140625" style="4"/>
    <col min="10" max="10" width="9.140625" style="65"/>
    <col min="11" max="16384" width="9.140625" style="4"/>
  </cols>
  <sheetData>
    <row r="1" spans="1:10">
      <c r="A1" s="56" t="s">
        <v>57</v>
      </c>
      <c r="B1" s="55" t="s">
        <v>49</v>
      </c>
    </row>
    <row r="2" spans="1:10">
      <c r="A2" s="56" t="s">
        <v>58</v>
      </c>
      <c r="B2" s="33" t="s">
        <v>675</v>
      </c>
    </row>
    <row r="3" spans="1:10">
      <c r="A3" s="12" t="s">
        <v>56</v>
      </c>
      <c r="B3" s="55" t="s">
        <v>61</v>
      </c>
      <c r="G3" s="1819"/>
    </row>
    <row r="4" spans="1:10">
      <c r="A4" s="12" t="s">
        <v>59</v>
      </c>
      <c r="B4" s="55" t="s">
        <v>62</v>
      </c>
    </row>
    <row r="5" spans="1:10">
      <c r="A5" s="12" t="s">
        <v>60</v>
      </c>
      <c r="B5" s="1790" t="s">
        <v>80</v>
      </c>
    </row>
    <row r="7" spans="1:10" ht="31.5" customHeight="1">
      <c r="A7" s="2945" t="s">
        <v>674</v>
      </c>
      <c r="B7" s="1820"/>
      <c r="C7" s="1820"/>
      <c r="D7" s="1820"/>
      <c r="E7" s="2947" t="s">
        <v>81</v>
      </c>
      <c r="F7" s="2947"/>
      <c r="G7" s="1820"/>
      <c r="H7" s="1821"/>
    </row>
    <row r="8" spans="1:10" ht="45" customHeight="1">
      <c r="A8" s="2946"/>
      <c r="B8" s="1629" t="s">
        <v>87</v>
      </c>
      <c r="C8" s="1629" t="s">
        <v>77</v>
      </c>
      <c r="D8" s="5" t="s">
        <v>89</v>
      </c>
      <c r="E8" s="1822" t="s">
        <v>2</v>
      </c>
      <c r="F8" s="1629" t="s">
        <v>673</v>
      </c>
      <c r="G8" s="1629" t="s">
        <v>90</v>
      </c>
      <c r="H8" s="1823" t="s">
        <v>77</v>
      </c>
    </row>
    <row r="9" spans="1:10">
      <c r="A9" s="1824" t="s">
        <v>62</v>
      </c>
      <c r="B9" s="1825">
        <f>B10+B16</f>
        <v>0</v>
      </c>
      <c r="C9" s="1825">
        <f t="shared" ref="C9:H9" si="0">C10+C16</f>
        <v>0</v>
      </c>
      <c r="D9" s="1825">
        <f t="shared" si="0"/>
        <v>0</v>
      </c>
      <c r="E9" s="1825">
        <f t="shared" si="0"/>
        <v>0</v>
      </c>
      <c r="F9" s="1825">
        <f t="shared" si="0"/>
        <v>0</v>
      </c>
      <c r="G9" s="1825">
        <f t="shared" si="0"/>
        <v>0</v>
      </c>
      <c r="H9" s="1825">
        <f t="shared" si="0"/>
        <v>0</v>
      </c>
      <c r="J9" s="66"/>
    </row>
    <row r="10" spans="1:10">
      <c r="A10" s="1826" t="s">
        <v>5</v>
      </c>
      <c r="B10" s="1825">
        <f>SUM(B11:B15)</f>
        <v>0</v>
      </c>
      <c r="C10" s="1825">
        <f t="shared" ref="C10:H10" si="1">SUM(C11:C15)</f>
        <v>0</v>
      </c>
      <c r="D10" s="1825">
        <f t="shared" si="1"/>
        <v>0</v>
      </c>
      <c r="E10" s="1825">
        <f t="shared" si="1"/>
        <v>0</v>
      </c>
      <c r="F10" s="1825">
        <f t="shared" si="1"/>
        <v>0</v>
      </c>
      <c r="G10" s="1825">
        <f t="shared" si="1"/>
        <v>0</v>
      </c>
      <c r="H10" s="1825">
        <f t="shared" si="1"/>
        <v>0</v>
      </c>
      <c r="J10" s="66"/>
    </row>
    <row r="11" spans="1:10">
      <c r="A11" s="13" t="s">
        <v>560</v>
      </c>
      <c r="B11" s="63">
        <v>0</v>
      </c>
      <c r="C11" s="63">
        <v>0</v>
      </c>
      <c r="D11" s="63">
        <v>0</v>
      </c>
      <c r="E11" s="63">
        <v>0</v>
      </c>
      <c r="F11" s="63">
        <v>0</v>
      </c>
      <c r="G11" s="63">
        <v>0</v>
      </c>
      <c r="H11" s="63">
        <v>0</v>
      </c>
      <c r="J11" s="66"/>
    </row>
    <row r="12" spans="1:10">
      <c r="A12" s="13" t="s">
        <v>583</v>
      </c>
      <c r="B12" s="63">
        <v>0</v>
      </c>
      <c r="C12" s="63">
        <v>0</v>
      </c>
      <c r="D12" s="63">
        <v>0</v>
      </c>
      <c r="E12" s="63">
        <v>0</v>
      </c>
      <c r="F12" s="63">
        <v>0</v>
      </c>
      <c r="G12" s="63">
        <v>0</v>
      </c>
      <c r="H12" s="63">
        <v>0</v>
      </c>
      <c r="J12" s="66"/>
    </row>
    <row r="13" spans="1:10">
      <c r="A13" s="13" t="s">
        <v>51</v>
      </c>
      <c r="B13" s="63">
        <v>0</v>
      </c>
      <c r="C13" s="63">
        <v>0</v>
      </c>
      <c r="D13" s="63">
        <v>0</v>
      </c>
      <c r="E13" s="63">
        <v>0</v>
      </c>
      <c r="F13" s="63">
        <v>0</v>
      </c>
      <c r="G13" s="63">
        <v>0</v>
      </c>
      <c r="H13" s="63">
        <v>0</v>
      </c>
      <c r="J13" s="66"/>
    </row>
    <row r="14" spans="1:10">
      <c r="A14" s="13" t="s">
        <v>559</v>
      </c>
      <c r="B14" s="63">
        <v>0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63">
        <v>0</v>
      </c>
      <c r="J14" s="66"/>
    </row>
    <row r="15" spans="1:10">
      <c r="A15" s="13" t="s">
        <v>33</v>
      </c>
      <c r="B15" s="63">
        <v>0</v>
      </c>
      <c r="C15" s="63">
        <v>0</v>
      </c>
      <c r="D15" s="63">
        <v>0</v>
      </c>
      <c r="E15" s="63">
        <v>0</v>
      </c>
      <c r="F15" s="63">
        <v>0</v>
      </c>
      <c r="G15" s="63">
        <v>0</v>
      </c>
      <c r="H15" s="63">
        <v>0</v>
      </c>
      <c r="J15" s="66"/>
    </row>
    <row r="16" spans="1:10">
      <c r="A16" s="1826" t="s">
        <v>9</v>
      </c>
      <c r="B16" s="1825">
        <f>SUM(B17:B21)</f>
        <v>0</v>
      </c>
      <c r="C16" s="1825">
        <f t="shared" ref="C16:H16" si="2">SUM(C17:C21)</f>
        <v>0</v>
      </c>
      <c r="D16" s="1825">
        <f t="shared" si="2"/>
        <v>0</v>
      </c>
      <c r="E16" s="1825">
        <f t="shared" si="2"/>
        <v>0</v>
      </c>
      <c r="F16" s="1825">
        <f t="shared" si="2"/>
        <v>0</v>
      </c>
      <c r="G16" s="1825">
        <f t="shared" si="2"/>
        <v>0</v>
      </c>
      <c r="H16" s="1825">
        <f t="shared" si="2"/>
        <v>0</v>
      </c>
      <c r="J16" s="66"/>
    </row>
    <row r="17" spans="1:10">
      <c r="A17" s="13" t="s">
        <v>560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J17" s="66"/>
    </row>
    <row r="18" spans="1:10">
      <c r="A18" s="13" t="s">
        <v>583</v>
      </c>
      <c r="B18" s="63">
        <v>0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63">
        <v>0</v>
      </c>
      <c r="J18" s="66"/>
    </row>
    <row r="19" spans="1:10">
      <c r="A19" s="13" t="s">
        <v>51</v>
      </c>
      <c r="B19" s="63">
        <v>0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63">
        <v>0</v>
      </c>
      <c r="J19" s="66"/>
    </row>
    <row r="20" spans="1:10">
      <c r="A20" s="13" t="s">
        <v>559</v>
      </c>
      <c r="B20" s="63">
        <v>0</v>
      </c>
      <c r="C20" s="63">
        <v>0</v>
      </c>
      <c r="D20" s="63">
        <v>0</v>
      </c>
      <c r="E20" s="63">
        <v>0</v>
      </c>
      <c r="F20" s="63">
        <v>0</v>
      </c>
      <c r="G20" s="63">
        <v>0</v>
      </c>
      <c r="H20" s="63">
        <v>0</v>
      </c>
      <c r="J20" s="66"/>
    </row>
    <row r="21" spans="1:10">
      <c r="A21" s="13" t="s">
        <v>33</v>
      </c>
      <c r="B21" s="63">
        <v>0</v>
      </c>
      <c r="C21" s="63">
        <v>0</v>
      </c>
      <c r="D21" s="63">
        <v>0</v>
      </c>
      <c r="E21" s="63">
        <v>0</v>
      </c>
      <c r="F21" s="63">
        <v>0</v>
      </c>
      <c r="G21" s="63">
        <v>0</v>
      </c>
      <c r="H21" s="63">
        <v>0</v>
      </c>
      <c r="J21" s="66"/>
    </row>
    <row r="22" spans="1:10">
      <c r="A22" s="1827" t="s">
        <v>65</v>
      </c>
      <c r="B22" s="1825">
        <f>B23+B29</f>
        <v>0</v>
      </c>
      <c r="C22" s="1825">
        <f t="shared" ref="C22:H22" si="3">C23+C29</f>
        <v>0</v>
      </c>
      <c r="D22" s="1825">
        <f t="shared" si="3"/>
        <v>0</v>
      </c>
      <c r="E22" s="1825">
        <f t="shared" si="3"/>
        <v>0</v>
      </c>
      <c r="F22" s="1825">
        <f t="shared" si="3"/>
        <v>0</v>
      </c>
      <c r="G22" s="1825">
        <f t="shared" si="3"/>
        <v>0</v>
      </c>
      <c r="H22" s="1825">
        <f t="shared" si="3"/>
        <v>0</v>
      </c>
      <c r="J22" s="66"/>
    </row>
    <row r="23" spans="1:10">
      <c r="A23" s="1826" t="s">
        <v>5</v>
      </c>
      <c r="B23" s="1825">
        <f>SUM(B24:B28)</f>
        <v>0</v>
      </c>
      <c r="C23" s="1825">
        <f t="shared" ref="C23:H23" si="4">SUM(C24:C28)</f>
        <v>0</v>
      </c>
      <c r="D23" s="1825">
        <f t="shared" si="4"/>
        <v>0</v>
      </c>
      <c r="E23" s="1825">
        <f t="shared" si="4"/>
        <v>0</v>
      </c>
      <c r="F23" s="1825">
        <f t="shared" si="4"/>
        <v>0</v>
      </c>
      <c r="G23" s="1825">
        <f t="shared" si="4"/>
        <v>0</v>
      </c>
      <c r="H23" s="1825">
        <f t="shared" si="4"/>
        <v>0</v>
      </c>
      <c r="J23" s="66"/>
    </row>
    <row r="24" spans="1:10">
      <c r="A24" s="13" t="s">
        <v>560</v>
      </c>
      <c r="B24" s="63">
        <v>0</v>
      </c>
      <c r="C24" s="63">
        <v>0</v>
      </c>
      <c r="D24" s="63">
        <v>0</v>
      </c>
      <c r="E24" s="63">
        <v>0</v>
      </c>
      <c r="F24" s="63">
        <v>0</v>
      </c>
      <c r="G24" s="63">
        <v>0</v>
      </c>
      <c r="H24" s="63">
        <v>0</v>
      </c>
      <c r="J24" s="66"/>
    </row>
    <row r="25" spans="1:10">
      <c r="A25" s="13" t="s">
        <v>583</v>
      </c>
      <c r="B25" s="63">
        <v>0</v>
      </c>
      <c r="C25" s="63">
        <v>0</v>
      </c>
      <c r="D25" s="63">
        <v>0</v>
      </c>
      <c r="E25" s="63">
        <v>0</v>
      </c>
      <c r="F25" s="63">
        <v>0</v>
      </c>
      <c r="G25" s="63">
        <v>0</v>
      </c>
      <c r="H25" s="63">
        <v>0</v>
      </c>
      <c r="J25" s="66"/>
    </row>
    <row r="26" spans="1:10">
      <c r="A26" s="13" t="s">
        <v>51</v>
      </c>
      <c r="B26" s="63">
        <v>0</v>
      </c>
      <c r="C26" s="63">
        <v>0</v>
      </c>
      <c r="D26" s="63">
        <v>0</v>
      </c>
      <c r="E26" s="63">
        <v>0</v>
      </c>
      <c r="F26" s="63">
        <v>0</v>
      </c>
      <c r="G26" s="63">
        <v>0</v>
      </c>
      <c r="H26" s="63">
        <v>0</v>
      </c>
      <c r="J26" s="66"/>
    </row>
    <row r="27" spans="1:10">
      <c r="A27" s="13" t="s">
        <v>559</v>
      </c>
      <c r="B27" s="63">
        <v>0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J27" s="66"/>
    </row>
    <row r="28" spans="1:10">
      <c r="A28" s="13" t="s">
        <v>33</v>
      </c>
      <c r="B28" s="63">
        <v>0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63">
        <v>0</v>
      </c>
      <c r="J28" s="66"/>
    </row>
    <row r="29" spans="1:10">
      <c r="A29" s="1826" t="s">
        <v>9</v>
      </c>
      <c r="B29" s="1825">
        <f>SUM(B30:B34)</f>
        <v>0</v>
      </c>
      <c r="C29" s="1825">
        <f t="shared" ref="C29:H29" si="5">SUM(C30:C34)</f>
        <v>0</v>
      </c>
      <c r="D29" s="1825">
        <f t="shared" si="5"/>
        <v>0</v>
      </c>
      <c r="E29" s="1825">
        <f t="shared" si="5"/>
        <v>0</v>
      </c>
      <c r="F29" s="1825">
        <f t="shared" si="5"/>
        <v>0</v>
      </c>
      <c r="G29" s="1825">
        <f t="shared" si="5"/>
        <v>0</v>
      </c>
      <c r="H29" s="1825">
        <f t="shared" si="5"/>
        <v>0</v>
      </c>
      <c r="J29" s="66"/>
    </row>
    <row r="30" spans="1:10">
      <c r="A30" s="13" t="s">
        <v>560</v>
      </c>
      <c r="B30" s="63">
        <v>0</v>
      </c>
      <c r="C30" s="63">
        <v>0</v>
      </c>
      <c r="D30" s="63">
        <v>0</v>
      </c>
      <c r="E30" s="63">
        <v>0</v>
      </c>
      <c r="F30" s="63">
        <v>0</v>
      </c>
      <c r="G30" s="63">
        <v>0</v>
      </c>
      <c r="H30" s="63">
        <v>0</v>
      </c>
      <c r="J30" s="66"/>
    </row>
    <row r="31" spans="1:10">
      <c r="A31" s="13" t="s">
        <v>583</v>
      </c>
      <c r="B31" s="63">
        <v>0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J31" s="66"/>
    </row>
    <row r="32" spans="1:10">
      <c r="A32" s="13" t="s">
        <v>51</v>
      </c>
      <c r="B32" s="63">
        <v>0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J32" s="66"/>
    </row>
    <row r="33" spans="1:10">
      <c r="A33" s="13" t="s">
        <v>559</v>
      </c>
      <c r="B33" s="63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63">
        <v>0</v>
      </c>
      <c r="J33" s="66"/>
    </row>
    <row r="34" spans="1:10">
      <c r="A34" s="13" t="s">
        <v>33</v>
      </c>
      <c r="B34" s="63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63">
        <v>0</v>
      </c>
      <c r="J34" s="66"/>
    </row>
    <row r="35" spans="1:10">
      <c r="A35" s="1827" t="s">
        <v>64</v>
      </c>
      <c r="B35" s="1825">
        <f>B36+B42</f>
        <v>0</v>
      </c>
      <c r="C35" s="1825">
        <f t="shared" ref="C35:H35" si="6">C36+C42</f>
        <v>0</v>
      </c>
      <c r="D35" s="1825">
        <f t="shared" si="6"/>
        <v>0</v>
      </c>
      <c r="E35" s="1825">
        <f t="shared" si="6"/>
        <v>0</v>
      </c>
      <c r="F35" s="1825">
        <f t="shared" si="6"/>
        <v>0</v>
      </c>
      <c r="G35" s="1825">
        <f t="shared" si="6"/>
        <v>0</v>
      </c>
      <c r="H35" s="1825">
        <f t="shared" si="6"/>
        <v>0</v>
      </c>
      <c r="J35" s="66"/>
    </row>
    <row r="36" spans="1:10">
      <c r="A36" s="1826" t="s">
        <v>5</v>
      </c>
      <c r="B36" s="1825">
        <f>SUM(B37:B41)</f>
        <v>0</v>
      </c>
      <c r="C36" s="1825">
        <f t="shared" ref="C36:H36" si="7">SUM(C37:C41)</f>
        <v>0</v>
      </c>
      <c r="D36" s="1825">
        <f t="shared" si="7"/>
        <v>0</v>
      </c>
      <c r="E36" s="1825">
        <f t="shared" si="7"/>
        <v>0</v>
      </c>
      <c r="F36" s="1825">
        <f t="shared" si="7"/>
        <v>0</v>
      </c>
      <c r="G36" s="1825">
        <f t="shared" si="7"/>
        <v>0</v>
      </c>
      <c r="H36" s="1825">
        <f t="shared" si="7"/>
        <v>0</v>
      </c>
      <c r="J36" s="66"/>
    </row>
    <row r="37" spans="1:10">
      <c r="A37" s="13" t="s">
        <v>560</v>
      </c>
      <c r="B37" s="63">
        <v>0</v>
      </c>
      <c r="C37" s="63">
        <v>0</v>
      </c>
      <c r="D37" s="63">
        <v>0</v>
      </c>
      <c r="E37" s="63">
        <v>0</v>
      </c>
      <c r="F37" s="63">
        <v>0</v>
      </c>
      <c r="G37" s="63">
        <v>0</v>
      </c>
      <c r="H37" s="63">
        <v>0</v>
      </c>
      <c r="J37" s="66"/>
    </row>
    <row r="38" spans="1:10">
      <c r="A38" s="13" t="s">
        <v>583</v>
      </c>
      <c r="B38" s="63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63">
        <v>0</v>
      </c>
      <c r="J38" s="66"/>
    </row>
    <row r="39" spans="1:10">
      <c r="A39" s="13" t="s">
        <v>51</v>
      </c>
      <c r="B39" s="63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63">
        <v>0</v>
      </c>
      <c r="J39" s="66"/>
    </row>
    <row r="40" spans="1:10">
      <c r="A40" s="13" t="s">
        <v>559</v>
      </c>
      <c r="B40" s="63">
        <v>0</v>
      </c>
      <c r="C40" s="63">
        <v>0</v>
      </c>
      <c r="D40" s="63">
        <v>0</v>
      </c>
      <c r="E40" s="63">
        <v>0</v>
      </c>
      <c r="F40" s="63">
        <v>0</v>
      </c>
      <c r="G40" s="63">
        <v>0</v>
      </c>
      <c r="H40" s="63">
        <v>0</v>
      </c>
      <c r="J40" s="66"/>
    </row>
    <row r="41" spans="1:10">
      <c r="A41" s="13" t="s">
        <v>33</v>
      </c>
      <c r="B41" s="63">
        <v>0</v>
      </c>
      <c r="C41" s="63">
        <v>0</v>
      </c>
      <c r="D41" s="63">
        <v>0</v>
      </c>
      <c r="E41" s="63">
        <v>0</v>
      </c>
      <c r="F41" s="63">
        <v>0</v>
      </c>
      <c r="G41" s="63">
        <v>0</v>
      </c>
      <c r="H41" s="63">
        <v>0</v>
      </c>
      <c r="J41" s="66"/>
    </row>
    <row r="42" spans="1:10">
      <c r="A42" s="1826" t="s">
        <v>9</v>
      </c>
      <c r="B42" s="1825">
        <f>SUM(B43:B47)</f>
        <v>0</v>
      </c>
      <c r="C42" s="1825">
        <f t="shared" ref="C42:H42" si="8">SUM(C43:C47)</f>
        <v>0</v>
      </c>
      <c r="D42" s="1825">
        <f t="shared" si="8"/>
        <v>0</v>
      </c>
      <c r="E42" s="1825">
        <f t="shared" si="8"/>
        <v>0</v>
      </c>
      <c r="F42" s="1825">
        <f t="shared" si="8"/>
        <v>0</v>
      </c>
      <c r="G42" s="1825">
        <f t="shared" si="8"/>
        <v>0</v>
      </c>
      <c r="H42" s="1825">
        <f t="shared" si="8"/>
        <v>0</v>
      </c>
      <c r="J42" s="66"/>
    </row>
    <row r="43" spans="1:10">
      <c r="A43" s="13" t="s">
        <v>560</v>
      </c>
      <c r="B43" s="63">
        <v>0</v>
      </c>
      <c r="C43" s="63">
        <v>0</v>
      </c>
      <c r="D43" s="63">
        <v>0</v>
      </c>
      <c r="E43" s="63">
        <v>0</v>
      </c>
      <c r="F43" s="63">
        <v>0</v>
      </c>
      <c r="G43" s="63">
        <v>0</v>
      </c>
      <c r="H43" s="63">
        <v>0</v>
      </c>
      <c r="J43" s="66"/>
    </row>
    <row r="44" spans="1:10">
      <c r="A44" s="13" t="s">
        <v>583</v>
      </c>
      <c r="B44" s="63">
        <v>0</v>
      </c>
      <c r="C44" s="63">
        <v>0</v>
      </c>
      <c r="D44" s="63">
        <v>0</v>
      </c>
      <c r="E44" s="63">
        <v>0</v>
      </c>
      <c r="F44" s="63">
        <v>0</v>
      </c>
      <c r="G44" s="63">
        <v>0</v>
      </c>
      <c r="H44" s="63">
        <v>0</v>
      </c>
      <c r="J44" s="66"/>
    </row>
    <row r="45" spans="1:10">
      <c r="A45" s="13" t="s">
        <v>51</v>
      </c>
      <c r="B45" s="63">
        <v>0</v>
      </c>
      <c r="C45" s="63">
        <v>0</v>
      </c>
      <c r="D45" s="63">
        <v>0</v>
      </c>
      <c r="E45" s="63">
        <v>0</v>
      </c>
      <c r="F45" s="63">
        <v>0</v>
      </c>
      <c r="G45" s="63">
        <v>0</v>
      </c>
      <c r="H45" s="63">
        <v>0</v>
      </c>
      <c r="J45" s="66"/>
    </row>
    <row r="46" spans="1:10">
      <c r="A46" s="13" t="s">
        <v>559</v>
      </c>
      <c r="B46" s="63">
        <v>0</v>
      </c>
      <c r="C46" s="63">
        <v>0</v>
      </c>
      <c r="D46" s="63">
        <v>0</v>
      </c>
      <c r="E46" s="63">
        <v>0</v>
      </c>
      <c r="F46" s="63">
        <v>0</v>
      </c>
      <c r="G46" s="63">
        <v>0</v>
      </c>
      <c r="H46" s="63">
        <v>0</v>
      </c>
      <c r="J46" s="66"/>
    </row>
    <row r="47" spans="1:10">
      <c r="A47" s="13" t="s">
        <v>33</v>
      </c>
      <c r="B47" s="63">
        <v>0</v>
      </c>
      <c r="C47" s="63">
        <v>0</v>
      </c>
      <c r="D47" s="63">
        <v>0</v>
      </c>
      <c r="E47" s="63">
        <v>0</v>
      </c>
      <c r="F47" s="63">
        <v>0</v>
      </c>
      <c r="G47" s="63">
        <v>0</v>
      </c>
      <c r="H47" s="63">
        <v>0</v>
      </c>
      <c r="J47" s="66"/>
    </row>
    <row r="48" spans="1:10">
      <c r="A48" s="1816" t="s">
        <v>8</v>
      </c>
      <c r="B48" s="1825">
        <f>B49+B55</f>
        <v>0</v>
      </c>
      <c r="C48" s="1825">
        <f t="shared" ref="C48:H48" si="9">C49+C55</f>
        <v>0</v>
      </c>
      <c r="D48" s="1825">
        <f t="shared" si="9"/>
        <v>0</v>
      </c>
      <c r="E48" s="1825">
        <f t="shared" si="9"/>
        <v>0</v>
      </c>
      <c r="F48" s="1825">
        <f t="shared" si="9"/>
        <v>0</v>
      </c>
      <c r="G48" s="1825">
        <f t="shared" si="9"/>
        <v>0</v>
      </c>
      <c r="H48" s="1825">
        <f t="shared" si="9"/>
        <v>0</v>
      </c>
      <c r="J48" s="66"/>
    </row>
    <row r="49" spans="1:10">
      <c r="A49" s="1826" t="s">
        <v>5</v>
      </c>
      <c r="B49" s="1825">
        <f>SUM(B50:B54)</f>
        <v>0</v>
      </c>
      <c r="C49" s="1825">
        <f t="shared" ref="C49:H49" si="10">SUM(C50:C54)</f>
        <v>0</v>
      </c>
      <c r="D49" s="1825">
        <f t="shared" si="10"/>
        <v>0</v>
      </c>
      <c r="E49" s="1825">
        <f t="shared" si="10"/>
        <v>0</v>
      </c>
      <c r="F49" s="1825">
        <f t="shared" si="10"/>
        <v>0</v>
      </c>
      <c r="G49" s="1825">
        <f t="shared" si="10"/>
        <v>0</v>
      </c>
      <c r="H49" s="1825">
        <f t="shared" si="10"/>
        <v>0</v>
      </c>
      <c r="J49" s="66"/>
    </row>
    <row r="50" spans="1:10">
      <c r="A50" s="13" t="s">
        <v>560</v>
      </c>
      <c r="B50" s="63">
        <v>0</v>
      </c>
      <c r="C50" s="63">
        <v>0</v>
      </c>
      <c r="D50" s="63">
        <v>0</v>
      </c>
      <c r="E50" s="63">
        <v>0</v>
      </c>
      <c r="F50" s="63">
        <v>0</v>
      </c>
      <c r="G50" s="63">
        <v>0</v>
      </c>
      <c r="H50" s="63">
        <v>0</v>
      </c>
      <c r="J50" s="66"/>
    </row>
    <row r="51" spans="1:10">
      <c r="A51" s="13" t="s">
        <v>583</v>
      </c>
      <c r="B51" s="63">
        <v>0</v>
      </c>
      <c r="C51" s="63">
        <v>0</v>
      </c>
      <c r="D51" s="63">
        <v>0</v>
      </c>
      <c r="E51" s="63">
        <v>0</v>
      </c>
      <c r="F51" s="63">
        <v>0</v>
      </c>
      <c r="G51" s="63">
        <v>0</v>
      </c>
      <c r="H51" s="63">
        <v>0</v>
      </c>
      <c r="J51" s="66"/>
    </row>
    <row r="52" spans="1:10">
      <c r="A52" s="13" t="s">
        <v>51</v>
      </c>
      <c r="B52" s="63">
        <v>0</v>
      </c>
      <c r="C52" s="63">
        <v>0</v>
      </c>
      <c r="D52" s="63">
        <v>0</v>
      </c>
      <c r="E52" s="63">
        <v>0</v>
      </c>
      <c r="F52" s="63">
        <v>0</v>
      </c>
      <c r="G52" s="63">
        <v>0</v>
      </c>
      <c r="H52" s="63">
        <v>0</v>
      </c>
      <c r="J52" s="66"/>
    </row>
    <row r="53" spans="1:10">
      <c r="A53" s="13" t="s">
        <v>559</v>
      </c>
      <c r="B53" s="63">
        <v>0</v>
      </c>
      <c r="C53" s="63">
        <v>0</v>
      </c>
      <c r="D53" s="63">
        <v>0</v>
      </c>
      <c r="E53" s="63">
        <v>0</v>
      </c>
      <c r="F53" s="63">
        <v>0</v>
      </c>
      <c r="G53" s="63">
        <v>0</v>
      </c>
      <c r="H53" s="63">
        <v>0</v>
      </c>
      <c r="J53" s="66"/>
    </row>
    <row r="54" spans="1:10">
      <c r="A54" s="13" t="s">
        <v>33</v>
      </c>
      <c r="B54" s="63">
        <v>0</v>
      </c>
      <c r="C54" s="63">
        <v>0</v>
      </c>
      <c r="D54" s="63">
        <v>0</v>
      </c>
      <c r="E54" s="63">
        <v>0</v>
      </c>
      <c r="F54" s="63">
        <v>0</v>
      </c>
      <c r="G54" s="63">
        <v>0</v>
      </c>
      <c r="H54" s="63">
        <v>0</v>
      </c>
      <c r="J54" s="66"/>
    </row>
    <row r="55" spans="1:10">
      <c r="A55" s="1826" t="s">
        <v>9</v>
      </c>
      <c r="B55" s="1825">
        <f>SUM(B56:B60)</f>
        <v>0</v>
      </c>
      <c r="C55" s="1825">
        <f t="shared" ref="C55:H55" si="11">SUM(C56:C60)</f>
        <v>0</v>
      </c>
      <c r="D55" s="1825">
        <f t="shared" si="11"/>
        <v>0</v>
      </c>
      <c r="E55" s="1825">
        <f t="shared" si="11"/>
        <v>0</v>
      </c>
      <c r="F55" s="1825">
        <f t="shared" si="11"/>
        <v>0</v>
      </c>
      <c r="G55" s="1825">
        <f t="shared" si="11"/>
        <v>0</v>
      </c>
      <c r="H55" s="1825">
        <f t="shared" si="11"/>
        <v>0</v>
      </c>
      <c r="J55" s="66"/>
    </row>
    <row r="56" spans="1:10">
      <c r="A56" s="13" t="s">
        <v>560</v>
      </c>
      <c r="B56" s="63">
        <v>0</v>
      </c>
      <c r="C56" s="63">
        <v>0</v>
      </c>
      <c r="D56" s="63">
        <v>0</v>
      </c>
      <c r="E56" s="63">
        <v>0</v>
      </c>
      <c r="F56" s="63">
        <v>0</v>
      </c>
      <c r="G56" s="63">
        <v>0</v>
      </c>
      <c r="H56" s="63">
        <v>0</v>
      </c>
      <c r="J56" s="66"/>
    </row>
    <row r="57" spans="1:10">
      <c r="A57" s="13" t="s">
        <v>583</v>
      </c>
      <c r="B57" s="63">
        <v>0</v>
      </c>
      <c r="C57" s="63">
        <v>0</v>
      </c>
      <c r="D57" s="63">
        <v>0</v>
      </c>
      <c r="E57" s="63">
        <v>0</v>
      </c>
      <c r="F57" s="63">
        <v>0</v>
      </c>
      <c r="G57" s="63">
        <v>0</v>
      </c>
      <c r="H57" s="63">
        <v>0</v>
      </c>
      <c r="J57" s="66"/>
    </row>
    <row r="58" spans="1:10">
      <c r="A58" s="13" t="s">
        <v>51</v>
      </c>
      <c r="B58" s="63">
        <v>0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63">
        <v>0</v>
      </c>
      <c r="J58" s="66"/>
    </row>
    <row r="59" spans="1:10">
      <c r="A59" s="13" t="s">
        <v>559</v>
      </c>
      <c r="B59" s="63">
        <v>0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63">
        <v>0</v>
      </c>
      <c r="J59" s="66"/>
    </row>
    <row r="60" spans="1:10">
      <c r="A60" s="13" t="s">
        <v>33</v>
      </c>
      <c r="B60" s="63">
        <v>0</v>
      </c>
      <c r="C60" s="63">
        <v>0</v>
      </c>
      <c r="D60" s="63">
        <v>0</v>
      </c>
      <c r="E60" s="63">
        <v>0</v>
      </c>
      <c r="F60" s="63">
        <v>0</v>
      </c>
      <c r="G60" s="63">
        <v>0</v>
      </c>
      <c r="H60" s="63">
        <v>0</v>
      </c>
      <c r="J60" s="66"/>
    </row>
    <row r="61" spans="1:10">
      <c r="A61" s="1826" t="s">
        <v>63</v>
      </c>
      <c r="B61" s="1828">
        <f t="shared" ref="B61:H61" si="12">B48+B35+B22+B9</f>
        <v>0</v>
      </c>
      <c r="C61" s="1828">
        <f t="shared" si="12"/>
        <v>0</v>
      </c>
      <c r="D61" s="1828">
        <f t="shared" si="12"/>
        <v>0</v>
      </c>
      <c r="E61" s="1828">
        <f t="shared" si="12"/>
        <v>0</v>
      </c>
      <c r="F61" s="1828">
        <f t="shared" si="12"/>
        <v>0</v>
      </c>
      <c r="G61" s="1828">
        <f t="shared" si="12"/>
        <v>0</v>
      </c>
      <c r="H61" s="1828">
        <f t="shared" si="12"/>
        <v>0</v>
      </c>
      <c r="J61" s="66"/>
    </row>
    <row r="62" spans="1:10">
      <c r="A62" s="56"/>
    </row>
    <row r="63" spans="1:10">
      <c r="A63" s="56"/>
    </row>
    <row r="64" spans="1:10">
      <c r="A64" s="56"/>
    </row>
  </sheetData>
  <mergeCells count="2">
    <mergeCell ref="A7:A8"/>
    <mergeCell ref="E7:F7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bestFit="1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bestFit="1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bestFit="1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bestFit="1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bestFit="1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bestFit="1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bestFit="1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bestFit="1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bestFit="1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bestFit="1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bestFit="1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bestFit="1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bestFit="1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bestFit="1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bestFit="1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bestFit="1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bestFit="1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bestFit="1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bestFit="1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bestFit="1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bestFit="1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bestFit="1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bestFit="1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bestFit="1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bestFit="1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bestFit="1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bestFit="1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bestFit="1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bestFit="1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bestFit="1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bestFit="1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bestFit="1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bestFit="1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bestFit="1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bestFit="1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bestFit="1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bestFit="1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bestFit="1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bestFit="1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bestFit="1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bestFit="1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bestFit="1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bestFit="1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bestFit="1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bestFit="1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bestFit="1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bestFit="1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bestFit="1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bestFit="1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bestFit="1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bestFit="1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bestFit="1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bestFit="1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bestFit="1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bestFit="1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bestFit="1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bestFit="1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bestFit="1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bestFit="1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bestFit="1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bestFit="1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bestFit="1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bestFit="1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511" t="s">
        <v>2122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2303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bestFit="1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bestFit="1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bestFit="1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bestFit="1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bestFit="1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bestFit="1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bestFit="1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bestFit="1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bestFit="1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bestFit="1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bestFit="1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bestFit="1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bestFit="1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bestFit="1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bestFit="1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bestFit="1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bestFit="1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bestFit="1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bestFit="1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bestFit="1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bestFit="1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bestFit="1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bestFit="1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bestFit="1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bestFit="1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bestFit="1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bestFit="1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bestFit="1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bestFit="1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bestFit="1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bestFit="1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bestFit="1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bestFit="1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bestFit="1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bestFit="1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bestFit="1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bestFit="1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bestFit="1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bestFit="1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bestFit="1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bestFit="1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bestFit="1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bestFit="1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bestFit="1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bestFit="1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bestFit="1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bestFit="1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bestFit="1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bestFit="1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bestFit="1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bestFit="1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bestFit="1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bestFit="1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bestFit="1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bestFit="1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bestFit="1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bestFit="1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bestFit="1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bestFit="1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bestFit="1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bestFit="1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bestFit="1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bestFit="1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511" t="s">
        <v>2124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2379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bestFit="1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bestFit="1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bestFit="1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bestFit="1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bestFit="1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bestFit="1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bestFit="1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bestFit="1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bestFit="1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bestFit="1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bestFit="1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bestFit="1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bestFit="1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bestFit="1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bestFit="1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bestFit="1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bestFit="1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bestFit="1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bestFit="1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bestFit="1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bestFit="1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bestFit="1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bestFit="1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bestFit="1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bestFit="1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bestFit="1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bestFit="1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bestFit="1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bestFit="1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bestFit="1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bestFit="1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bestFit="1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bestFit="1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bestFit="1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bestFit="1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bestFit="1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bestFit="1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bestFit="1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bestFit="1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bestFit="1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bestFit="1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bestFit="1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bestFit="1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bestFit="1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bestFit="1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bestFit="1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bestFit="1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bestFit="1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bestFit="1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bestFit="1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bestFit="1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bestFit="1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bestFit="1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bestFit="1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bestFit="1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bestFit="1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bestFit="1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bestFit="1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bestFit="1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bestFit="1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bestFit="1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bestFit="1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bestFit="1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511" t="s">
        <v>2125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2380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  <row r="80" spans="1:17">
      <c r="A80" s="638"/>
      <c r="B80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bestFit="1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bestFit="1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bestFit="1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bestFit="1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bestFit="1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bestFit="1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bestFit="1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bestFit="1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bestFit="1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bestFit="1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bestFit="1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bestFit="1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bestFit="1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bestFit="1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bestFit="1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bestFit="1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bestFit="1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bestFit="1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bestFit="1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bestFit="1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bestFit="1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bestFit="1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bestFit="1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bestFit="1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bestFit="1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bestFit="1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bestFit="1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bestFit="1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bestFit="1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bestFit="1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bestFit="1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bestFit="1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bestFit="1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bestFit="1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bestFit="1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bestFit="1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bestFit="1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bestFit="1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bestFit="1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bestFit="1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bestFit="1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bestFit="1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bestFit="1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bestFit="1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bestFit="1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bestFit="1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bestFit="1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bestFit="1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bestFit="1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bestFit="1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bestFit="1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bestFit="1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bestFit="1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bestFit="1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bestFit="1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bestFit="1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bestFit="1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bestFit="1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bestFit="1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bestFit="1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bestFit="1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bestFit="1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bestFit="1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511" t="s">
        <v>2126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2381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bestFit="1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bestFit="1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bestFit="1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bestFit="1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bestFit="1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bestFit="1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bestFit="1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bestFit="1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bestFit="1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bestFit="1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bestFit="1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bestFit="1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bestFit="1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bestFit="1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bestFit="1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bestFit="1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bestFit="1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bestFit="1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bestFit="1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bestFit="1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bestFit="1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bestFit="1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bestFit="1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bestFit="1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bestFit="1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bestFit="1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bestFit="1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bestFit="1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bestFit="1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bestFit="1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bestFit="1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bestFit="1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bestFit="1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bestFit="1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bestFit="1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bestFit="1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bestFit="1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bestFit="1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bestFit="1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bestFit="1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bestFit="1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bestFit="1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bestFit="1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bestFit="1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bestFit="1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bestFit="1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bestFit="1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bestFit="1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bestFit="1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bestFit="1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bestFit="1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bestFit="1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bestFit="1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bestFit="1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bestFit="1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bestFit="1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bestFit="1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bestFit="1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bestFit="1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bestFit="1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bestFit="1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bestFit="1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bestFit="1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511" t="s">
        <v>2127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2382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  <row r="80" spans="1:17">
      <c r="A80" s="638"/>
      <c r="B80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bestFit="1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bestFit="1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bestFit="1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bestFit="1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bestFit="1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bestFit="1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bestFit="1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bestFit="1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bestFit="1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bestFit="1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bestFit="1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bestFit="1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bestFit="1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bestFit="1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bestFit="1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bestFit="1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bestFit="1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bestFit="1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bestFit="1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bestFit="1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bestFit="1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bestFit="1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bestFit="1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bestFit="1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bestFit="1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bestFit="1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bestFit="1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bestFit="1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bestFit="1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bestFit="1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bestFit="1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bestFit="1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bestFit="1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bestFit="1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bestFit="1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bestFit="1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bestFit="1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bestFit="1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bestFit="1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bestFit="1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bestFit="1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bestFit="1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bestFit="1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bestFit="1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bestFit="1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bestFit="1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bestFit="1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bestFit="1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bestFit="1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bestFit="1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bestFit="1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bestFit="1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bestFit="1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bestFit="1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bestFit="1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bestFit="1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bestFit="1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bestFit="1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bestFit="1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bestFit="1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bestFit="1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bestFit="1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bestFit="1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511" t="s">
        <v>2128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2383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bestFit="1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bestFit="1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bestFit="1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bestFit="1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bestFit="1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bestFit="1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bestFit="1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bestFit="1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bestFit="1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bestFit="1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bestFit="1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bestFit="1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bestFit="1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bestFit="1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bestFit="1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bestFit="1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bestFit="1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bestFit="1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bestFit="1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bestFit="1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bestFit="1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bestFit="1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bestFit="1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bestFit="1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bestFit="1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bestFit="1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bestFit="1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bestFit="1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bestFit="1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bestFit="1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bestFit="1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bestFit="1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bestFit="1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bestFit="1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bestFit="1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bestFit="1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bestFit="1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bestFit="1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bestFit="1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bestFit="1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bestFit="1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bestFit="1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bestFit="1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bestFit="1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bestFit="1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bestFit="1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bestFit="1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bestFit="1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bestFit="1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bestFit="1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bestFit="1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bestFit="1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bestFit="1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bestFit="1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bestFit="1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bestFit="1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bestFit="1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bestFit="1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bestFit="1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bestFit="1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bestFit="1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bestFit="1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bestFit="1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511" t="s">
        <v>2129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2384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workbookViewId="0"/>
  </sheetViews>
  <sheetFormatPr defaultRowHeight="15"/>
  <cols>
    <col min="1" max="1" width="24.28515625" style="33" bestFit="1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bestFit="1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bestFit="1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bestFit="1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bestFit="1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bestFit="1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bestFit="1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bestFit="1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bestFit="1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bestFit="1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bestFit="1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bestFit="1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bestFit="1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bestFit="1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bestFit="1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bestFit="1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bestFit="1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bestFit="1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bestFit="1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bestFit="1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bestFit="1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bestFit="1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bestFit="1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bestFit="1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bestFit="1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bestFit="1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bestFit="1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bestFit="1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bestFit="1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bestFit="1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bestFit="1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bestFit="1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bestFit="1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bestFit="1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bestFit="1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bestFit="1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bestFit="1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bestFit="1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bestFit="1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bestFit="1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bestFit="1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bestFit="1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bestFit="1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bestFit="1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bestFit="1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bestFit="1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bestFit="1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bestFit="1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bestFit="1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bestFit="1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bestFit="1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bestFit="1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bestFit="1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bestFit="1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bestFit="1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bestFit="1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bestFit="1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bestFit="1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bestFit="1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bestFit="1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bestFit="1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bestFit="1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bestFit="1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bestFit="1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511" t="s">
        <v>2130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2385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workbookViewId="0">
      <selection activeCell="B27" sqref="B27:C27"/>
    </sheetView>
  </sheetViews>
  <sheetFormatPr defaultRowHeight="15"/>
  <cols>
    <col min="1" max="1" width="24.28515625" style="33" bestFit="1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bestFit="1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bestFit="1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bestFit="1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bestFit="1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bestFit="1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bestFit="1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bestFit="1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bestFit="1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bestFit="1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bestFit="1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bestFit="1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bestFit="1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bestFit="1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bestFit="1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bestFit="1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bestFit="1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bestFit="1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bestFit="1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bestFit="1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bestFit="1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bestFit="1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bestFit="1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bestFit="1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bestFit="1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bestFit="1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bestFit="1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bestFit="1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bestFit="1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bestFit="1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bestFit="1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bestFit="1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bestFit="1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bestFit="1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bestFit="1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bestFit="1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bestFit="1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bestFit="1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bestFit="1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bestFit="1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bestFit="1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bestFit="1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bestFit="1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bestFit="1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bestFit="1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bestFit="1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bestFit="1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bestFit="1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bestFit="1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bestFit="1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bestFit="1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bestFit="1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bestFit="1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bestFit="1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bestFit="1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bestFit="1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bestFit="1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bestFit="1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bestFit="1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bestFit="1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bestFit="1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bestFit="1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bestFit="1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bestFit="1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511" t="s">
        <v>2131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2386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workbookViewId="0"/>
  </sheetViews>
  <sheetFormatPr defaultRowHeight="15"/>
  <cols>
    <col min="1" max="1" width="24.28515625" style="33" bestFit="1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bestFit="1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bestFit="1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bestFit="1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bestFit="1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bestFit="1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bestFit="1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bestFit="1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bestFit="1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bestFit="1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bestFit="1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bestFit="1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bestFit="1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bestFit="1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bestFit="1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bestFit="1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bestFit="1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bestFit="1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bestFit="1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bestFit="1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bestFit="1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bestFit="1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bestFit="1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bestFit="1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bestFit="1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bestFit="1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bestFit="1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bestFit="1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bestFit="1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bestFit="1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bestFit="1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bestFit="1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bestFit="1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bestFit="1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bestFit="1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bestFit="1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bestFit="1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bestFit="1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bestFit="1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bestFit="1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bestFit="1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bestFit="1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bestFit="1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bestFit="1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bestFit="1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bestFit="1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bestFit="1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bestFit="1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bestFit="1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bestFit="1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bestFit="1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bestFit="1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bestFit="1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bestFit="1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bestFit="1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bestFit="1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bestFit="1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bestFit="1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bestFit="1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bestFit="1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bestFit="1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bestFit="1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bestFit="1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bestFit="1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511" t="s">
        <v>2132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2387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389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>
      <c r="A17" s="2250">
        <v>2</v>
      </c>
      <c r="B17" s="2390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39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39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39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39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392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393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393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39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39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39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39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39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394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394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392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zoomScale="85" zoomScaleNormal="85" workbookViewId="0"/>
  </sheetViews>
  <sheetFormatPr defaultRowHeight="15"/>
  <cols>
    <col min="1" max="1" width="57.28515625" style="16" customWidth="1"/>
    <col min="2" max="4" width="14" style="1829" customWidth="1"/>
    <col min="5" max="6" width="9.140625" style="16"/>
    <col min="7" max="7" width="9.140625" style="60"/>
    <col min="8" max="16384" width="9.140625" style="16"/>
  </cols>
  <sheetData>
    <row r="1" spans="1:4">
      <c r="A1" s="16" t="s">
        <v>57</v>
      </c>
      <c r="B1" s="10" t="s">
        <v>52</v>
      </c>
    </row>
    <row r="2" spans="1:4">
      <c r="A2" s="16" t="s">
        <v>58</v>
      </c>
      <c r="B2" s="10" t="s">
        <v>571</v>
      </c>
    </row>
    <row r="3" spans="1:4">
      <c r="A3" s="17" t="s">
        <v>56</v>
      </c>
      <c r="B3" s="10" t="s">
        <v>61</v>
      </c>
    </row>
    <row r="4" spans="1:4">
      <c r="A4" s="17" t="s">
        <v>59</v>
      </c>
      <c r="B4" s="10" t="s">
        <v>25</v>
      </c>
    </row>
    <row r="5" spans="1:4">
      <c r="A5" s="17" t="s">
        <v>60</v>
      </c>
      <c r="B5" s="79" t="s">
        <v>80</v>
      </c>
    </row>
    <row r="7" spans="1:4" ht="33.75" customHeight="1">
      <c r="A7" s="2940" t="s">
        <v>666</v>
      </c>
      <c r="B7" s="2948" t="s">
        <v>703</v>
      </c>
      <c r="C7" s="2949"/>
      <c r="D7" s="2950"/>
    </row>
    <row r="8" spans="1:4" ht="30">
      <c r="A8" s="2941"/>
      <c r="B8" s="1830" t="s">
        <v>53</v>
      </c>
      <c r="C8" s="1830" t="s">
        <v>54</v>
      </c>
      <c r="D8" s="1830" t="s">
        <v>55</v>
      </c>
    </row>
    <row r="9" spans="1:4">
      <c r="A9" s="1824" t="s">
        <v>62</v>
      </c>
      <c r="B9" s="1831">
        <f>SUM(B10:B24)</f>
        <v>0</v>
      </c>
      <c r="C9" s="1831">
        <f t="shared" ref="C9:D9" si="0">SUM(C10:C24)</f>
        <v>0</v>
      </c>
      <c r="D9" s="1831">
        <f t="shared" si="0"/>
        <v>0</v>
      </c>
    </row>
    <row r="10" spans="1:4">
      <c r="A10" s="1796" t="s">
        <v>1</v>
      </c>
      <c r="B10" s="1832">
        <v>0</v>
      </c>
      <c r="C10" s="1832">
        <v>0</v>
      </c>
      <c r="D10" s="1832">
        <v>0</v>
      </c>
    </row>
    <row r="11" spans="1:4">
      <c r="A11" s="18" t="s">
        <v>556</v>
      </c>
      <c r="B11" s="1832">
        <v>0</v>
      </c>
      <c r="C11" s="1832">
        <v>0</v>
      </c>
      <c r="D11" s="1832">
        <v>0</v>
      </c>
    </row>
    <row r="12" spans="1:4">
      <c r="A12" s="18" t="s">
        <v>668</v>
      </c>
      <c r="B12" s="1832">
        <v>0</v>
      </c>
      <c r="C12" s="1832">
        <v>0</v>
      </c>
      <c r="D12" s="1832">
        <v>0</v>
      </c>
    </row>
    <row r="13" spans="1:4">
      <c r="A13" s="18" t="s">
        <v>75</v>
      </c>
      <c r="B13" s="1832">
        <v>0</v>
      </c>
      <c r="C13" s="1832">
        <v>0</v>
      </c>
      <c r="D13" s="1832">
        <v>0</v>
      </c>
    </row>
    <row r="14" spans="1:4">
      <c r="A14" s="18" t="s">
        <v>3</v>
      </c>
      <c r="B14" s="1832">
        <v>0</v>
      </c>
      <c r="C14" s="1832">
        <v>0</v>
      </c>
      <c r="D14" s="1832">
        <v>0</v>
      </c>
    </row>
    <row r="15" spans="1:4">
      <c r="A15" s="18" t="s">
        <v>4</v>
      </c>
      <c r="B15" s="1832">
        <v>0</v>
      </c>
      <c r="C15" s="1832">
        <v>0</v>
      </c>
      <c r="D15" s="1832">
        <v>0</v>
      </c>
    </row>
    <row r="16" spans="1:4">
      <c r="A16" s="18" t="s">
        <v>669</v>
      </c>
      <c r="B16" s="1832">
        <v>0</v>
      </c>
      <c r="C16" s="1832">
        <v>0</v>
      </c>
      <c r="D16" s="1832">
        <v>0</v>
      </c>
    </row>
    <row r="17" spans="1:4" ht="45">
      <c r="A17" s="93" t="s">
        <v>702</v>
      </c>
      <c r="B17" s="1832">
        <v>0</v>
      </c>
      <c r="C17" s="1832">
        <v>0</v>
      </c>
      <c r="D17" s="1832">
        <v>0</v>
      </c>
    </row>
    <row r="18" spans="1:4">
      <c r="A18" s="11" t="s">
        <v>670</v>
      </c>
      <c r="B18" s="1832">
        <v>0</v>
      </c>
      <c r="C18" s="1832">
        <v>0</v>
      </c>
      <c r="D18" s="1832">
        <v>0</v>
      </c>
    </row>
    <row r="19" spans="1:4">
      <c r="A19" s="11" t="s">
        <v>701</v>
      </c>
      <c r="B19" s="1832">
        <v>0</v>
      </c>
      <c r="C19" s="1832">
        <v>0</v>
      </c>
      <c r="D19" s="1832">
        <v>0</v>
      </c>
    </row>
    <row r="20" spans="1:4">
      <c r="A20" s="11" t="s">
        <v>5</v>
      </c>
      <c r="B20" s="1832">
        <v>0</v>
      </c>
      <c r="C20" s="1832">
        <v>0</v>
      </c>
      <c r="D20" s="1832">
        <v>0</v>
      </c>
    </row>
    <row r="21" spans="1:4">
      <c r="A21" s="11" t="s">
        <v>9</v>
      </c>
      <c r="B21" s="1832">
        <v>0</v>
      </c>
      <c r="C21" s="1832">
        <v>0</v>
      </c>
      <c r="D21" s="1832">
        <v>0</v>
      </c>
    </row>
    <row r="22" spans="1:4">
      <c r="A22" s="11" t="s">
        <v>0</v>
      </c>
      <c r="B22" s="1832">
        <v>0</v>
      </c>
      <c r="C22" s="1832">
        <v>0</v>
      </c>
      <c r="D22" s="1832">
        <v>0</v>
      </c>
    </row>
    <row r="23" spans="1:4">
      <c r="A23" s="11" t="s">
        <v>584</v>
      </c>
      <c r="B23" s="1832">
        <v>0</v>
      </c>
      <c r="C23" s="1832">
        <v>0</v>
      </c>
      <c r="D23" s="1832">
        <v>0</v>
      </c>
    </row>
    <row r="24" spans="1:4">
      <c r="A24" s="19" t="s">
        <v>50</v>
      </c>
      <c r="B24" s="1832">
        <v>0</v>
      </c>
      <c r="C24" s="1832">
        <v>0</v>
      </c>
      <c r="D24" s="1832">
        <v>0</v>
      </c>
    </row>
    <row r="25" spans="1:4">
      <c r="A25" s="1810" t="s">
        <v>65</v>
      </c>
      <c r="B25" s="1831">
        <f t="shared" ref="B25:C25" si="1">SUM(B26:B40)</f>
        <v>0</v>
      </c>
      <c r="C25" s="1831">
        <f t="shared" si="1"/>
        <v>0</v>
      </c>
      <c r="D25" s="1831">
        <f>SUM(D26:D40)</f>
        <v>0</v>
      </c>
    </row>
    <row r="26" spans="1:4">
      <c r="A26" s="1796" t="s">
        <v>1</v>
      </c>
      <c r="B26" s="1832">
        <v>0</v>
      </c>
      <c r="C26" s="1832">
        <v>0</v>
      </c>
      <c r="D26" s="1832">
        <v>0</v>
      </c>
    </row>
    <row r="27" spans="1:4">
      <c r="A27" s="18" t="s">
        <v>556</v>
      </c>
      <c r="B27" s="1832">
        <v>0</v>
      </c>
      <c r="C27" s="1832">
        <v>0</v>
      </c>
      <c r="D27" s="1832">
        <v>0</v>
      </c>
    </row>
    <row r="28" spans="1:4">
      <c r="A28" s="18" t="s">
        <v>668</v>
      </c>
      <c r="B28" s="1832">
        <v>0</v>
      </c>
      <c r="C28" s="1832">
        <v>0</v>
      </c>
      <c r="D28" s="1832">
        <v>0</v>
      </c>
    </row>
    <row r="29" spans="1:4">
      <c r="A29" s="18" t="s">
        <v>75</v>
      </c>
      <c r="B29" s="1832">
        <v>0</v>
      </c>
      <c r="C29" s="1832">
        <v>0</v>
      </c>
      <c r="D29" s="1832">
        <v>0</v>
      </c>
    </row>
    <row r="30" spans="1:4">
      <c r="A30" s="18" t="s">
        <v>3</v>
      </c>
      <c r="B30" s="1832">
        <v>0</v>
      </c>
      <c r="C30" s="1832">
        <v>0</v>
      </c>
      <c r="D30" s="1832">
        <v>0</v>
      </c>
    </row>
    <row r="31" spans="1:4">
      <c r="A31" s="18" t="s">
        <v>4</v>
      </c>
      <c r="B31" s="1832">
        <v>0</v>
      </c>
      <c r="C31" s="1832">
        <v>0</v>
      </c>
      <c r="D31" s="1832">
        <v>0</v>
      </c>
    </row>
    <row r="32" spans="1:4">
      <c r="A32" s="18" t="s">
        <v>669</v>
      </c>
      <c r="B32" s="1832">
        <v>0</v>
      </c>
      <c r="C32" s="1832">
        <v>0</v>
      </c>
      <c r="D32" s="1832">
        <v>0</v>
      </c>
    </row>
    <row r="33" spans="1:4" ht="45">
      <c r="A33" s="93" t="s">
        <v>702</v>
      </c>
      <c r="B33" s="1832">
        <v>0</v>
      </c>
      <c r="C33" s="1832">
        <v>0</v>
      </c>
      <c r="D33" s="1832">
        <v>0</v>
      </c>
    </row>
    <row r="34" spans="1:4">
      <c r="A34" s="11" t="s">
        <v>670</v>
      </c>
      <c r="B34" s="1832">
        <v>0</v>
      </c>
      <c r="C34" s="1832">
        <v>0</v>
      </c>
      <c r="D34" s="1832">
        <v>0</v>
      </c>
    </row>
    <row r="35" spans="1:4">
      <c r="A35" s="11" t="s">
        <v>701</v>
      </c>
      <c r="B35" s="1832">
        <v>0</v>
      </c>
      <c r="C35" s="1832">
        <v>0</v>
      </c>
      <c r="D35" s="1832">
        <v>0</v>
      </c>
    </row>
    <row r="36" spans="1:4">
      <c r="A36" s="11" t="s">
        <v>5</v>
      </c>
      <c r="B36" s="1832">
        <v>0</v>
      </c>
      <c r="C36" s="1832">
        <v>0</v>
      </c>
      <c r="D36" s="1832">
        <v>0</v>
      </c>
    </row>
    <row r="37" spans="1:4">
      <c r="A37" s="11" t="s">
        <v>9</v>
      </c>
      <c r="B37" s="1832">
        <v>0</v>
      </c>
      <c r="C37" s="1832">
        <v>0</v>
      </c>
      <c r="D37" s="1832">
        <v>0</v>
      </c>
    </row>
    <row r="38" spans="1:4">
      <c r="A38" s="11" t="s">
        <v>0</v>
      </c>
      <c r="B38" s="1832">
        <v>0</v>
      </c>
      <c r="C38" s="1832">
        <v>0</v>
      </c>
      <c r="D38" s="1832">
        <v>0</v>
      </c>
    </row>
    <row r="39" spans="1:4">
      <c r="A39" s="11" t="s">
        <v>584</v>
      </c>
      <c r="B39" s="1832">
        <v>0</v>
      </c>
      <c r="C39" s="1832">
        <v>0</v>
      </c>
      <c r="D39" s="1832">
        <v>0</v>
      </c>
    </row>
    <row r="40" spans="1:4">
      <c r="A40" s="19" t="s">
        <v>50</v>
      </c>
      <c r="B40" s="1832">
        <v>0</v>
      </c>
      <c r="C40" s="1832">
        <v>0</v>
      </c>
      <c r="D40" s="1832">
        <v>0</v>
      </c>
    </row>
    <row r="41" spans="1:4">
      <c r="A41" s="1810" t="s">
        <v>64</v>
      </c>
      <c r="B41" s="1831">
        <f t="shared" ref="B41:C41" si="2">SUM(B42:B56)</f>
        <v>0</v>
      </c>
      <c r="C41" s="1831">
        <f t="shared" si="2"/>
        <v>0</v>
      </c>
      <c r="D41" s="1831">
        <f>SUM(D42:D56)</f>
        <v>0</v>
      </c>
    </row>
    <row r="42" spans="1:4">
      <c r="A42" s="1796" t="s">
        <v>1</v>
      </c>
      <c r="B42" s="1832">
        <v>0</v>
      </c>
      <c r="C42" s="1832">
        <v>0</v>
      </c>
      <c r="D42" s="1832">
        <v>0</v>
      </c>
    </row>
    <row r="43" spans="1:4">
      <c r="A43" s="18" t="s">
        <v>556</v>
      </c>
      <c r="B43" s="1832">
        <v>0</v>
      </c>
      <c r="C43" s="1832">
        <v>0</v>
      </c>
      <c r="D43" s="1832">
        <v>0</v>
      </c>
    </row>
    <row r="44" spans="1:4">
      <c r="A44" s="18" t="s">
        <v>668</v>
      </c>
      <c r="B44" s="1832">
        <v>0</v>
      </c>
      <c r="C44" s="1832">
        <v>0</v>
      </c>
      <c r="D44" s="1832">
        <v>0</v>
      </c>
    </row>
    <row r="45" spans="1:4">
      <c r="A45" s="18" t="s">
        <v>75</v>
      </c>
      <c r="B45" s="1832">
        <v>0</v>
      </c>
      <c r="C45" s="1832">
        <v>0</v>
      </c>
      <c r="D45" s="1832">
        <v>0</v>
      </c>
    </row>
    <row r="46" spans="1:4">
      <c r="A46" s="18" t="s">
        <v>3</v>
      </c>
      <c r="B46" s="1832">
        <v>0</v>
      </c>
      <c r="C46" s="1832">
        <v>0</v>
      </c>
      <c r="D46" s="1832">
        <v>0</v>
      </c>
    </row>
    <row r="47" spans="1:4">
      <c r="A47" s="18" t="s">
        <v>4</v>
      </c>
      <c r="B47" s="1832">
        <v>0</v>
      </c>
      <c r="C47" s="1832">
        <v>0</v>
      </c>
      <c r="D47" s="1832">
        <v>0</v>
      </c>
    </row>
    <row r="48" spans="1:4">
      <c r="A48" s="18" t="s">
        <v>669</v>
      </c>
      <c r="B48" s="1832">
        <v>0</v>
      </c>
      <c r="C48" s="1832">
        <v>0</v>
      </c>
      <c r="D48" s="1832">
        <v>0</v>
      </c>
    </row>
    <row r="49" spans="1:4" ht="45">
      <c r="A49" s="93" t="s">
        <v>702</v>
      </c>
      <c r="B49" s="1832">
        <v>0</v>
      </c>
      <c r="C49" s="1832">
        <v>0</v>
      </c>
      <c r="D49" s="1832">
        <v>0</v>
      </c>
    </row>
    <row r="50" spans="1:4">
      <c r="A50" s="11" t="s">
        <v>670</v>
      </c>
      <c r="B50" s="1832">
        <v>0</v>
      </c>
      <c r="C50" s="1832">
        <v>0</v>
      </c>
      <c r="D50" s="1832">
        <v>0</v>
      </c>
    </row>
    <row r="51" spans="1:4">
      <c r="A51" s="11" t="s">
        <v>701</v>
      </c>
      <c r="B51" s="1832">
        <v>0</v>
      </c>
      <c r="C51" s="1832">
        <v>0</v>
      </c>
      <c r="D51" s="1832">
        <v>0</v>
      </c>
    </row>
    <row r="52" spans="1:4">
      <c r="A52" s="11" t="s">
        <v>5</v>
      </c>
      <c r="B52" s="1832">
        <v>0</v>
      </c>
      <c r="C52" s="1832">
        <v>0</v>
      </c>
      <c r="D52" s="1832">
        <v>0</v>
      </c>
    </row>
    <row r="53" spans="1:4">
      <c r="A53" s="11" t="s">
        <v>9</v>
      </c>
      <c r="B53" s="1832">
        <v>0</v>
      </c>
      <c r="C53" s="1832">
        <v>0</v>
      </c>
      <c r="D53" s="1832">
        <v>0</v>
      </c>
    </row>
    <row r="54" spans="1:4">
      <c r="A54" s="11" t="s">
        <v>0</v>
      </c>
      <c r="B54" s="1832">
        <v>0</v>
      </c>
      <c r="C54" s="1832">
        <v>0</v>
      </c>
      <c r="D54" s="1832">
        <v>0</v>
      </c>
    </row>
    <row r="55" spans="1:4">
      <c r="A55" s="11" t="s">
        <v>584</v>
      </c>
      <c r="B55" s="1832">
        <v>0</v>
      </c>
      <c r="C55" s="1832">
        <v>0</v>
      </c>
      <c r="D55" s="1832">
        <v>0</v>
      </c>
    </row>
    <row r="56" spans="1:4">
      <c r="A56" s="19" t="s">
        <v>50</v>
      </c>
      <c r="B56" s="1832">
        <v>0</v>
      </c>
      <c r="C56" s="1832">
        <v>0</v>
      </c>
      <c r="D56" s="1832">
        <v>0</v>
      </c>
    </row>
    <row r="57" spans="1:4">
      <c r="A57" s="8" t="s">
        <v>8</v>
      </c>
      <c r="B57" s="1831">
        <f>SUM(B58:B72)</f>
        <v>0</v>
      </c>
      <c r="C57" s="1831">
        <f t="shared" ref="C57" si="3">SUM(C58:C72)</f>
        <v>0</v>
      </c>
      <c r="D57" s="1831">
        <f>SUM(D58:D72)</f>
        <v>0</v>
      </c>
    </row>
    <row r="58" spans="1:4">
      <c r="A58" s="1796" t="s">
        <v>1</v>
      </c>
      <c r="B58" s="1832">
        <v>0</v>
      </c>
      <c r="C58" s="1832">
        <v>0</v>
      </c>
      <c r="D58" s="1832">
        <v>0</v>
      </c>
    </row>
    <row r="59" spans="1:4">
      <c r="A59" s="18" t="s">
        <v>556</v>
      </c>
      <c r="B59" s="1832">
        <v>0</v>
      </c>
      <c r="C59" s="1832">
        <v>0</v>
      </c>
      <c r="D59" s="1832">
        <v>0</v>
      </c>
    </row>
    <row r="60" spans="1:4">
      <c r="A60" s="18" t="s">
        <v>668</v>
      </c>
      <c r="B60" s="1832">
        <v>0</v>
      </c>
      <c r="C60" s="1832">
        <v>0</v>
      </c>
      <c r="D60" s="1832">
        <v>0</v>
      </c>
    </row>
    <row r="61" spans="1:4">
      <c r="A61" s="18" t="s">
        <v>75</v>
      </c>
      <c r="B61" s="1832">
        <v>0</v>
      </c>
      <c r="C61" s="1832">
        <v>0</v>
      </c>
      <c r="D61" s="1832">
        <v>0</v>
      </c>
    </row>
    <row r="62" spans="1:4">
      <c r="A62" s="18" t="s">
        <v>3</v>
      </c>
      <c r="B62" s="1832">
        <v>0</v>
      </c>
      <c r="C62" s="1832">
        <v>0</v>
      </c>
      <c r="D62" s="1832">
        <v>0</v>
      </c>
    </row>
    <row r="63" spans="1:4">
      <c r="A63" s="18" t="s">
        <v>4</v>
      </c>
      <c r="B63" s="1832">
        <v>0</v>
      </c>
      <c r="C63" s="1832">
        <v>0</v>
      </c>
      <c r="D63" s="1832">
        <v>0</v>
      </c>
    </row>
    <row r="64" spans="1:4">
      <c r="A64" s="18" t="s">
        <v>669</v>
      </c>
      <c r="B64" s="1832">
        <v>0</v>
      </c>
      <c r="C64" s="1832">
        <v>0</v>
      </c>
      <c r="D64" s="1832">
        <v>0</v>
      </c>
    </row>
    <row r="65" spans="1:4" ht="45">
      <c r="A65" s="93" t="s">
        <v>702</v>
      </c>
      <c r="B65" s="1832">
        <v>0</v>
      </c>
      <c r="C65" s="1832">
        <v>0</v>
      </c>
      <c r="D65" s="1832">
        <v>0</v>
      </c>
    </row>
    <row r="66" spans="1:4">
      <c r="A66" s="11" t="s">
        <v>670</v>
      </c>
      <c r="B66" s="1832">
        <v>0</v>
      </c>
      <c r="C66" s="1832">
        <v>0</v>
      </c>
      <c r="D66" s="1832">
        <v>0</v>
      </c>
    </row>
    <row r="67" spans="1:4">
      <c r="A67" s="11" t="s">
        <v>701</v>
      </c>
      <c r="B67" s="1832">
        <v>0</v>
      </c>
      <c r="C67" s="1832">
        <v>0</v>
      </c>
      <c r="D67" s="1832">
        <v>0</v>
      </c>
    </row>
    <row r="68" spans="1:4">
      <c r="A68" s="11" t="s">
        <v>5</v>
      </c>
      <c r="B68" s="1832">
        <v>0</v>
      </c>
      <c r="C68" s="1832">
        <v>0</v>
      </c>
      <c r="D68" s="1832">
        <v>0</v>
      </c>
    </row>
    <row r="69" spans="1:4">
      <c r="A69" s="11" t="s">
        <v>9</v>
      </c>
      <c r="B69" s="1832">
        <v>0</v>
      </c>
      <c r="C69" s="1832">
        <v>0</v>
      </c>
      <c r="D69" s="1832">
        <v>0</v>
      </c>
    </row>
    <row r="70" spans="1:4">
      <c r="A70" s="11" t="s">
        <v>0</v>
      </c>
      <c r="B70" s="1832">
        <v>0</v>
      </c>
      <c r="C70" s="1832">
        <v>0</v>
      </c>
      <c r="D70" s="1832">
        <v>0</v>
      </c>
    </row>
    <row r="71" spans="1:4">
      <c r="A71" s="11" t="s">
        <v>584</v>
      </c>
      <c r="B71" s="1832">
        <v>0</v>
      </c>
      <c r="C71" s="1832">
        <v>0</v>
      </c>
      <c r="D71" s="1832">
        <v>0</v>
      </c>
    </row>
    <row r="72" spans="1:4">
      <c r="A72" s="19" t="s">
        <v>50</v>
      </c>
      <c r="B72" s="1832">
        <v>0</v>
      </c>
      <c r="C72" s="1832">
        <v>0</v>
      </c>
      <c r="D72" s="1832">
        <v>0</v>
      </c>
    </row>
    <row r="73" spans="1:4">
      <c r="A73" s="1810" t="s">
        <v>28</v>
      </c>
      <c r="B73" s="1831">
        <f>SUM(B74:B88)</f>
        <v>0</v>
      </c>
      <c r="C73" s="1831">
        <f t="shared" ref="C73:D73" si="4">SUM(C74:C88)</f>
        <v>0</v>
      </c>
      <c r="D73" s="1831">
        <f t="shared" si="4"/>
        <v>0</v>
      </c>
    </row>
    <row r="74" spans="1:4">
      <c r="A74" s="1796" t="s">
        <v>1</v>
      </c>
      <c r="B74" s="81">
        <f>B10+B26+B42+B58</f>
        <v>0</v>
      </c>
      <c r="C74" s="81">
        <f t="shared" ref="C74:D74" si="5">C10+C26+C42+C58</f>
        <v>0</v>
      </c>
      <c r="D74" s="81">
        <f t="shared" si="5"/>
        <v>0</v>
      </c>
    </row>
    <row r="75" spans="1:4">
      <c r="A75" s="18" t="s">
        <v>556</v>
      </c>
      <c r="B75" s="81">
        <f t="shared" ref="B75:D88" si="6">B11+B27+B43+B59</f>
        <v>0</v>
      </c>
      <c r="C75" s="81">
        <f t="shared" si="6"/>
        <v>0</v>
      </c>
      <c r="D75" s="81">
        <f t="shared" si="6"/>
        <v>0</v>
      </c>
    </row>
    <row r="76" spans="1:4">
      <c r="A76" s="18" t="s">
        <v>668</v>
      </c>
      <c r="B76" s="81">
        <f t="shared" si="6"/>
        <v>0</v>
      </c>
      <c r="C76" s="81">
        <f t="shared" si="6"/>
        <v>0</v>
      </c>
      <c r="D76" s="81">
        <f t="shared" si="6"/>
        <v>0</v>
      </c>
    </row>
    <row r="77" spans="1:4">
      <c r="A77" s="18" t="s">
        <v>75</v>
      </c>
      <c r="B77" s="81">
        <f t="shared" si="6"/>
        <v>0</v>
      </c>
      <c r="C77" s="81">
        <f t="shared" si="6"/>
        <v>0</v>
      </c>
      <c r="D77" s="81">
        <f t="shared" si="6"/>
        <v>0</v>
      </c>
    </row>
    <row r="78" spans="1:4">
      <c r="A78" s="18" t="s">
        <v>3</v>
      </c>
      <c r="B78" s="81">
        <f t="shared" si="6"/>
        <v>0</v>
      </c>
      <c r="C78" s="81">
        <f t="shared" si="6"/>
        <v>0</v>
      </c>
      <c r="D78" s="81">
        <f t="shared" si="6"/>
        <v>0</v>
      </c>
    </row>
    <row r="79" spans="1:4">
      <c r="A79" s="18" t="s">
        <v>4</v>
      </c>
      <c r="B79" s="81">
        <f t="shared" si="6"/>
        <v>0</v>
      </c>
      <c r="C79" s="81">
        <f t="shared" si="6"/>
        <v>0</v>
      </c>
      <c r="D79" s="81">
        <f t="shared" si="6"/>
        <v>0</v>
      </c>
    </row>
    <row r="80" spans="1:4">
      <c r="A80" s="18" t="s">
        <v>669</v>
      </c>
      <c r="B80" s="81">
        <f t="shared" si="6"/>
        <v>0</v>
      </c>
      <c r="C80" s="81">
        <f t="shared" si="6"/>
        <v>0</v>
      </c>
      <c r="D80" s="81">
        <f t="shared" si="6"/>
        <v>0</v>
      </c>
    </row>
    <row r="81" spans="1:4" ht="45">
      <c r="A81" s="93" t="s">
        <v>702</v>
      </c>
      <c r="B81" s="81">
        <f t="shared" si="6"/>
        <v>0</v>
      </c>
      <c r="C81" s="81">
        <f t="shared" si="6"/>
        <v>0</v>
      </c>
      <c r="D81" s="81">
        <f t="shared" si="6"/>
        <v>0</v>
      </c>
    </row>
    <row r="82" spans="1:4">
      <c r="A82" s="11" t="s">
        <v>670</v>
      </c>
      <c r="B82" s="81">
        <f t="shared" si="6"/>
        <v>0</v>
      </c>
      <c r="C82" s="81">
        <f t="shared" si="6"/>
        <v>0</v>
      </c>
      <c r="D82" s="81">
        <f t="shared" si="6"/>
        <v>0</v>
      </c>
    </row>
    <row r="83" spans="1:4">
      <c r="A83" s="11" t="s">
        <v>701</v>
      </c>
      <c r="B83" s="81">
        <f t="shared" si="6"/>
        <v>0</v>
      </c>
      <c r="C83" s="81">
        <f t="shared" si="6"/>
        <v>0</v>
      </c>
      <c r="D83" s="81">
        <f t="shared" si="6"/>
        <v>0</v>
      </c>
    </row>
    <row r="84" spans="1:4">
      <c r="A84" s="11" t="s">
        <v>5</v>
      </c>
      <c r="B84" s="81">
        <f t="shared" si="6"/>
        <v>0</v>
      </c>
      <c r="C84" s="81">
        <f t="shared" si="6"/>
        <v>0</v>
      </c>
      <c r="D84" s="81">
        <f t="shared" si="6"/>
        <v>0</v>
      </c>
    </row>
    <row r="85" spans="1:4">
      <c r="A85" s="11" t="s">
        <v>9</v>
      </c>
      <c r="B85" s="81">
        <f t="shared" si="6"/>
        <v>0</v>
      </c>
      <c r="C85" s="81">
        <f t="shared" si="6"/>
        <v>0</v>
      </c>
      <c r="D85" s="81">
        <f t="shared" si="6"/>
        <v>0</v>
      </c>
    </row>
    <row r="86" spans="1:4">
      <c r="A86" s="11" t="s">
        <v>0</v>
      </c>
      <c r="B86" s="81">
        <f t="shared" si="6"/>
        <v>0</v>
      </c>
      <c r="C86" s="81">
        <f t="shared" si="6"/>
        <v>0</v>
      </c>
      <c r="D86" s="81">
        <f t="shared" si="6"/>
        <v>0</v>
      </c>
    </row>
    <row r="87" spans="1:4">
      <c r="A87" s="11" t="s">
        <v>584</v>
      </c>
      <c r="B87" s="81">
        <f t="shared" si="6"/>
        <v>0</v>
      </c>
      <c r="C87" s="81">
        <f t="shared" si="6"/>
        <v>0</v>
      </c>
      <c r="D87" s="81">
        <f t="shared" si="6"/>
        <v>0</v>
      </c>
    </row>
    <row r="88" spans="1:4">
      <c r="A88" s="19" t="s">
        <v>50</v>
      </c>
      <c r="B88" s="82">
        <f t="shared" si="6"/>
        <v>0</v>
      </c>
      <c r="C88" s="82">
        <f t="shared" si="6"/>
        <v>0</v>
      </c>
      <c r="D88" s="82">
        <f t="shared" si="6"/>
        <v>0</v>
      </c>
    </row>
  </sheetData>
  <mergeCells count="2">
    <mergeCell ref="A7:A8"/>
    <mergeCell ref="B7:D7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"/>
  <sheetViews>
    <sheetView workbookViewId="0"/>
  </sheetViews>
  <sheetFormatPr defaultRowHeight="15"/>
  <cols>
    <col min="1" max="1" width="24.28515625" style="33" bestFit="1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bestFit="1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bestFit="1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bestFit="1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bestFit="1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bestFit="1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bestFit="1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bestFit="1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bestFit="1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bestFit="1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bestFit="1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bestFit="1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bestFit="1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bestFit="1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bestFit="1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bestFit="1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bestFit="1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bestFit="1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bestFit="1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bestFit="1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bestFit="1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bestFit="1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bestFit="1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bestFit="1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bestFit="1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bestFit="1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bestFit="1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bestFit="1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bestFit="1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bestFit="1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bestFit="1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bestFit="1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bestFit="1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bestFit="1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bestFit="1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bestFit="1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bestFit="1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bestFit="1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bestFit="1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bestFit="1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bestFit="1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bestFit="1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bestFit="1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bestFit="1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bestFit="1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bestFit="1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bestFit="1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bestFit="1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bestFit="1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bestFit="1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bestFit="1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bestFit="1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bestFit="1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bestFit="1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bestFit="1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bestFit="1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bestFit="1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bestFit="1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bestFit="1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bestFit="1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bestFit="1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bestFit="1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bestFit="1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bestFit="1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640" t="s">
        <v>2133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2388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0"/>
  <sheetViews>
    <sheetView workbookViewId="0"/>
  </sheetViews>
  <sheetFormatPr defaultRowHeight="15"/>
  <cols>
    <col min="1" max="1" width="24.28515625" style="33" customWidth="1"/>
    <col min="2" max="2" width="60.5703125" style="33" customWidth="1"/>
    <col min="3" max="3" width="9.85546875" style="33" customWidth="1"/>
    <col min="4" max="256" width="9.140625" style="33"/>
    <col min="257" max="257" width="24.28515625" style="33" customWidth="1"/>
    <col min="258" max="258" width="60.5703125" style="33" customWidth="1"/>
    <col min="259" max="259" width="9.85546875" style="33" customWidth="1"/>
    <col min="260" max="512" width="9.140625" style="33"/>
    <col min="513" max="513" width="24.28515625" style="33" customWidth="1"/>
    <col min="514" max="514" width="60.5703125" style="33" customWidth="1"/>
    <col min="515" max="515" width="9.85546875" style="33" customWidth="1"/>
    <col min="516" max="768" width="9.140625" style="33"/>
    <col min="769" max="769" width="24.28515625" style="33" customWidth="1"/>
    <col min="770" max="770" width="60.5703125" style="33" customWidth="1"/>
    <col min="771" max="771" width="9.85546875" style="33" customWidth="1"/>
    <col min="772" max="1024" width="9.140625" style="33"/>
    <col min="1025" max="1025" width="24.28515625" style="33" customWidth="1"/>
    <col min="1026" max="1026" width="60.5703125" style="33" customWidth="1"/>
    <col min="1027" max="1027" width="9.85546875" style="33" customWidth="1"/>
    <col min="1028" max="1280" width="9.140625" style="33"/>
    <col min="1281" max="1281" width="24.28515625" style="33" customWidth="1"/>
    <col min="1282" max="1282" width="60.5703125" style="33" customWidth="1"/>
    <col min="1283" max="1283" width="9.85546875" style="33" customWidth="1"/>
    <col min="1284" max="1536" width="9.140625" style="33"/>
    <col min="1537" max="1537" width="24.28515625" style="33" customWidth="1"/>
    <col min="1538" max="1538" width="60.5703125" style="33" customWidth="1"/>
    <col min="1539" max="1539" width="9.85546875" style="33" customWidth="1"/>
    <col min="1540" max="1792" width="9.140625" style="33"/>
    <col min="1793" max="1793" width="24.28515625" style="33" customWidth="1"/>
    <col min="1794" max="1794" width="60.5703125" style="33" customWidth="1"/>
    <col min="1795" max="1795" width="9.85546875" style="33" customWidth="1"/>
    <col min="1796" max="2048" width="9.140625" style="33"/>
    <col min="2049" max="2049" width="24.28515625" style="33" customWidth="1"/>
    <col min="2050" max="2050" width="60.5703125" style="33" customWidth="1"/>
    <col min="2051" max="2051" width="9.85546875" style="33" customWidth="1"/>
    <col min="2052" max="2304" width="9.140625" style="33"/>
    <col min="2305" max="2305" width="24.28515625" style="33" customWidth="1"/>
    <col min="2306" max="2306" width="60.5703125" style="33" customWidth="1"/>
    <col min="2307" max="2307" width="9.85546875" style="33" customWidth="1"/>
    <col min="2308" max="2560" width="9.140625" style="33"/>
    <col min="2561" max="2561" width="24.28515625" style="33" customWidth="1"/>
    <col min="2562" max="2562" width="60.5703125" style="33" customWidth="1"/>
    <col min="2563" max="2563" width="9.85546875" style="33" customWidth="1"/>
    <col min="2564" max="2816" width="9.140625" style="33"/>
    <col min="2817" max="2817" width="24.28515625" style="33" customWidth="1"/>
    <col min="2818" max="2818" width="60.5703125" style="33" customWidth="1"/>
    <col min="2819" max="2819" width="9.85546875" style="33" customWidth="1"/>
    <col min="2820" max="3072" width="9.140625" style="33"/>
    <col min="3073" max="3073" width="24.28515625" style="33" customWidth="1"/>
    <col min="3074" max="3074" width="60.5703125" style="33" customWidth="1"/>
    <col min="3075" max="3075" width="9.85546875" style="33" customWidth="1"/>
    <col min="3076" max="3328" width="9.140625" style="33"/>
    <col min="3329" max="3329" width="24.28515625" style="33" customWidth="1"/>
    <col min="3330" max="3330" width="60.5703125" style="33" customWidth="1"/>
    <col min="3331" max="3331" width="9.85546875" style="33" customWidth="1"/>
    <col min="3332" max="3584" width="9.140625" style="33"/>
    <col min="3585" max="3585" width="24.28515625" style="33" customWidth="1"/>
    <col min="3586" max="3586" width="60.5703125" style="33" customWidth="1"/>
    <col min="3587" max="3587" width="9.85546875" style="33" customWidth="1"/>
    <col min="3588" max="3840" width="9.140625" style="33"/>
    <col min="3841" max="3841" width="24.28515625" style="33" customWidth="1"/>
    <col min="3842" max="3842" width="60.5703125" style="33" customWidth="1"/>
    <col min="3843" max="3843" width="9.85546875" style="33" customWidth="1"/>
    <col min="3844" max="4096" width="9.140625" style="33"/>
    <col min="4097" max="4097" width="24.28515625" style="33" customWidth="1"/>
    <col min="4098" max="4098" width="60.5703125" style="33" customWidth="1"/>
    <col min="4099" max="4099" width="9.85546875" style="33" customWidth="1"/>
    <col min="4100" max="4352" width="9.140625" style="33"/>
    <col min="4353" max="4353" width="24.28515625" style="33" customWidth="1"/>
    <col min="4354" max="4354" width="60.5703125" style="33" customWidth="1"/>
    <col min="4355" max="4355" width="9.85546875" style="33" customWidth="1"/>
    <col min="4356" max="4608" width="9.140625" style="33"/>
    <col min="4609" max="4609" width="24.28515625" style="33" customWidth="1"/>
    <col min="4610" max="4610" width="60.5703125" style="33" customWidth="1"/>
    <col min="4611" max="4611" width="9.85546875" style="33" customWidth="1"/>
    <col min="4612" max="4864" width="9.140625" style="33"/>
    <col min="4865" max="4865" width="24.28515625" style="33" customWidth="1"/>
    <col min="4866" max="4866" width="60.5703125" style="33" customWidth="1"/>
    <col min="4867" max="4867" width="9.85546875" style="33" customWidth="1"/>
    <col min="4868" max="5120" width="9.140625" style="33"/>
    <col min="5121" max="5121" width="24.28515625" style="33" customWidth="1"/>
    <col min="5122" max="5122" width="60.5703125" style="33" customWidth="1"/>
    <col min="5123" max="5123" width="9.85546875" style="33" customWidth="1"/>
    <col min="5124" max="5376" width="9.140625" style="33"/>
    <col min="5377" max="5377" width="24.28515625" style="33" customWidth="1"/>
    <col min="5378" max="5378" width="60.5703125" style="33" customWidth="1"/>
    <col min="5379" max="5379" width="9.85546875" style="33" customWidth="1"/>
    <col min="5380" max="5632" width="9.140625" style="33"/>
    <col min="5633" max="5633" width="24.28515625" style="33" customWidth="1"/>
    <col min="5634" max="5634" width="60.5703125" style="33" customWidth="1"/>
    <col min="5635" max="5635" width="9.85546875" style="33" customWidth="1"/>
    <col min="5636" max="5888" width="9.140625" style="33"/>
    <col min="5889" max="5889" width="24.28515625" style="33" customWidth="1"/>
    <col min="5890" max="5890" width="60.5703125" style="33" customWidth="1"/>
    <col min="5891" max="5891" width="9.85546875" style="33" customWidth="1"/>
    <col min="5892" max="6144" width="9.140625" style="33"/>
    <col min="6145" max="6145" width="24.28515625" style="33" customWidth="1"/>
    <col min="6146" max="6146" width="60.5703125" style="33" customWidth="1"/>
    <col min="6147" max="6147" width="9.85546875" style="33" customWidth="1"/>
    <col min="6148" max="6400" width="9.140625" style="33"/>
    <col min="6401" max="6401" width="24.28515625" style="33" customWidth="1"/>
    <col min="6402" max="6402" width="60.5703125" style="33" customWidth="1"/>
    <col min="6403" max="6403" width="9.85546875" style="33" customWidth="1"/>
    <col min="6404" max="6656" width="9.140625" style="33"/>
    <col min="6657" max="6657" width="24.28515625" style="33" customWidth="1"/>
    <col min="6658" max="6658" width="60.5703125" style="33" customWidth="1"/>
    <col min="6659" max="6659" width="9.85546875" style="33" customWidth="1"/>
    <col min="6660" max="6912" width="9.140625" style="33"/>
    <col min="6913" max="6913" width="24.28515625" style="33" customWidth="1"/>
    <col min="6914" max="6914" width="60.5703125" style="33" customWidth="1"/>
    <col min="6915" max="6915" width="9.85546875" style="33" customWidth="1"/>
    <col min="6916" max="7168" width="9.140625" style="33"/>
    <col min="7169" max="7169" width="24.28515625" style="33" customWidth="1"/>
    <col min="7170" max="7170" width="60.5703125" style="33" customWidth="1"/>
    <col min="7171" max="7171" width="9.85546875" style="33" customWidth="1"/>
    <col min="7172" max="7424" width="9.140625" style="33"/>
    <col min="7425" max="7425" width="24.28515625" style="33" customWidth="1"/>
    <col min="7426" max="7426" width="60.5703125" style="33" customWidth="1"/>
    <col min="7427" max="7427" width="9.85546875" style="33" customWidth="1"/>
    <col min="7428" max="7680" width="9.140625" style="33"/>
    <col min="7681" max="7681" width="24.28515625" style="33" customWidth="1"/>
    <col min="7682" max="7682" width="60.5703125" style="33" customWidth="1"/>
    <col min="7683" max="7683" width="9.85546875" style="33" customWidth="1"/>
    <col min="7684" max="7936" width="9.140625" style="33"/>
    <col min="7937" max="7937" width="24.28515625" style="33" customWidth="1"/>
    <col min="7938" max="7938" width="60.5703125" style="33" customWidth="1"/>
    <col min="7939" max="7939" width="9.85546875" style="33" customWidth="1"/>
    <col min="7940" max="8192" width="9.140625" style="33"/>
    <col min="8193" max="8193" width="24.28515625" style="33" customWidth="1"/>
    <col min="8194" max="8194" width="60.5703125" style="33" customWidth="1"/>
    <col min="8195" max="8195" width="9.85546875" style="33" customWidth="1"/>
    <col min="8196" max="8448" width="9.140625" style="33"/>
    <col min="8449" max="8449" width="24.28515625" style="33" customWidth="1"/>
    <col min="8450" max="8450" width="60.5703125" style="33" customWidth="1"/>
    <col min="8451" max="8451" width="9.85546875" style="33" customWidth="1"/>
    <col min="8452" max="8704" width="9.140625" style="33"/>
    <col min="8705" max="8705" width="24.28515625" style="33" customWidth="1"/>
    <col min="8706" max="8706" width="60.5703125" style="33" customWidth="1"/>
    <col min="8707" max="8707" width="9.85546875" style="33" customWidth="1"/>
    <col min="8708" max="8960" width="9.140625" style="33"/>
    <col min="8961" max="8961" width="24.28515625" style="33" customWidth="1"/>
    <col min="8962" max="8962" width="60.5703125" style="33" customWidth="1"/>
    <col min="8963" max="8963" width="9.85546875" style="33" customWidth="1"/>
    <col min="8964" max="9216" width="9.140625" style="33"/>
    <col min="9217" max="9217" width="24.28515625" style="33" customWidth="1"/>
    <col min="9218" max="9218" width="60.5703125" style="33" customWidth="1"/>
    <col min="9219" max="9219" width="9.85546875" style="33" customWidth="1"/>
    <col min="9220" max="9472" width="9.140625" style="33"/>
    <col min="9473" max="9473" width="24.28515625" style="33" customWidth="1"/>
    <col min="9474" max="9474" width="60.5703125" style="33" customWidth="1"/>
    <col min="9475" max="9475" width="9.85546875" style="33" customWidth="1"/>
    <col min="9476" max="9728" width="9.140625" style="33"/>
    <col min="9729" max="9729" width="24.28515625" style="33" customWidth="1"/>
    <col min="9730" max="9730" width="60.5703125" style="33" customWidth="1"/>
    <col min="9731" max="9731" width="9.85546875" style="33" customWidth="1"/>
    <col min="9732" max="9984" width="9.140625" style="33"/>
    <col min="9985" max="9985" width="24.28515625" style="33" customWidth="1"/>
    <col min="9986" max="9986" width="60.5703125" style="33" customWidth="1"/>
    <col min="9987" max="9987" width="9.85546875" style="33" customWidth="1"/>
    <col min="9988" max="10240" width="9.140625" style="33"/>
    <col min="10241" max="10241" width="24.28515625" style="33" customWidth="1"/>
    <col min="10242" max="10242" width="60.5703125" style="33" customWidth="1"/>
    <col min="10243" max="10243" width="9.85546875" style="33" customWidth="1"/>
    <col min="10244" max="10496" width="9.140625" style="33"/>
    <col min="10497" max="10497" width="24.28515625" style="33" customWidth="1"/>
    <col min="10498" max="10498" width="60.5703125" style="33" customWidth="1"/>
    <col min="10499" max="10499" width="9.85546875" style="33" customWidth="1"/>
    <col min="10500" max="10752" width="9.140625" style="33"/>
    <col min="10753" max="10753" width="24.28515625" style="33" customWidth="1"/>
    <col min="10754" max="10754" width="60.5703125" style="33" customWidth="1"/>
    <col min="10755" max="10755" width="9.85546875" style="33" customWidth="1"/>
    <col min="10756" max="11008" width="9.140625" style="33"/>
    <col min="11009" max="11009" width="24.28515625" style="33" customWidth="1"/>
    <col min="11010" max="11010" width="60.5703125" style="33" customWidth="1"/>
    <col min="11011" max="11011" width="9.85546875" style="33" customWidth="1"/>
    <col min="11012" max="11264" width="9.140625" style="33"/>
    <col min="11265" max="11265" width="24.28515625" style="33" customWidth="1"/>
    <col min="11266" max="11266" width="60.5703125" style="33" customWidth="1"/>
    <col min="11267" max="11267" width="9.85546875" style="33" customWidth="1"/>
    <col min="11268" max="11520" width="9.140625" style="33"/>
    <col min="11521" max="11521" width="24.28515625" style="33" customWidth="1"/>
    <col min="11522" max="11522" width="60.5703125" style="33" customWidth="1"/>
    <col min="11523" max="11523" width="9.85546875" style="33" customWidth="1"/>
    <col min="11524" max="11776" width="9.140625" style="33"/>
    <col min="11777" max="11777" width="24.28515625" style="33" customWidth="1"/>
    <col min="11778" max="11778" width="60.5703125" style="33" customWidth="1"/>
    <col min="11779" max="11779" width="9.85546875" style="33" customWidth="1"/>
    <col min="11780" max="12032" width="9.140625" style="33"/>
    <col min="12033" max="12033" width="24.28515625" style="33" customWidth="1"/>
    <col min="12034" max="12034" width="60.5703125" style="33" customWidth="1"/>
    <col min="12035" max="12035" width="9.85546875" style="33" customWidth="1"/>
    <col min="12036" max="12288" width="9.140625" style="33"/>
    <col min="12289" max="12289" width="24.28515625" style="33" customWidth="1"/>
    <col min="12290" max="12290" width="60.5703125" style="33" customWidth="1"/>
    <col min="12291" max="12291" width="9.85546875" style="33" customWidth="1"/>
    <col min="12292" max="12544" width="9.140625" style="33"/>
    <col min="12545" max="12545" width="24.28515625" style="33" customWidth="1"/>
    <col min="12546" max="12546" width="60.5703125" style="33" customWidth="1"/>
    <col min="12547" max="12547" width="9.85546875" style="33" customWidth="1"/>
    <col min="12548" max="12800" width="9.140625" style="33"/>
    <col min="12801" max="12801" width="24.28515625" style="33" customWidth="1"/>
    <col min="12802" max="12802" width="60.5703125" style="33" customWidth="1"/>
    <col min="12803" max="12803" width="9.85546875" style="33" customWidth="1"/>
    <col min="12804" max="13056" width="9.140625" style="33"/>
    <col min="13057" max="13057" width="24.28515625" style="33" customWidth="1"/>
    <col min="13058" max="13058" width="60.5703125" style="33" customWidth="1"/>
    <col min="13059" max="13059" width="9.85546875" style="33" customWidth="1"/>
    <col min="13060" max="13312" width="9.140625" style="33"/>
    <col min="13313" max="13313" width="24.28515625" style="33" customWidth="1"/>
    <col min="13314" max="13314" width="60.5703125" style="33" customWidth="1"/>
    <col min="13315" max="13315" width="9.85546875" style="33" customWidth="1"/>
    <col min="13316" max="13568" width="9.140625" style="33"/>
    <col min="13569" max="13569" width="24.28515625" style="33" customWidth="1"/>
    <col min="13570" max="13570" width="60.5703125" style="33" customWidth="1"/>
    <col min="13571" max="13571" width="9.85546875" style="33" customWidth="1"/>
    <col min="13572" max="13824" width="9.140625" style="33"/>
    <col min="13825" max="13825" width="24.28515625" style="33" customWidth="1"/>
    <col min="13826" max="13826" width="60.5703125" style="33" customWidth="1"/>
    <col min="13827" max="13827" width="9.85546875" style="33" customWidth="1"/>
    <col min="13828" max="14080" width="9.140625" style="33"/>
    <col min="14081" max="14081" width="24.28515625" style="33" customWidth="1"/>
    <col min="14082" max="14082" width="60.5703125" style="33" customWidth="1"/>
    <col min="14083" max="14083" width="9.85546875" style="33" customWidth="1"/>
    <col min="14084" max="14336" width="9.140625" style="33"/>
    <col min="14337" max="14337" width="24.28515625" style="33" customWidth="1"/>
    <col min="14338" max="14338" width="60.5703125" style="33" customWidth="1"/>
    <col min="14339" max="14339" width="9.85546875" style="33" customWidth="1"/>
    <col min="14340" max="14592" width="9.140625" style="33"/>
    <col min="14593" max="14593" width="24.28515625" style="33" customWidth="1"/>
    <col min="14594" max="14594" width="60.5703125" style="33" customWidth="1"/>
    <col min="14595" max="14595" width="9.85546875" style="33" customWidth="1"/>
    <col min="14596" max="14848" width="9.140625" style="33"/>
    <col min="14849" max="14849" width="24.28515625" style="33" customWidth="1"/>
    <col min="14850" max="14850" width="60.5703125" style="33" customWidth="1"/>
    <col min="14851" max="14851" width="9.85546875" style="33" customWidth="1"/>
    <col min="14852" max="15104" width="9.140625" style="33"/>
    <col min="15105" max="15105" width="24.28515625" style="33" customWidth="1"/>
    <col min="15106" max="15106" width="60.5703125" style="33" customWidth="1"/>
    <col min="15107" max="15107" width="9.85546875" style="33" customWidth="1"/>
    <col min="15108" max="15360" width="9.140625" style="33"/>
    <col min="15361" max="15361" width="24.28515625" style="33" customWidth="1"/>
    <col min="15362" max="15362" width="60.5703125" style="33" customWidth="1"/>
    <col min="15363" max="15363" width="9.85546875" style="33" customWidth="1"/>
    <col min="15364" max="15616" width="9.140625" style="33"/>
    <col min="15617" max="15617" width="24.28515625" style="33" customWidth="1"/>
    <col min="15618" max="15618" width="60.5703125" style="33" customWidth="1"/>
    <col min="15619" max="15619" width="9.85546875" style="33" customWidth="1"/>
    <col min="15620" max="15872" width="9.140625" style="33"/>
    <col min="15873" max="15873" width="24.28515625" style="33" customWidth="1"/>
    <col min="15874" max="15874" width="60.5703125" style="33" customWidth="1"/>
    <col min="15875" max="15875" width="9.85546875" style="33" customWidth="1"/>
    <col min="15876" max="16128" width="9.140625" style="33"/>
    <col min="16129" max="16129" width="24.28515625" style="33" customWidth="1"/>
    <col min="16130" max="16130" width="60.5703125" style="33" customWidth="1"/>
    <col min="16131" max="16131" width="9.85546875" style="33" customWidth="1"/>
    <col min="16132" max="16384" width="9.140625" style="33"/>
  </cols>
  <sheetData>
    <row r="1" spans="1:17">
      <c r="A1" s="16" t="s">
        <v>57</v>
      </c>
      <c r="B1" s="511" t="s">
        <v>2134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33" t="s">
        <v>1349</v>
      </c>
      <c r="B5" s="3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2389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7"/>
      <c r="D65" s="2370"/>
      <c r="E65" s="2370"/>
      <c r="F65" s="2370"/>
      <c r="G65" s="2370"/>
      <c r="H65" s="2370"/>
      <c r="I65" s="2370"/>
      <c r="J65" s="2370"/>
      <c r="K65" s="2370"/>
      <c r="L65" s="2370"/>
      <c r="M65" s="2370"/>
      <c r="N65" s="2370"/>
      <c r="O65" s="2370"/>
      <c r="P65" s="2370"/>
      <c r="Q65" s="2371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38"/>
      <c r="B79" s="638"/>
    </row>
    <row r="80" spans="1:17">
      <c r="A80" s="638"/>
      <c r="B80" s="638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08"/>
  <sheetViews>
    <sheetView workbookViewId="0"/>
  </sheetViews>
  <sheetFormatPr defaultRowHeight="15"/>
  <cols>
    <col min="1" max="1" width="24.28515625" style="1613" customWidth="1"/>
    <col min="2" max="2" width="60.5703125" style="1613" customWidth="1"/>
    <col min="3" max="3" width="9.85546875" style="1613" customWidth="1"/>
    <col min="4" max="256" width="9.140625" style="1613"/>
    <col min="257" max="257" width="24.28515625" style="1613" customWidth="1"/>
    <col min="258" max="258" width="60.5703125" style="1613" customWidth="1"/>
    <col min="259" max="259" width="9.85546875" style="1613" customWidth="1"/>
    <col min="260" max="512" width="9.140625" style="1613"/>
    <col min="513" max="513" width="24.28515625" style="1613" customWidth="1"/>
    <col min="514" max="514" width="60.5703125" style="1613" customWidth="1"/>
    <col min="515" max="515" width="9.85546875" style="1613" customWidth="1"/>
    <col min="516" max="768" width="9.140625" style="1613"/>
    <col min="769" max="769" width="24.28515625" style="1613" customWidth="1"/>
    <col min="770" max="770" width="60.5703125" style="1613" customWidth="1"/>
    <col min="771" max="771" width="9.85546875" style="1613" customWidth="1"/>
    <col min="772" max="1024" width="9.140625" style="1613"/>
    <col min="1025" max="1025" width="24.28515625" style="1613" customWidth="1"/>
    <col min="1026" max="1026" width="60.5703125" style="1613" customWidth="1"/>
    <col min="1027" max="1027" width="9.85546875" style="1613" customWidth="1"/>
    <col min="1028" max="1280" width="9.140625" style="1613"/>
    <col min="1281" max="1281" width="24.28515625" style="1613" customWidth="1"/>
    <col min="1282" max="1282" width="60.5703125" style="1613" customWidth="1"/>
    <col min="1283" max="1283" width="9.85546875" style="1613" customWidth="1"/>
    <col min="1284" max="1536" width="9.140625" style="1613"/>
    <col min="1537" max="1537" width="24.28515625" style="1613" customWidth="1"/>
    <col min="1538" max="1538" width="60.5703125" style="1613" customWidth="1"/>
    <col min="1539" max="1539" width="9.85546875" style="1613" customWidth="1"/>
    <col min="1540" max="1792" width="9.140625" style="1613"/>
    <col min="1793" max="1793" width="24.28515625" style="1613" customWidth="1"/>
    <col min="1794" max="1794" width="60.5703125" style="1613" customWidth="1"/>
    <col min="1795" max="1795" width="9.85546875" style="1613" customWidth="1"/>
    <col min="1796" max="2048" width="9.140625" style="1613"/>
    <col min="2049" max="2049" width="24.28515625" style="1613" customWidth="1"/>
    <col min="2050" max="2050" width="60.5703125" style="1613" customWidth="1"/>
    <col min="2051" max="2051" width="9.85546875" style="1613" customWidth="1"/>
    <col min="2052" max="2304" width="9.140625" style="1613"/>
    <col min="2305" max="2305" width="24.28515625" style="1613" customWidth="1"/>
    <col min="2306" max="2306" width="60.5703125" style="1613" customWidth="1"/>
    <col min="2307" max="2307" width="9.85546875" style="1613" customWidth="1"/>
    <col min="2308" max="2560" width="9.140625" style="1613"/>
    <col min="2561" max="2561" width="24.28515625" style="1613" customWidth="1"/>
    <col min="2562" max="2562" width="60.5703125" style="1613" customWidth="1"/>
    <col min="2563" max="2563" width="9.85546875" style="1613" customWidth="1"/>
    <col min="2564" max="2816" width="9.140625" style="1613"/>
    <col min="2817" max="2817" width="24.28515625" style="1613" customWidth="1"/>
    <col min="2818" max="2818" width="60.5703125" style="1613" customWidth="1"/>
    <col min="2819" max="2819" width="9.85546875" style="1613" customWidth="1"/>
    <col min="2820" max="3072" width="9.140625" style="1613"/>
    <col min="3073" max="3073" width="24.28515625" style="1613" customWidth="1"/>
    <col min="3074" max="3074" width="60.5703125" style="1613" customWidth="1"/>
    <col min="3075" max="3075" width="9.85546875" style="1613" customWidth="1"/>
    <col min="3076" max="3328" width="9.140625" style="1613"/>
    <col min="3329" max="3329" width="24.28515625" style="1613" customWidth="1"/>
    <col min="3330" max="3330" width="60.5703125" style="1613" customWidth="1"/>
    <col min="3331" max="3331" width="9.85546875" style="1613" customWidth="1"/>
    <col min="3332" max="3584" width="9.140625" style="1613"/>
    <col min="3585" max="3585" width="24.28515625" style="1613" customWidth="1"/>
    <col min="3586" max="3586" width="60.5703125" style="1613" customWidth="1"/>
    <col min="3587" max="3587" width="9.85546875" style="1613" customWidth="1"/>
    <col min="3588" max="3840" width="9.140625" style="1613"/>
    <col min="3841" max="3841" width="24.28515625" style="1613" customWidth="1"/>
    <col min="3842" max="3842" width="60.5703125" style="1613" customWidth="1"/>
    <col min="3843" max="3843" width="9.85546875" style="1613" customWidth="1"/>
    <col min="3844" max="4096" width="9.140625" style="1613"/>
    <col min="4097" max="4097" width="24.28515625" style="1613" customWidth="1"/>
    <col min="4098" max="4098" width="60.5703125" style="1613" customWidth="1"/>
    <col min="4099" max="4099" width="9.85546875" style="1613" customWidth="1"/>
    <col min="4100" max="4352" width="9.140625" style="1613"/>
    <col min="4353" max="4353" width="24.28515625" style="1613" customWidth="1"/>
    <col min="4354" max="4354" width="60.5703125" style="1613" customWidth="1"/>
    <col min="4355" max="4355" width="9.85546875" style="1613" customWidth="1"/>
    <col min="4356" max="4608" width="9.140625" style="1613"/>
    <col min="4609" max="4609" width="24.28515625" style="1613" customWidth="1"/>
    <col min="4610" max="4610" width="60.5703125" style="1613" customWidth="1"/>
    <col min="4611" max="4611" width="9.85546875" style="1613" customWidth="1"/>
    <col min="4612" max="4864" width="9.140625" style="1613"/>
    <col min="4865" max="4865" width="24.28515625" style="1613" customWidth="1"/>
    <col min="4866" max="4866" width="60.5703125" style="1613" customWidth="1"/>
    <col min="4867" max="4867" width="9.85546875" style="1613" customWidth="1"/>
    <col min="4868" max="5120" width="9.140625" style="1613"/>
    <col min="5121" max="5121" width="24.28515625" style="1613" customWidth="1"/>
    <col min="5122" max="5122" width="60.5703125" style="1613" customWidth="1"/>
    <col min="5123" max="5123" width="9.85546875" style="1613" customWidth="1"/>
    <col min="5124" max="5376" width="9.140625" style="1613"/>
    <col min="5377" max="5377" width="24.28515625" style="1613" customWidth="1"/>
    <col min="5378" max="5378" width="60.5703125" style="1613" customWidth="1"/>
    <col min="5379" max="5379" width="9.85546875" style="1613" customWidth="1"/>
    <col min="5380" max="5632" width="9.140625" style="1613"/>
    <col min="5633" max="5633" width="24.28515625" style="1613" customWidth="1"/>
    <col min="5634" max="5634" width="60.5703125" style="1613" customWidth="1"/>
    <col min="5635" max="5635" width="9.85546875" style="1613" customWidth="1"/>
    <col min="5636" max="5888" width="9.140625" style="1613"/>
    <col min="5889" max="5889" width="24.28515625" style="1613" customWidth="1"/>
    <col min="5890" max="5890" width="60.5703125" style="1613" customWidth="1"/>
    <col min="5891" max="5891" width="9.85546875" style="1613" customWidth="1"/>
    <col min="5892" max="6144" width="9.140625" style="1613"/>
    <col min="6145" max="6145" width="24.28515625" style="1613" customWidth="1"/>
    <col min="6146" max="6146" width="60.5703125" style="1613" customWidth="1"/>
    <col min="6147" max="6147" width="9.85546875" style="1613" customWidth="1"/>
    <col min="6148" max="6400" width="9.140625" style="1613"/>
    <col min="6401" max="6401" width="24.28515625" style="1613" customWidth="1"/>
    <col min="6402" max="6402" width="60.5703125" style="1613" customWidth="1"/>
    <col min="6403" max="6403" width="9.85546875" style="1613" customWidth="1"/>
    <col min="6404" max="6656" width="9.140625" style="1613"/>
    <col min="6657" max="6657" width="24.28515625" style="1613" customWidth="1"/>
    <col min="6658" max="6658" width="60.5703125" style="1613" customWidth="1"/>
    <col min="6659" max="6659" width="9.85546875" style="1613" customWidth="1"/>
    <col min="6660" max="6912" width="9.140625" style="1613"/>
    <col min="6913" max="6913" width="24.28515625" style="1613" customWidth="1"/>
    <col min="6914" max="6914" width="60.5703125" style="1613" customWidth="1"/>
    <col min="6915" max="6915" width="9.85546875" style="1613" customWidth="1"/>
    <col min="6916" max="7168" width="9.140625" style="1613"/>
    <col min="7169" max="7169" width="24.28515625" style="1613" customWidth="1"/>
    <col min="7170" max="7170" width="60.5703125" style="1613" customWidth="1"/>
    <col min="7171" max="7171" width="9.85546875" style="1613" customWidth="1"/>
    <col min="7172" max="7424" width="9.140625" style="1613"/>
    <col min="7425" max="7425" width="24.28515625" style="1613" customWidth="1"/>
    <col min="7426" max="7426" width="60.5703125" style="1613" customWidth="1"/>
    <col min="7427" max="7427" width="9.85546875" style="1613" customWidth="1"/>
    <col min="7428" max="7680" width="9.140625" style="1613"/>
    <col min="7681" max="7681" width="24.28515625" style="1613" customWidth="1"/>
    <col min="7682" max="7682" width="60.5703125" style="1613" customWidth="1"/>
    <col min="7683" max="7683" width="9.85546875" style="1613" customWidth="1"/>
    <col min="7684" max="7936" width="9.140625" style="1613"/>
    <col min="7937" max="7937" width="24.28515625" style="1613" customWidth="1"/>
    <col min="7938" max="7938" width="60.5703125" style="1613" customWidth="1"/>
    <col min="7939" max="7939" width="9.85546875" style="1613" customWidth="1"/>
    <col min="7940" max="8192" width="9.140625" style="1613"/>
    <col min="8193" max="8193" width="24.28515625" style="1613" customWidth="1"/>
    <col min="8194" max="8194" width="60.5703125" style="1613" customWidth="1"/>
    <col min="8195" max="8195" width="9.85546875" style="1613" customWidth="1"/>
    <col min="8196" max="8448" width="9.140625" style="1613"/>
    <col min="8449" max="8449" width="24.28515625" style="1613" customWidth="1"/>
    <col min="8450" max="8450" width="60.5703125" style="1613" customWidth="1"/>
    <col min="8451" max="8451" width="9.85546875" style="1613" customWidth="1"/>
    <col min="8452" max="8704" width="9.140625" style="1613"/>
    <col min="8705" max="8705" width="24.28515625" style="1613" customWidth="1"/>
    <col min="8706" max="8706" width="60.5703125" style="1613" customWidth="1"/>
    <col min="8707" max="8707" width="9.85546875" style="1613" customWidth="1"/>
    <col min="8708" max="8960" width="9.140625" style="1613"/>
    <col min="8961" max="8961" width="24.28515625" style="1613" customWidth="1"/>
    <col min="8962" max="8962" width="60.5703125" style="1613" customWidth="1"/>
    <col min="8963" max="8963" width="9.85546875" style="1613" customWidth="1"/>
    <col min="8964" max="9216" width="9.140625" style="1613"/>
    <col min="9217" max="9217" width="24.28515625" style="1613" customWidth="1"/>
    <col min="9218" max="9218" width="60.5703125" style="1613" customWidth="1"/>
    <col min="9219" max="9219" width="9.85546875" style="1613" customWidth="1"/>
    <col min="9220" max="9472" width="9.140625" style="1613"/>
    <col min="9473" max="9473" width="24.28515625" style="1613" customWidth="1"/>
    <col min="9474" max="9474" width="60.5703125" style="1613" customWidth="1"/>
    <col min="9475" max="9475" width="9.85546875" style="1613" customWidth="1"/>
    <col min="9476" max="9728" width="9.140625" style="1613"/>
    <col min="9729" max="9729" width="24.28515625" style="1613" customWidth="1"/>
    <col min="9730" max="9730" width="60.5703125" style="1613" customWidth="1"/>
    <col min="9731" max="9731" width="9.85546875" style="1613" customWidth="1"/>
    <col min="9732" max="9984" width="9.140625" style="1613"/>
    <col min="9985" max="9985" width="24.28515625" style="1613" customWidth="1"/>
    <col min="9986" max="9986" width="60.5703125" style="1613" customWidth="1"/>
    <col min="9987" max="9987" width="9.85546875" style="1613" customWidth="1"/>
    <col min="9988" max="10240" width="9.140625" style="1613"/>
    <col min="10241" max="10241" width="24.28515625" style="1613" customWidth="1"/>
    <col min="10242" max="10242" width="60.5703125" style="1613" customWidth="1"/>
    <col min="10243" max="10243" width="9.85546875" style="1613" customWidth="1"/>
    <col min="10244" max="10496" width="9.140625" style="1613"/>
    <col min="10497" max="10497" width="24.28515625" style="1613" customWidth="1"/>
    <col min="10498" max="10498" width="60.5703125" style="1613" customWidth="1"/>
    <col min="10499" max="10499" width="9.85546875" style="1613" customWidth="1"/>
    <col min="10500" max="10752" width="9.140625" style="1613"/>
    <col min="10753" max="10753" width="24.28515625" style="1613" customWidth="1"/>
    <col min="10754" max="10754" width="60.5703125" style="1613" customWidth="1"/>
    <col min="10755" max="10755" width="9.85546875" style="1613" customWidth="1"/>
    <col min="10756" max="11008" width="9.140625" style="1613"/>
    <col min="11009" max="11009" width="24.28515625" style="1613" customWidth="1"/>
    <col min="11010" max="11010" width="60.5703125" style="1613" customWidth="1"/>
    <col min="11011" max="11011" width="9.85546875" style="1613" customWidth="1"/>
    <col min="11012" max="11264" width="9.140625" style="1613"/>
    <col min="11265" max="11265" width="24.28515625" style="1613" customWidth="1"/>
    <col min="11266" max="11266" width="60.5703125" style="1613" customWidth="1"/>
    <col min="11267" max="11267" width="9.85546875" style="1613" customWidth="1"/>
    <col min="11268" max="11520" width="9.140625" style="1613"/>
    <col min="11521" max="11521" width="24.28515625" style="1613" customWidth="1"/>
    <col min="11522" max="11522" width="60.5703125" style="1613" customWidth="1"/>
    <col min="11523" max="11523" width="9.85546875" style="1613" customWidth="1"/>
    <col min="11524" max="11776" width="9.140625" style="1613"/>
    <col min="11777" max="11777" width="24.28515625" style="1613" customWidth="1"/>
    <col min="11778" max="11778" width="60.5703125" style="1613" customWidth="1"/>
    <col min="11779" max="11779" width="9.85546875" style="1613" customWidth="1"/>
    <col min="11780" max="12032" width="9.140625" style="1613"/>
    <col min="12033" max="12033" width="24.28515625" style="1613" customWidth="1"/>
    <col min="12034" max="12034" width="60.5703125" style="1613" customWidth="1"/>
    <col min="12035" max="12035" width="9.85546875" style="1613" customWidth="1"/>
    <col min="12036" max="12288" width="9.140625" style="1613"/>
    <col min="12289" max="12289" width="24.28515625" style="1613" customWidth="1"/>
    <col min="12290" max="12290" width="60.5703125" style="1613" customWidth="1"/>
    <col min="12291" max="12291" width="9.85546875" style="1613" customWidth="1"/>
    <col min="12292" max="12544" width="9.140625" style="1613"/>
    <col min="12545" max="12545" width="24.28515625" style="1613" customWidth="1"/>
    <col min="12546" max="12546" width="60.5703125" style="1613" customWidth="1"/>
    <col min="12547" max="12547" width="9.85546875" style="1613" customWidth="1"/>
    <col min="12548" max="12800" width="9.140625" style="1613"/>
    <col min="12801" max="12801" width="24.28515625" style="1613" customWidth="1"/>
    <col min="12802" max="12802" width="60.5703125" style="1613" customWidth="1"/>
    <col min="12803" max="12803" width="9.85546875" style="1613" customWidth="1"/>
    <col min="12804" max="13056" width="9.140625" style="1613"/>
    <col min="13057" max="13057" width="24.28515625" style="1613" customWidth="1"/>
    <col min="13058" max="13058" width="60.5703125" style="1613" customWidth="1"/>
    <col min="13059" max="13059" width="9.85546875" style="1613" customWidth="1"/>
    <col min="13060" max="13312" width="9.140625" style="1613"/>
    <col min="13313" max="13313" width="24.28515625" style="1613" customWidth="1"/>
    <col min="13314" max="13314" width="60.5703125" style="1613" customWidth="1"/>
    <col min="13315" max="13315" width="9.85546875" style="1613" customWidth="1"/>
    <col min="13316" max="13568" width="9.140625" style="1613"/>
    <col min="13569" max="13569" width="24.28515625" style="1613" customWidth="1"/>
    <col min="13570" max="13570" width="60.5703125" style="1613" customWidth="1"/>
    <col min="13571" max="13571" width="9.85546875" style="1613" customWidth="1"/>
    <col min="13572" max="13824" width="9.140625" style="1613"/>
    <col min="13825" max="13825" width="24.28515625" style="1613" customWidth="1"/>
    <col min="13826" max="13826" width="60.5703125" style="1613" customWidth="1"/>
    <col min="13827" max="13827" width="9.85546875" style="1613" customWidth="1"/>
    <col min="13828" max="14080" width="9.140625" style="1613"/>
    <col min="14081" max="14081" width="24.28515625" style="1613" customWidth="1"/>
    <col min="14082" max="14082" width="60.5703125" style="1613" customWidth="1"/>
    <col min="14083" max="14083" width="9.85546875" style="1613" customWidth="1"/>
    <col min="14084" max="14336" width="9.140625" style="1613"/>
    <col min="14337" max="14337" width="24.28515625" style="1613" customWidth="1"/>
    <col min="14338" max="14338" width="60.5703125" style="1613" customWidth="1"/>
    <col min="14339" max="14339" width="9.85546875" style="1613" customWidth="1"/>
    <col min="14340" max="14592" width="9.140625" style="1613"/>
    <col min="14593" max="14593" width="24.28515625" style="1613" customWidth="1"/>
    <col min="14594" max="14594" width="60.5703125" style="1613" customWidth="1"/>
    <col min="14595" max="14595" width="9.85546875" style="1613" customWidth="1"/>
    <col min="14596" max="14848" width="9.140625" style="1613"/>
    <col min="14849" max="14849" width="24.28515625" style="1613" customWidth="1"/>
    <col min="14850" max="14850" width="60.5703125" style="1613" customWidth="1"/>
    <col min="14851" max="14851" width="9.85546875" style="1613" customWidth="1"/>
    <col min="14852" max="15104" width="9.140625" style="1613"/>
    <col min="15105" max="15105" width="24.28515625" style="1613" customWidth="1"/>
    <col min="15106" max="15106" width="60.5703125" style="1613" customWidth="1"/>
    <col min="15107" max="15107" width="9.85546875" style="1613" customWidth="1"/>
    <col min="15108" max="15360" width="9.140625" style="1613"/>
    <col min="15361" max="15361" width="24.28515625" style="1613" customWidth="1"/>
    <col min="15362" max="15362" width="60.5703125" style="1613" customWidth="1"/>
    <col min="15363" max="15363" width="9.85546875" style="1613" customWidth="1"/>
    <col min="15364" max="15616" width="9.140625" style="1613"/>
    <col min="15617" max="15617" width="24.28515625" style="1613" customWidth="1"/>
    <col min="15618" max="15618" width="60.5703125" style="1613" customWidth="1"/>
    <col min="15619" max="15619" width="9.85546875" style="1613" customWidth="1"/>
    <col min="15620" max="15872" width="9.140625" style="1613"/>
    <col min="15873" max="15873" width="24.28515625" style="1613" customWidth="1"/>
    <col min="15874" max="15874" width="60.5703125" style="1613" customWidth="1"/>
    <col min="15875" max="15875" width="9.85546875" style="1613" customWidth="1"/>
    <col min="15876" max="16128" width="9.140625" style="1613"/>
    <col min="16129" max="16129" width="24.28515625" style="1613" customWidth="1"/>
    <col min="16130" max="16130" width="60.5703125" style="1613" customWidth="1"/>
    <col min="16131" max="16131" width="9.85546875" style="1613" customWidth="1"/>
    <col min="16132" max="16384" width="9.140625" style="1613"/>
  </cols>
  <sheetData>
    <row r="1" spans="1:19">
      <c r="A1" s="16" t="s">
        <v>57</v>
      </c>
      <c r="B1" s="511" t="s">
        <v>2135</v>
      </c>
    </row>
    <row r="2" spans="1:19">
      <c r="A2" s="16" t="s">
        <v>58</v>
      </c>
      <c r="B2" s="16" t="s">
        <v>2123</v>
      </c>
    </row>
    <row r="3" spans="1:19">
      <c r="A3" s="16" t="s">
        <v>56</v>
      </c>
      <c r="B3" s="16" t="s">
        <v>1366</v>
      </c>
    </row>
    <row r="4" spans="1:19">
      <c r="A4" s="16" t="s">
        <v>59</v>
      </c>
      <c r="B4" s="16" t="s">
        <v>62</v>
      </c>
    </row>
    <row r="5" spans="1:19">
      <c r="A5" s="1613" t="s">
        <v>1349</v>
      </c>
      <c r="B5" s="1613" t="s">
        <v>80</v>
      </c>
    </row>
    <row r="6" spans="1:19" ht="15.75" thickBot="1"/>
    <row r="7" spans="1:19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  <c r="R7" s="33"/>
      <c r="S7" s="33"/>
    </row>
    <row r="8" spans="1:19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  <c r="R8" s="33"/>
      <c r="S8" s="33"/>
    </row>
    <row r="9" spans="1:19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  <c r="R9" s="33"/>
      <c r="S9" s="33"/>
    </row>
    <row r="10" spans="1:19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  <c r="R10" s="33"/>
      <c r="S10" s="33"/>
    </row>
    <row r="11" spans="1:19">
      <c r="A11" s="3155" t="s">
        <v>2395</v>
      </c>
      <c r="B11" s="3156"/>
      <c r="C11" s="3169" t="s">
        <v>2390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9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9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9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9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9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s="2" customFormat="1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 s="2" customFormat="1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9"/>
      <c r="D65" s="2374"/>
      <c r="E65" s="2374"/>
      <c r="F65" s="2374"/>
      <c r="G65" s="2374"/>
      <c r="H65" s="2374"/>
      <c r="I65" s="2374"/>
      <c r="J65" s="2374"/>
      <c r="K65" s="2374"/>
      <c r="L65" s="2374"/>
      <c r="M65" s="2374"/>
      <c r="N65" s="2374"/>
      <c r="O65" s="2374"/>
      <c r="P65" s="2374"/>
      <c r="Q65" s="2375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s="2" customFormat="1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52"/>
      <c r="B79" s="638"/>
    </row>
    <row r="80" spans="1:17">
      <c r="A80" s="652"/>
      <c r="B80" s="638"/>
    </row>
    <row r="81" spans="2:2">
      <c r="B81" s="33"/>
    </row>
    <row r="82" spans="2:2">
      <c r="B82" s="33"/>
    </row>
    <row r="83" spans="2:2">
      <c r="B83" s="33"/>
    </row>
    <row r="84" spans="2:2">
      <c r="B84" s="33"/>
    </row>
    <row r="85" spans="2:2">
      <c r="B85" s="33"/>
    </row>
    <row r="86" spans="2:2">
      <c r="B86" s="33"/>
    </row>
    <row r="87" spans="2:2">
      <c r="B87" s="33"/>
    </row>
    <row r="88" spans="2:2">
      <c r="B88" s="33"/>
    </row>
    <row r="89" spans="2:2">
      <c r="B89" s="33"/>
    </row>
    <row r="90" spans="2:2">
      <c r="B90" s="33"/>
    </row>
    <row r="91" spans="2:2">
      <c r="B91" s="33"/>
    </row>
    <row r="92" spans="2:2">
      <c r="B92" s="33"/>
    </row>
    <row r="93" spans="2:2">
      <c r="B93" s="33"/>
    </row>
    <row r="94" spans="2:2">
      <c r="B94" s="33"/>
    </row>
    <row r="95" spans="2:2">
      <c r="B95" s="33"/>
    </row>
    <row r="96" spans="2:2">
      <c r="B96" s="33"/>
    </row>
    <row r="97" spans="2:2">
      <c r="B97" s="33"/>
    </row>
    <row r="98" spans="2:2">
      <c r="B98" s="33"/>
    </row>
    <row r="99" spans="2:2">
      <c r="B99" s="33"/>
    </row>
    <row r="100" spans="2:2">
      <c r="B100" s="33"/>
    </row>
    <row r="101" spans="2:2">
      <c r="B101" s="33"/>
    </row>
    <row r="102" spans="2:2">
      <c r="B102" s="33"/>
    </row>
    <row r="103" spans="2:2">
      <c r="B103" s="33"/>
    </row>
    <row r="104" spans="2:2">
      <c r="B104" s="33"/>
    </row>
    <row r="105" spans="2:2">
      <c r="B105" s="33"/>
    </row>
    <row r="106" spans="2:2">
      <c r="B106" s="33"/>
    </row>
    <row r="107" spans="2:2">
      <c r="B107" s="33"/>
    </row>
    <row r="108" spans="2:2">
      <c r="B108" s="33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4"/>
  <sheetViews>
    <sheetView workbookViewId="0"/>
  </sheetViews>
  <sheetFormatPr defaultRowHeight="15"/>
  <cols>
    <col min="1" max="1" width="24.28515625" style="1613" customWidth="1"/>
    <col min="2" max="2" width="60.5703125" style="1613" customWidth="1"/>
    <col min="3" max="3" width="9.85546875" style="1613" customWidth="1"/>
    <col min="4" max="256" width="9.140625" style="1613"/>
    <col min="257" max="257" width="24.28515625" style="1613" customWidth="1"/>
    <col min="258" max="258" width="60.5703125" style="1613" customWidth="1"/>
    <col min="259" max="259" width="9.85546875" style="1613" customWidth="1"/>
    <col min="260" max="512" width="9.140625" style="1613"/>
    <col min="513" max="513" width="24.28515625" style="1613" customWidth="1"/>
    <col min="514" max="514" width="60.5703125" style="1613" customWidth="1"/>
    <col min="515" max="515" width="9.85546875" style="1613" customWidth="1"/>
    <col min="516" max="768" width="9.140625" style="1613"/>
    <col min="769" max="769" width="24.28515625" style="1613" customWidth="1"/>
    <col min="770" max="770" width="60.5703125" style="1613" customWidth="1"/>
    <col min="771" max="771" width="9.85546875" style="1613" customWidth="1"/>
    <col min="772" max="1024" width="9.140625" style="1613"/>
    <col min="1025" max="1025" width="24.28515625" style="1613" customWidth="1"/>
    <col min="1026" max="1026" width="60.5703125" style="1613" customWidth="1"/>
    <col min="1027" max="1027" width="9.85546875" style="1613" customWidth="1"/>
    <col min="1028" max="1280" width="9.140625" style="1613"/>
    <col min="1281" max="1281" width="24.28515625" style="1613" customWidth="1"/>
    <col min="1282" max="1282" width="60.5703125" style="1613" customWidth="1"/>
    <col min="1283" max="1283" width="9.85546875" style="1613" customWidth="1"/>
    <col min="1284" max="1536" width="9.140625" style="1613"/>
    <col min="1537" max="1537" width="24.28515625" style="1613" customWidth="1"/>
    <col min="1538" max="1538" width="60.5703125" style="1613" customWidth="1"/>
    <col min="1539" max="1539" width="9.85546875" style="1613" customWidth="1"/>
    <col min="1540" max="1792" width="9.140625" style="1613"/>
    <col min="1793" max="1793" width="24.28515625" style="1613" customWidth="1"/>
    <col min="1794" max="1794" width="60.5703125" style="1613" customWidth="1"/>
    <col min="1795" max="1795" width="9.85546875" style="1613" customWidth="1"/>
    <col min="1796" max="2048" width="9.140625" style="1613"/>
    <col min="2049" max="2049" width="24.28515625" style="1613" customWidth="1"/>
    <col min="2050" max="2050" width="60.5703125" style="1613" customWidth="1"/>
    <col min="2051" max="2051" width="9.85546875" style="1613" customWidth="1"/>
    <col min="2052" max="2304" width="9.140625" style="1613"/>
    <col min="2305" max="2305" width="24.28515625" style="1613" customWidth="1"/>
    <col min="2306" max="2306" width="60.5703125" style="1613" customWidth="1"/>
    <col min="2307" max="2307" width="9.85546875" style="1613" customWidth="1"/>
    <col min="2308" max="2560" width="9.140625" style="1613"/>
    <col min="2561" max="2561" width="24.28515625" style="1613" customWidth="1"/>
    <col min="2562" max="2562" width="60.5703125" style="1613" customWidth="1"/>
    <col min="2563" max="2563" width="9.85546875" style="1613" customWidth="1"/>
    <col min="2564" max="2816" width="9.140625" style="1613"/>
    <col min="2817" max="2817" width="24.28515625" style="1613" customWidth="1"/>
    <col min="2818" max="2818" width="60.5703125" style="1613" customWidth="1"/>
    <col min="2819" max="2819" width="9.85546875" style="1613" customWidth="1"/>
    <col min="2820" max="3072" width="9.140625" style="1613"/>
    <col min="3073" max="3073" width="24.28515625" style="1613" customWidth="1"/>
    <col min="3074" max="3074" width="60.5703125" style="1613" customWidth="1"/>
    <col min="3075" max="3075" width="9.85546875" style="1613" customWidth="1"/>
    <col min="3076" max="3328" width="9.140625" style="1613"/>
    <col min="3329" max="3329" width="24.28515625" style="1613" customWidth="1"/>
    <col min="3330" max="3330" width="60.5703125" style="1613" customWidth="1"/>
    <col min="3331" max="3331" width="9.85546875" style="1613" customWidth="1"/>
    <col min="3332" max="3584" width="9.140625" style="1613"/>
    <col min="3585" max="3585" width="24.28515625" style="1613" customWidth="1"/>
    <col min="3586" max="3586" width="60.5703125" style="1613" customWidth="1"/>
    <col min="3587" max="3587" width="9.85546875" style="1613" customWidth="1"/>
    <col min="3588" max="3840" width="9.140625" style="1613"/>
    <col min="3841" max="3841" width="24.28515625" style="1613" customWidth="1"/>
    <col min="3842" max="3842" width="60.5703125" style="1613" customWidth="1"/>
    <col min="3843" max="3843" width="9.85546875" style="1613" customWidth="1"/>
    <col min="3844" max="4096" width="9.140625" style="1613"/>
    <col min="4097" max="4097" width="24.28515625" style="1613" customWidth="1"/>
    <col min="4098" max="4098" width="60.5703125" style="1613" customWidth="1"/>
    <col min="4099" max="4099" width="9.85546875" style="1613" customWidth="1"/>
    <col min="4100" max="4352" width="9.140625" style="1613"/>
    <col min="4353" max="4353" width="24.28515625" style="1613" customWidth="1"/>
    <col min="4354" max="4354" width="60.5703125" style="1613" customWidth="1"/>
    <col min="4355" max="4355" width="9.85546875" style="1613" customWidth="1"/>
    <col min="4356" max="4608" width="9.140625" style="1613"/>
    <col min="4609" max="4609" width="24.28515625" style="1613" customWidth="1"/>
    <col min="4610" max="4610" width="60.5703125" style="1613" customWidth="1"/>
    <col min="4611" max="4611" width="9.85546875" style="1613" customWidth="1"/>
    <col min="4612" max="4864" width="9.140625" style="1613"/>
    <col min="4865" max="4865" width="24.28515625" style="1613" customWidth="1"/>
    <col min="4866" max="4866" width="60.5703125" style="1613" customWidth="1"/>
    <col min="4867" max="4867" width="9.85546875" style="1613" customWidth="1"/>
    <col min="4868" max="5120" width="9.140625" style="1613"/>
    <col min="5121" max="5121" width="24.28515625" style="1613" customWidth="1"/>
    <col min="5122" max="5122" width="60.5703125" style="1613" customWidth="1"/>
    <col min="5123" max="5123" width="9.85546875" style="1613" customWidth="1"/>
    <col min="5124" max="5376" width="9.140625" style="1613"/>
    <col min="5377" max="5377" width="24.28515625" style="1613" customWidth="1"/>
    <col min="5378" max="5378" width="60.5703125" style="1613" customWidth="1"/>
    <col min="5379" max="5379" width="9.85546875" style="1613" customWidth="1"/>
    <col min="5380" max="5632" width="9.140625" style="1613"/>
    <col min="5633" max="5633" width="24.28515625" style="1613" customWidth="1"/>
    <col min="5634" max="5634" width="60.5703125" style="1613" customWidth="1"/>
    <col min="5635" max="5635" width="9.85546875" style="1613" customWidth="1"/>
    <col min="5636" max="5888" width="9.140625" style="1613"/>
    <col min="5889" max="5889" width="24.28515625" style="1613" customWidth="1"/>
    <col min="5890" max="5890" width="60.5703125" style="1613" customWidth="1"/>
    <col min="5891" max="5891" width="9.85546875" style="1613" customWidth="1"/>
    <col min="5892" max="6144" width="9.140625" style="1613"/>
    <col min="6145" max="6145" width="24.28515625" style="1613" customWidth="1"/>
    <col min="6146" max="6146" width="60.5703125" style="1613" customWidth="1"/>
    <col min="6147" max="6147" width="9.85546875" style="1613" customWidth="1"/>
    <col min="6148" max="6400" width="9.140625" style="1613"/>
    <col min="6401" max="6401" width="24.28515625" style="1613" customWidth="1"/>
    <col min="6402" max="6402" width="60.5703125" style="1613" customWidth="1"/>
    <col min="6403" max="6403" width="9.85546875" style="1613" customWidth="1"/>
    <col min="6404" max="6656" width="9.140625" style="1613"/>
    <col min="6657" max="6657" width="24.28515625" style="1613" customWidth="1"/>
    <col min="6658" max="6658" width="60.5703125" style="1613" customWidth="1"/>
    <col min="6659" max="6659" width="9.85546875" style="1613" customWidth="1"/>
    <col min="6660" max="6912" width="9.140625" style="1613"/>
    <col min="6913" max="6913" width="24.28515625" style="1613" customWidth="1"/>
    <col min="6914" max="6914" width="60.5703125" style="1613" customWidth="1"/>
    <col min="6915" max="6915" width="9.85546875" style="1613" customWidth="1"/>
    <col min="6916" max="7168" width="9.140625" style="1613"/>
    <col min="7169" max="7169" width="24.28515625" style="1613" customWidth="1"/>
    <col min="7170" max="7170" width="60.5703125" style="1613" customWidth="1"/>
    <col min="7171" max="7171" width="9.85546875" style="1613" customWidth="1"/>
    <col min="7172" max="7424" width="9.140625" style="1613"/>
    <col min="7425" max="7425" width="24.28515625" style="1613" customWidth="1"/>
    <col min="7426" max="7426" width="60.5703125" style="1613" customWidth="1"/>
    <col min="7427" max="7427" width="9.85546875" style="1613" customWidth="1"/>
    <col min="7428" max="7680" width="9.140625" style="1613"/>
    <col min="7681" max="7681" width="24.28515625" style="1613" customWidth="1"/>
    <col min="7682" max="7682" width="60.5703125" style="1613" customWidth="1"/>
    <col min="7683" max="7683" width="9.85546875" style="1613" customWidth="1"/>
    <col min="7684" max="7936" width="9.140625" style="1613"/>
    <col min="7937" max="7937" width="24.28515625" style="1613" customWidth="1"/>
    <col min="7938" max="7938" width="60.5703125" style="1613" customWidth="1"/>
    <col min="7939" max="7939" width="9.85546875" style="1613" customWidth="1"/>
    <col min="7940" max="8192" width="9.140625" style="1613"/>
    <col min="8193" max="8193" width="24.28515625" style="1613" customWidth="1"/>
    <col min="8194" max="8194" width="60.5703125" style="1613" customWidth="1"/>
    <col min="8195" max="8195" width="9.85546875" style="1613" customWidth="1"/>
    <col min="8196" max="8448" width="9.140625" style="1613"/>
    <col min="8449" max="8449" width="24.28515625" style="1613" customWidth="1"/>
    <col min="8450" max="8450" width="60.5703125" style="1613" customWidth="1"/>
    <col min="8451" max="8451" width="9.85546875" style="1613" customWidth="1"/>
    <col min="8452" max="8704" width="9.140625" style="1613"/>
    <col min="8705" max="8705" width="24.28515625" style="1613" customWidth="1"/>
    <col min="8706" max="8706" width="60.5703125" style="1613" customWidth="1"/>
    <col min="8707" max="8707" width="9.85546875" style="1613" customWidth="1"/>
    <col min="8708" max="8960" width="9.140625" style="1613"/>
    <col min="8961" max="8961" width="24.28515625" style="1613" customWidth="1"/>
    <col min="8962" max="8962" width="60.5703125" style="1613" customWidth="1"/>
    <col min="8963" max="8963" width="9.85546875" style="1613" customWidth="1"/>
    <col min="8964" max="9216" width="9.140625" style="1613"/>
    <col min="9217" max="9217" width="24.28515625" style="1613" customWidth="1"/>
    <col min="9218" max="9218" width="60.5703125" style="1613" customWidth="1"/>
    <col min="9219" max="9219" width="9.85546875" style="1613" customWidth="1"/>
    <col min="9220" max="9472" width="9.140625" style="1613"/>
    <col min="9473" max="9473" width="24.28515625" style="1613" customWidth="1"/>
    <col min="9474" max="9474" width="60.5703125" style="1613" customWidth="1"/>
    <col min="9475" max="9475" width="9.85546875" style="1613" customWidth="1"/>
    <col min="9476" max="9728" width="9.140625" style="1613"/>
    <col min="9729" max="9729" width="24.28515625" style="1613" customWidth="1"/>
    <col min="9730" max="9730" width="60.5703125" style="1613" customWidth="1"/>
    <col min="9731" max="9731" width="9.85546875" style="1613" customWidth="1"/>
    <col min="9732" max="9984" width="9.140625" style="1613"/>
    <col min="9985" max="9985" width="24.28515625" style="1613" customWidth="1"/>
    <col min="9986" max="9986" width="60.5703125" style="1613" customWidth="1"/>
    <col min="9987" max="9987" width="9.85546875" style="1613" customWidth="1"/>
    <col min="9988" max="10240" width="9.140625" style="1613"/>
    <col min="10241" max="10241" width="24.28515625" style="1613" customWidth="1"/>
    <col min="10242" max="10242" width="60.5703125" style="1613" customWidth="1"/>
    <col min="10243" max="10243" width="9.85546875" style="1613" customWidth="1"/>
    <col min="10244" max="10496" width="9.140625" style="1613"/>
    <col min="10497" max="10497" width="24.28515625" style="1613" customWidth="1"/>
    <col min="10498" max="10498" width="60.5703125" style="1613" customWidth="1"/>
    <col min="10499" max="10499" width="9.85546875" style="1613" customWidth="1"/>
    <col min="10500" max="10752" width="9.140625" style="1613"/>
    <col min="10753" max="10753" width="24.28515625" style="1613" customWidth="1"/>
    <col min="10754" max="10754" width="60.5703125" style="1613" customWidth="1"/>
    <col min="10755" max="10755" width="9.85546875" style="1613" customWidth="1"/>
    <col min="10756" max="11008" width="9.140625" style="1613"/>
    <col min="11009" max="11009" width="24.28515625" style="1613" customWidth="1"/>
    <col min="11010" max="11010" width="60.5703125" style="1613" customWidth="1"/>
    <col min="11011" max="11011" width="9.85546875" style="1613" customWidth="1"/>
    <col min="11012" max="11264" width="9.140625" style="1613"/>
    <col min="11265" max="11265" width="24.28515625" style="1613" customWidth="1"/>
    <col min="11266" max="11266" width="60.5703125" style="1613" customWidth="1"/>
    <col min="11267" max="11267" width="9.85546875" style="1613" customWidth="1"/>
    <col min="11268" max="11520" width="9.140625" style="1613"/>
    <col min="11521" max="11521" width="24.28515625" style="1613" customWidth="1"/>
    <col min="11522" max="11522" width="60.5703125" style="1613" customWidth="1"/>
    <col min="11523" max="11523" width="9.85546875" style="1613" customWidth="1"/>
    <col min="11524" max="11776" width="9.140625" style="1613"/>
    <col min="11777" max="11777" width="24.28515625" style="1613" customWidth="1"/>
    <col min="11778" max="11778" width="60.5703125" style="1613" customWidth="1"/>
    <col min="11779" max="11779" width="9.85546875" style="1613" customWidth="1"/>
    <col min="11780" max="12032" width="9.140625" style="1613"/>
    <col min="12033" max="12033" width="24.28515625" style="1613" customWidth="1"/>
    <col min="12034" max="12034" width="60.5703125" style="1613" customWidth="1"/>
    <col min="12035" max="12035" width="9.85546875" style="1613" customWidth="1"/>
    <col min="12036" max="12288" width="9.140625" style="1613"/>
    <col min="12289" max="12289" width="24.28515625" style="1613" customWidth="1"/>
    <col min="12290" max="12290" width="60.5703125" style="1613" customWidth="1"/>
    <col min="12291" max="12291" width="9.85546875" style="1613" customWidth="1"/>
    <col min="12292" max="12544" width="9.140625" style="1613"/>
    <col min="12545" max="12545" width="24.28515625" style="1613" customWidth="1"/>
    <col min="12546" max="12546" width="60.5703125" style="1613" customWidth="1"/>
    <col min="12547" max="12547" width="9.85546875" style="1613" customWidth="1"/>
    <col min="12548" max="12800" width="9.140625" style="1613"/>
    <col min="12801" max="12801" width="24.28515625" style="1613" customWidth="1"/>
    <col min="12802" max="12802" width="60.5703125" style="1613" customWidth="1"/>
    <col min="12803" max="12803" width="9.85546875" style="1613" customWidth="1"/>
    <col min="12804" max="13056" width="9.140625" style="1613"/>
    <col min="13057" max="13057" width="24.28515625" style="1613" customWidth="1"/>
    <col min="13058" max="13058" width="60.5703125" style="1613" customWidth="1"/>
    <col min="13059" max="13059" width="9.85546875" style="1613" customWidth="1"/>
    <col min="13060" max="13312" width="9.140625" style="1613"/>
    <col min="13313" max="13313" width="24.28515625" style="1613" customWidth="1"/>
    <col min="13314" max="13314" width="60.5703125" style="1613" customWidth="1"/>
    <col min="13315" max="13315" width="9.85546875" style="1613" customWidth="1"/>
    <col min="13316" max="13568" width="9.140625" style="1613"/>
    <col min="13569" max="13569" width="24.28515625" style="1613" customWidth="1"/>
    <col min="13570" max="13570" width="60.5703125" style="1613" customWidth="1"/>
    <col min="13571" max="13571" width="9.85546875" style="1613" customWidth="1"/>
    <col min="13572" max="13824" width="9.140625" style="1613"/>
    <col min="13825" max="13825" width="24.28515625" style="1613" customWidth="1"/>
    <col min="13826" max="13826" width="60.5703125" style="1613" customWidth="1"/>
    <col min="13827" max="13827" width="9.85546875" style="1613" customWidth="1"/>
    <col min="13828" max="14080" width="9.140625" style="1613"/>
    <col min="14081" max="14081" width="24.28515625" style="1613" customWidth="1"/>
    <col min="14082" max="14082" width="60.5703125" style="1613" customWidth="1"/>
    <col min="14083" max="14083" width="9.85546875" style="1613" customWidth="1"/>
    <col min="14084" max="14336" width="9.140625" style="1613"/>
    <col min="14337" max="14337" width="24.28515625" style="1613" customWidth="1"/>
    <col min="14338" max="14338" width="60.5703125" style="1613" customWidth="1"/>
    <col min="14339" max="14339" width="9.85546875" style="1613" customWidth="1"/>
    <col min="14340" max="14592" width="9.140625" style="1613"/>
    <col min="14593" max="14593" width="24.28515625" style="1613" customWidth="1"/>
    <col min="14594" max="14594" width="60.5703125" style="1613" customWidth="1"/>
    <col min="14595" max="14595" width="9.85546875" style="1613" customWidth="1"/>
    <col min="14596" max="14848" width="9.140625" style="1613"/>
    <col min="14849" max="14849" width="24.28515625" style="1613" customWidth="1"/>
    <col min="14850" max="14850" width="60.5703125" style="1613" customWidth="1"/>
    <col min="14851" max="14851" width="9.85546875" style="1613" customWidth="1"/>
    <col min="14852" max="15104" width="9.140625" style="1613"/>
    <col min="15105" max="15105" width="24.28515625" style="1613" customWidth="1"/>
    <col min="15106" max="15106" width="60.5703125" style="1613" customWidth="1"/>
    <col min="15107" max="15107" width="9.85546875" style="1613" customWidth="1"/>
    <col min="15108" max="15360" width="9.140625" style="1613"/>
    <col min="15361" max="15361" width="24.28515625" style="1613" customWidth="1"/>
    <col min="15362" max="15362" width="60.5703125" style="1613" customWidth="1"/>
    <col min="15363" max="15363" width="9.85546875" style="1613" customWidth="1"/>
    <col min="15364" max="15616" width="9.140625" style="1613"/>
    <col min="15617" max="15617" width="24.28515625" style="1613" customWidth="1"/>
    <col min="15618" max="15618" width="60.5703125" style="1613" customWidth="1"/>
    <col min="15619" max="15619" width="9.85546875" style="1613" customWidth="1"/>
    <col min="15620" max="15872" width="9.140625" style="1613"/>
    <col min="15873" max="15873" width="24.28515625" style="1613" customWidth="1"/>
    <col min="15874" max="15874" width="60.5703125" style="1613" customWidth="1"/>
    <col min="15875" max="15875" width="9.85546875" style="1613" customWidth="1"/>
    <col min="15876" max="16128" width="9.140625" style="1613"/>
    <col min="16129" max="16129" width="24.28515625" style="1613" customWidth="1"/>
    <col min="16130" max="16130" width="60.5703125" style="1613" customWidth="1"/>
    <col min="16131" max="16131" width="9.85546875" style="1613" customWidth="1"/>
    <col min="16132" max="16384" width="9.140625" style="1613"/>
  </cols>
  <sheetData>
    <row r="1" spans="1:17">
      <c r="A1" s="16" t="s">
        <v>57</v>
      </c>
      <c r="B1" s="511" t="s">
        <v>2136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1613" t="s">
        <v>1349</v>
      </c>
      <c r="B5" s="161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2391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s="2" customFormat="1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 s="2" customFormat="1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9"/>
      <c r="D65" s="2374"/>
      <c r="E65" s="2374"/>
      <c r="F65" s="2374"/>
      <c r="G65" s="2374"/>
      <c r="H65" s="2374"/>
      <c r="I65" s="2374"/>
      <c r="J65" s="2374"/>
      <c r="K65" s="2374"/>
      <c r="L65" s="2374"/>
      <c r="M65" s="2374"/>
      <c r="N65" s="2374"/>
      <c r="O65" s="2374"/>
      <c r="P65" s="2374"/>
      <c r="Q65" s="2375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s="2" customFormat="1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52"/>
      <c r="B79" s="638"/>
    </row>
    <row r="80" spans="1:17">
      <c r="A80" s="652"/>
      <c r="B80" s="638"/>
    </row>
    <row r="81" spans="2:2">
      <c r="B81" s="33"/>
    </row>
    <row r="82" spans="2:2">
      <c r="B82" s="33"/>
    </row>
    <row r="83" spans="2:2">
      <c r="B83" s="33"/>
    </row>
    <row r="84" spans="2:2">
      <c r="B84" s="33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4"/>
  <sheetViews>
    <sheetView workbookViewId="0">
      <selection activeCell="B27" sqref="B27:C27"/>
    </sheetView>
  </sheetViews>
  <sheetFormatPr defaultRowHeight="15"/>
  <cols>
    <col min="1" max="1" width="24.28515625" style="1613" customWidth="1"/>
    <col min="2" max="2" width="60.5703125" style="1613" customWidth="1"/>
    <col min="3" max="3" width="9.85546875" style="1613" customWidth="1"/>
    <col min="4" max="256" width="9.140625" style="1613"/>
    <col min="257" max="257" width="24.28515625" style="1613" customWidth="1"/>
    <col min="258" max="258" width="60.5703125" style="1613" customWidth="1"/>
    <col min="259" max="259" width="9.85546875" style="1613" customWidth="1"/>
    <col min="260" max="512" width="9.140625" style="1613"/>
    <col min="513" max="513" width="24.28515625" style="1613" customWidth="1"/>
    <col min="514" max="514" width="60.5703125" style="1613" customWidth="1"/>
    <col min="515" max="515" width="9.85546875" style="1613" customWidth="1"/>
    <col min="516" max="768" width="9.140625" style="1613"/>
    <col min="769" max="769" width="24.28515625" style="1613" customWidth="1"/>
    <col min="770" max="770" width="60.5703125" style="1613" customWidth="1"/>
    <col min="771" max="771" width="9.85546875" style="1613" customWidth="1"/>
    <col min="772" max="1024" width="9.140625" style="1613"/>
    <col min="1025" max="1025" width="24.28515625" style="1613" customWidth="1"/>
    <col min="1026" max="1026" width="60.5703125" style="1613" customWidth="1"/>
    <col min="1027" max="1027" width="9.85546875" style="1613" customWidth="1"/>
    <col min="1028" max="1280" width="9.140625" style="1613"/>
    <col min="1281" max="1281" width="24.28515625" style="1613" customWidth="1"/>
    <col min="1282" max="1282" width="60.5703125" style="1613" customWidth="1"/>
    <col min="1283" max="1283" width="9.85546875" style="1613" customWidth="1"/>
    <col min="1284" max="1536" width="9.140625" style="1613"/>
    <col min="1537" max="1537" width="24.28515625" style="1613" customWidth="1"/>
    <col min="1538" max="1538" width="60.5703125" style="1613" customWidth="1"/>
    <col min="1539" max="1539" width="9.85546875" style="1613" customWidth="1"/>
    <col min="1540" max="1792" width="9.140625" style="1613"/>
    <col min="1793" max="1793" width="24.28515625" style="1613" customWidth="1"/>
    <col min="1794" max="1794" width="60.5703125" style="1613" customWidth="1"/>
    <col min="1795" max="1795" width="9.85546875" style="1613" customWidth="1"/>
    <col min="1796" max="2048" width="9.140625" style="1613"/>
    <col min="2049" max="2049" width="24.28515625" style="1613" customWidth="1"/>
    <col min="2050" max="2050" width="60.5703125" style="1613" customWidth="1"/>
    <col min="2051" max="2051" width="9.85546875" style="1613" customWidth="1"/>
    <col min="2052" max="2304" width="9.140625" style="1613"/>
    <col min="2305" max="2305" width="24.28515625" style="1613" customWidth="1"/>
    <col min="2306" max="2306" width="60.5703125" style="1613" customWidth="1"/>
    <col min="2307" max="2307" width="9.85546875" style="1613" customWidth="1"/>
    <col min="2308" max="2560" width="9.140625" style="1613"/>
    <col min="2561" max="2561" width="24.28515625" style="1613" customWidth="1"/>
    <col min="2562" max="2562" width="60.5703125" style="1613" customWidth="1"/>
    <col min="2563" max="2563" width="9.85546875" style="1613" customWidth="1"/>
    <col min="2564" max="2816" width="9.140625" style="1613"/>
    <col min="2817" max="2817" width="24.28515625" style="1613" customWidth="1"/>
    <col min="2818" max="2818" width="60.5703125" style="1613" customWidth="1"/>
    <col min="2819" max="2819" width="9.85546875" style="1613" customWidth="1"/>
    <col min="2820" max="3072" width="9.140625" style="1613"/>
    <col min="3073" max="3073" width="24.28515625" style="1613" customWidth="1"/>
    <col min="3074" max="3074" width="60.5703125" style="1613" customWidth="1"/>
    <col min="3075" max="3075" width="9.85546875" style="1613" customWidth="1"/>
    <col min="3076" max="3328" width="9.140625" style="1613"/>
    <col min="3329" max="3329" width="24.28515625" style="1613" customWidth="1"/>
    <col min="3330" max="3330" width="60.5703125" style="1613" customWidth="1"/>
    <col min="3331" max="3331" width="9.85546875" style="1613" customWidth="1"/>
    <col min="3332" max="3584" width="9.140625" style="1613"/>
    <col min="3585" max="3585" width="24.28515625" style="1613" customWidth="1"/>
    <col min="3586" max="3586" width="60.5703125" style="1613" customWidth="1"/>
    <col min="3587" max="3587" width="9.85546875" style="1613" customWidth="1"/>
    <col min="3588" max="3840" width="9.140625" style="1613"/>
    <col min="3841" max="3841" width="24.28515625" style="1613" customWidth="1"/>
    <col min="3842" max="3842" width="60.5703125" style="1613" customWidth="1"/>
    <col min="3843" max="3843" width="9.85546875" style="1613" customWidth="1"/>
    <col min="3844" max="4096" width="9.140625" style="1613"/>
    <col min="4097" max="4097" width="24.28515625" style="1613" customWidth="1"/>
    <col min="4098" max="4098" width="60.5703125" style="1613" customWidth="1"/>
    <col min="4099" max="4099" width="9.85546875" style="1613" customWidth="1"/>
    <col min="4100" max="4352" width="9.140625" style="1613"/>
    <col min="4353" max="4353" width="24.28515625" style="1613" customWidth="1"/>
    <col min="4354" max="4354" width="60.5703125" style="1613" customWidth="1"/>
    <col min="4355" max="4355" width="9.85546875" style="1613" customWidth="1"/>
    <col min="4356" max="4608" width="9.140625" style="1613"/>
    <col min="4609" max="4609" width="24.28515625" style="1613" customWidth="1"/>
    <col min="4610" max="4610" width="60.5703125" style="1613" customWidth="1"/>
    <col min="4611" max="4611" width="9.85546875" style="1613" customWidth="1"/>
    <col min="4612" max="4864" width="9.140625" style="1613"/>
    <col min="4865" max="4865" width="24.28515625" style="1613" customWidth="1"/>
    <col min="4866" max="4866" width="60.5703125" style="1613" customWidth="1"/>
    <col min="4867" max="4867" width="9.85546875" style="1613" customWidth="1"/>
    <col min="4868" max="5120" width="9.140625" style="1613"/>
    <col min="5121" max="5121" width="24.28515625" style="1613" customWidth="1"/>
    <col min="5122" max="5122" width="60.5703125" style="1613" customWidth="1"/>
    <col min="5123" max="5123" width="9.85546875" style="1613" customWidth="1"/>
    <col min="5124" max="5376" width="9.140625" style="1613"/>
    <col min="5377" max="5377" width="24.28515625" style="1613" customWidth="1"/>
    <col min="5378" max="5378" width="60.5703125" style="1613" customWidth="1"/>
    <col min="5379" max="5379" width="9.85546875" style="1613" customWidth="1"/>
    <col min="5380" max="5632" width="9.140625" style="1613"/>
    <col min="5633" max="5633" width="24.28515625" style="1613" customWidth="1"/>
    <col min="5634" max="5634" width="60.5703125" style="1613" customWidth="1"/>
    <col min="5635" max="5635" width="9.85546875" style="1613" customWidth="1"/>
    <col min="5636" max="5888" width="9.140625" style="1613"/>
    <col min="5889" max="5889" width="24.28515625" style="1613" customWidth="1"/>
    <col min="5890" max="5890" width="60.5703125" style="1613" customWidth="1"/>
    <col min="5891" max="5891" width="9.85546875" style="1613" customWidth="1"/>
    <col min="5892" max="6144" width="9.140625" style="1613"/>
    <col min="6145" max="6145" width="24.28515625" style="1613" customWidth="1"/>
    <col min="6146" max="6146" width="60.5703125" style="1613" customWidth="1"/>
    <col min="6147" max="6147" width="9.85546875" style="1613" customWidth="1"/>
    <col min="6148" max="6400" width="9.140625" style="1613"/>
    <col min="6401" max="6401" width="24.28515625" style="1613" customWidth="1"/>
    <col min="6402" max="6402" width="60.5703125" style="1613" customWidth="1"/>
    <col min="6403" max="6403" width="9.85546875" style="1613" customWidth="1"/>
    <col min="6404" max="6656" width="9.140625" style="1613"/>
    <col min="6657" max="6657" width="24.28515625" style="1613" customWidth="1"/>
    <col min="6658" max="6658" width="60.5703125" style="1613" customWidth="1"/>
    <col min="6659" max="6659" width="9.85546875" style="1613" customWidth="1"/>
    <col min="6660" max="6912" width="9.140625" style="1613"/>
    <col min="6913" max="6913" width="24.28515625" style="1613" customWidth="1"/>
    <col min="6914" max="6914" width="60.5703125" style="1613" customWidth="1"/>
    <col min="6915" max="6915" width="9.85546875" style="1613" customWidth="1"/>
    <col min="6916" max="7168" width="9.140625" style="1613"/>
    <col min="7169" max="7169" width="24.28515625" style="1613" customWidth="1"/>
    <col min="7170" max="7170" width="60.5703125" style="1613" customWidth="1"/>
    <col min="7171" max="7171" width="9.85546875" style="1613" customWidth="1"/>
    <col min="7172" max="7424" width="9.140625" style="1613"/>
    <col min="7425" max="7425" width="24.28515625" style="1613" customWidth="1"/>
    <col min="7426" max="7426" width="60.5703125" style="1613" customWidth="1"/>
    <col min="7427" max="7427" width="9.85546875" style="1613" customWidth="1"/>
    <col min="7428" max="7680" width="9.140625" style="1613"/>
    <col min="7681" max="7681" width="24.28515625" style="1613" customWidth="1"/>
    <col min="7682" max="7682" width="60.5703125" style="1613" customWidth="1"/>
    <col min="7683" max="7683" width="9.85546875" style="1613" customWidth="1"/>
    <col min="7684" max="7936" width="9.140625" style="1613"/>
    <col min="7937" max="7937" width="24.28515625" style="1613" customWidth="1"/>
    <col min="7938" max="7938" width="60.5703125" style="1613" customWidth="1"/>
    <col min="7939" max="7939" width="9.85546875" style="1613" customWidth="1"/>
    <col min="7940" max="8192" width="9.140625" style="1613"/>
    <col min="8193" max="8193" width="24.28515625" style="1613" customWidth="1"/>
    <col min="8194" max="8194" width="60.5703125" style="1613" customWidth="1"/>
    <col min="8195" max="8195" width="9.85546875" style="1613" customWidth="1"/>
    <col min="8196" max="8448" width="9.140625" style="1613"/>
    <col min="8449" max="8449" width="24.28515625" style="1613" customWidth="1"/>
    <col min="8450" max="8450" width="60.5703125" style="1613" customWidth="1"/>
    <col min="8451" max="8451" width="9.85546875" style="1613" customWidth="1"/>
    <col min="8452" max="8704" width="9.140625" style="1613"/>
    <col min="8705" max="8705" width="24.28515625" style="1613" customWidth="1"/>
    <col min="8706" max="8706" width="60.5703125" style="1613" customWidth="1"/>
    <col min="8707" max="8707" width="9.85546875" style="1613" customWidth="1"/>
    <col min="8708" max="8960" width="9.140625" style="1613"/>
    <col min="8961" max="8961" width="24.28515625" style="1613" customWidth="1"/>
    <col min="8962" max="8962" width="60.5703125" style="1613" customWidth="1"/>
    <col min="8963" max="8963" width="9.85546875" style="1613" customWidth="1"/>
    <col min="8964" max="9216" width="9.140625" style="1613"/>
    <col min="9217" max="9217" width="24.28515625" style="1613" customWidth="1"/>
    <col min="9218" max="9218" width="60.5703125" style="1613" customWidth="1"/>
    <col min="9219" max="9219" width="9.85546875" style="1613" customWidth="1"/>
    <col min="9220" max="9472" width="9.140625" style="1613"/>
    <col min="9473" max="9473" width="24.28515625" style="1613" customWidth="1"/>
    <col min="9474" max="9474" width="60.5703125" style="1613" customWidth="1"/>
    <col min="9475" max="9475" width="9.85546875" style="1613" customWidth="1"/>
    <col min="9476" max="9728" width="9.140625" style="1613"/>
    <col min="9729" max="9729" width="24.28515625" style="1613" customWidth="1"/>
    <col min="9730" max="9730" width="60.5703125" style="1613" customWidth="1"/>
    <col min="9731" max="9731" width="9.85546875" style="1613" customWidth="1"/>
    <col min="9732" max="9984" width="9.140625" style="1613"/>
    <col min="9985" max="9985" width="24.28515625" style="1613" customWidth="1"/>
    <col min="9986" max="9986" width="60.5703125" style="1613" customWidth="1"/>
    <col min="9987" max="9987" width="9.85546875" style="1613" customWidth="1"/>
    <col min="9988" max="10240" width="9.140625" style="1613"/>
    <col min="10241" max="10241" width="24.28515625" style="1613" customWidth="1"/>
    <col min="10242" max="10242" width="60.5703125" style="1613" customWidth="1"/>
    <col min="10243" max="10243" width="9.85546875" style="1613" customWidth="1"/>
    <col min="10244" max="10496" width="9.140625" style="1613"/>
    <col min="10497" max="10497" width="24.28515625" style="1613" customWidth="1"/>
    <col min="10498" max="10498" width="60.5703125" style="1613" customWidth="1"/>
    <col min="10499" max="10499" width="9.85546875" style="1613" customWidth="1"/>
    <col min="10500" max="10752" width="9.140625" style="1613"/>
    <col min="10753" max="10753" width="24.28515625" style="1613" customWidth="1"/>
    <col min="10754" max="10754" width="60.5703125" style="1613" customWidth="1"/>
    <col min="10755" max="10755" width="9.85546875" style="1613" customWidth="1"/>
    <col min="10756" max="11008" width="9.140625" style="1613"/>
    <col min="11009" max="11009" width="24.28515625" style="1613" customWidth="1"/>
    <col min="11010" max="11010" width="60.5703125" style="1613" customWidth="1"/>
    <col min="11011" max="11011" width="9.85546875" style="1613" customWidth="1"/>
    <col min="11012" max="11264" width="9.140625" style="1613"/>
    <col min="11265" max="11265" width="24.28515625" style="1613" customWidth="1"/>
    <col min="11266" max="11266" width="60.5703125" style="1613" customWidth="1"/>
    <col min="11267" max="11267" width="9.85546875" style="1613" customWidth="1"/>
    <col min="11268" max="11520" width="9.140625" style="1613"/>
    <col min="11521" max="11521" width="24.28515625" style="1613" customWidth="1"/>
    <col min="11522" max="11522" width="60.5703125" style="1613" customWidth="1"/>
    <col min="11523" max="11523" width="9.85546875" style="1613" customWidth="1"/>
    <col min="11524" max="11776" width="9.140625" style="1613"/>
    <col min="11777" max="11777" width="24.28515625" style="1613" customWidth="1"/>
    <col min="11778" max="11778" width="60.5703125" style="1613" customWidth="1"/>
    <col min="11779" max="11779" width="9.85546875" style="1613" customWidth="1"/>
    <col min="11780" max="12032" width="9.140625" style="1613"/>
    <col min="12033" max="12033" width="24.28515625" style="1613" customWidth="1"/>
    <col min="12034" max="12034" width="60.5703125" style="1613" customWidth="1"/>
    <col min="12035" max="12035" width="9.85546875" style="1613" customWidth="1"/>
    <col min="12036" max="12288" width="9.140625" style="1613"/>
    <col min="12289" max="12289" width="24.28515625" style="1613" customWidth="1"/>
    <col min="12290" max="12290" width="60.5703125" style="1613" customWidth="1"/>
    <col min="12291" max="12291" width="9.85546875" style="1613" customWidth="1"/>
    <col min="12292" max="12544" width="9.140625" style="1613"/>
    <col min="12545" max="12545" width="24.28515625" style="1613" customWidth="1"/>
    <col min="12546" max="12546" width="60.5703125" style="1613" customWidth="1"/>
    <col min="12547" max="12547" width="9.85546875" style="1613" customWidth="1"/>
    <col min="12548" max="12800" width="9.140625" style="1613"/>
    <col min="12801" max="12801" width="24.28515625" style="1613" customWidth="1"/>
    <col min="12802" max="12802" width="60.5703125" style="1613" customWidth="1"/>
    <col min="12803" max="12803" width="9.85546875" style="1613" customWidth="1"/>
    <col min="12804" max="13056" width="9.140625" style="1613"/>
    <col min="13057" max="13057" width="24.28515625" style="1613" customWidth="1"/>
    <col min="13058" max="13058" width="60.5703125" style="1613" customWidth="1"/>
    <col min="13059" max="13059" width="9.85546875" style="1613" customWidth="1"/>
    <col min="13060" max="13312" width="9.140625" style="1613"/>
    <col min="13313" max="13313" width="24.28515625" style="1613" customWidth="1"/>
    <col min="13314" max="13314" width="60.5703125" style="1613" customWidth="1"/>
    <col min="13315" max="13315" width="9.85546875" style="1613" customWidth="1"/>
    <col min="13316" max="13568" width="9.140625" style="1613"/>
    <col min="13569" max="13569" width="24.28515625" style="1613" customWidth="1"/>
    <col min="13570" max="13570" width="60.5703125" style="1613" customWidth="1"/>
    <col min="13571" max="13571" width="9.85546875" style="1613" customWidth="1"/>
    <col min="13572" max="13824" width="9.140625" style="1613"/>
    <col min="13825" max="13825" width="24.28515625" style="1613" customWidth="1"/>
    <col min="13826" max="13826" width="60.5703125" style="1613" customWidth="1"/>
    <col min="13827" max="13827" width="9.85546875" style="1613" customWidth="1"/>
    <col min="13828" max="14080" width="9.140625" style="1613"/>
    <col min="14081" max="14081" width="24.28515625" style="1613" customWidth="1"/>
    <col min="14082" max="14082" width="60.5703125" style="1613" customWidth="1"/>
    <col min="14083" max="14083" width="9.85546875" style="1613" customWidth="1"/>
    <col min="14084" max="14336" width="9.140625" style="1613"/>
    <col min="14337" max="14337" width="24.28515625" style="1613" customWidth="1"/>
    <col min="14338" max="14338" width="60.5703125" style="1613" customWidth="1"/>
    <col min="14339" max="14339" width="9.85546875" style="1613" customWidth="1"/>
    <col min="14340" max="14592" width="9.140625" style="1613"/>
    <col min="14593" max="14593" width="24.28515625" style="1613" customWidth="1"/>
    <col min="14594" max="14594" width="60.5703125" style="1613" customWidth="1"/>
    <col min="14595" max="14595" width="9.85546875" style="1613" customWidth="1"/>
    <col min="14596" max="14848" width="9.140625" style="1613"/>
    <col min="14849" max="14849" width="24.28515625" style="1613" customWidth="1"/>
    <col min="14850" max="14850" width="60.5703125" style="1613" customWidth="1"/>
    <col min="14851" max="14851" width="9.85546875" style="1613" customWidth="1"/>
    <col min="14852" max="15104" width="9.140625" style="1613"/>
    <col min="15105" max="15105" width="24.28515625" style="1613" customWidth="1"/>
    <col min="15106" max="15106" width="60.5703125" style="1613" customWidth="1"/>
    <col min="15107" max="15107" width="9.85546875" style="1613" customWidth="1"/>
    <col min="15108" max="15360" width="9.140625" style="1613"/>
    <col min="15361" max="15361" width="24.28515625" style="1613" customWidth="1"/>
    <col min="15362" max="15362" width="60.5703125" style="1613" customWidth="1"/>
    <col min="15363" max="15363" width="9.85546875" style="1613" customWidth="1"/>
    <col min="15364" max="15616" width="9.140625" style="1613"/>
    <col min="15617" max="15617" width="24.28515625" style="1613" customWidth="1"/>
    <col min="15618" max="15618" width="60.5703125" style="1613" customWidth="1"/>
    <col min="15619" max="15619" width="9.85546875" style="1613" customWidth="1"/>
    <col min="15620" max="15872" width="9.140625" style="1613"/>
    <col min="15873" max="15873" width="24.28515625" style="1613" customWidth="1"/>
    <col min="15874" max="15874" width="60.5703125" style="1613" customWidth="1"/>
    <col min="15875" max="15875" width="9.85546875" style="1613" customWidth="1"/>
    <col min="15876" max="16128" width="9.140625" style="1613"/>
    <col min="16129" max="16129" width="24.28515625" style="1613" customWidth="1"/>
    <col min="16130" max="16130" width="60.5703125" style="1613" customWidth="1"/>
    <col min="16131" max="16131" width="9.85546875" style="1613" customWidth="1"/>
    <col min="16132" max="16384" width="9.140625" style="1613"/>
  </cols>
  <sheetData>
    <row r="1" spans="1:17">
      <c r="A1" s="16" t="s">
        <v>57</v>
      </c>
      <c r="B1" s="511" t="s">
        <v>2137</v>
      </c>
    </row>
    <row r="2" spans="1:17">
      <c r="A2" s="16" t="s">
        <v>58</v>
      </c>
      <c r="B2" s="16" t="s">
        <v>2123</v>
      </c>
    </row>
    <row r="3" spans="1:17">
      <c r="A3" s="16" t="s">
        <v>56</v>
      </c>
      <c r="B3" s="16" t="s">
        <v>1366</v>
      </c>
    </row>
    <row r="4" spans="1:17">
      <c r="A4" s="16" t="s">
        <v>59</v>
      </c>
      <c r="B4" s="16" t="s">
        <v>62</v>
      </c>
    </row>
    <row r="5" spans="1:17">
      <c r="A5" s="1613" t="s">
        <v>1349</v>
      </c>
      <c r="B5" s="1613" t="s">
        <v>80</v>
      </c>
    </row>
    <row r="6" spans="1:17" ht="15.75" thickBot="1"/>
    <row r="7" spans="1:17" ht="15" customHeight="1">
      <c r="A7" s="3137" t="s">
        <v>2393</v>
      </c>
      <c r="B7" s="3138"/>
      <c r="C7" s="3143" t="s">
        <v>2394</v>
      </c>
      <c r="D7" s="3185"/>
      <c r="E7" s="3185"/>
      <c r="F7" s="3185"/>
      <c r="G7" s="3185"/>
      <c r="H7" s="3185"/>
      <c r="I7" s="3185"/>
      <c r="J7" s="3185"/>
      <c r="K7" s="3185"/>
      <c r="L7" s="3186"/>
      <c r="M7" s="3186"/>
      <c r="N7" s="3186"/>
      <c r="O7" s="3186"/>
      <c r="P7" s="3186"/>
      <c r="Q7" s="3187"/>
    </row>
    <row r="8" spans="1:17">
      <c r="A8" s="3139"/>
      <c r="B8" s="3140"/>
      <c r="C8" s="3188"/>
      <c r="D8" s="3189"/>
      <c r="E8" s="3189"/>
      <c r="F8" s="3189"/>
      <c r="G8" s="3189"/>
      <c r="H8" s="3189"/>
      <c r="I8" s="3189"/>
      <c r="J8" s="3189"/>
      <c r="K8" s="3189"/>
      <c r="L8" s="3190"/>
      <c r="M8" s="3190"/>
      <c r="N8" s="3190"/>
      <c r="O8" s="3190"/>
      <c r="P8" s="3190"/>
      <c r="Q8" s="3191"/>
    </row>
    <row r="9" spans="1:17">
      <c r="A9" s="3139"/>
      <c r="B9" s="3140"/>
      <c r="C9" s="3188"/>
      <c r="D9" s="3189"/>
      <c r="E9" s="3189"/>
      <c r="F9" s="3189"/>
      <c r="G9" s="3189"/>
      <c r="H9" s="3189"/>
      <c r="I9" s="3189"/>
      <c r="J9" s="3189"/>
      <c r="K9" s="3189"/>
      <c r="L9" s="3190"/>
      <c r="M9" s="3190"/>
      <c r="N9" s="3190"/>
      <c r="O9" s="3190"/>
      <c r="P9" s="3190"/>
      <c r="Q9" s="3191"/>
    </row>
    <row r="10" spans="1:17" ht="15.75" thickBot="1">
      <c r="A10" s="3141"/>
      <c r="B10" s="3142"/>
      <c r="C10" s="3192"/>
      <c r="D10" s="3193"/>
      <c r="E10" s="3193"/>
      <c r="F10" s="3193"/>
      <c r="G10" s="3193"/>
      <c r="H10" s="3193"/>
      <c r="I10" s="3193"/>
      <c r="J10" s="3193"/>
      <c r="K10" s="3193"/>
      <c r="L10" s="3194"/>
      <c r="M10" s="3194"/>
      <c r="N10" s="3194"/>
      <c r="O10" s="3194"/>
      <c r="P10" s="3194"/>
      <c r="Q10" s="3195"/>
    </row>
    <row r="11" spans="1:17">
      <c r="A11" s="3155" t="s">
        <v>2395</v>
      </c>
      <c r="B11" s="3156"/>
      <c r="C11" s="3169" t="s">
        <v>2392</v>
      </c>
      <c r="D11" s="641"/>
      <c r="E11" s="3196" t="s">
        <v>2304</v>
      </c>
      <c r="F11" s="3196"/>
      <c r="G11" s="3196"/>
      <c r="H11" s="3196"/>
      <c r="I11" s="3196"/>
      <c r="J11" s="3196"/>
      <c r="K11" s="3196"/>
      <c r="L11" s="3196"/>
      <c r="M11" s="3196"/>
      <c r="N11" s="3196"/>
      <c r="O11" s="3196"/>
      <c r="P11" s="3196"/>
      <c r="Q11" s="3197"/>
    </row>
    <row r="12" spans="1:17" ht="24">
      <c r="A12" s="3157"/>
      <c r="B12" s="3158"/>
      <c r="C12" s="3170"/>
      <c r="D12" s="2361" t="s">
        <v>2305</v>
      </c>
      <c r="E12" s="2362" t="s">
        <v>2306</v>
      </c>
      <c r="F12" s="2363" t="s">
        <v>2307</v>
      </c>
      <c r="G12" s="2363" t="s">
        <v>2308</v>
      </c>
      <c r="H12" s="2363" t="s">
        <v>2309</v>
      </c>
      <c r="I12" s="2363" t="s">
        <v>2310</v>
      </c>
      <c r="J12" s="2363" t="s">
        <v>2311</v>
      </c>
      <c r="K12" s="2363" t="s">
        <v>2312</v>
      </c>
      <c r="L12" s="2363" t="s">
        <v>2313</v>
      </c>
      <c r="M12" s="2363" t="s">
        <v>2314</v>
      </c>
      <c r="N12" s="2363" t="s">
        <v>2315</v>
      </c>
      <c r="O12" s="2363" t="s">
        <v>2316</v>
      </c>
      <c r="P12" s="2363" t="s">
        <v>2317</v>
      </c>
      <c r="Q12" s="2364" t="s">
        <v>2318</v>
      </c>
    </row>
    <row r="13" spans="1:17">
      <c r="A13" s="2376"/>
      <c r="B13" s="2377"/>
      <c r="C13" s="2378">
        <v>1</v>
      </c>
      <c r="D13" s="2379">
        <v>2</v>
      </c>
      <c r="E13" s="2379">
        <v>3</v>
      </c>
      <c r="F13" s="2379">
        <v>4</v>
      </c>
      <c r="G13" s="2379">
        <v>5</v>
      </c>
      <c r="H13" s="2379">
        <v>6</v>
      </c>
      <c r="I13" s="2379">
        <v>7</v>
      </c>
      <c r="J13" s="2379">
        <v>8</v>
      </c>
      <c r="K13" s="2379">
        <v>9</v>
      </c>
      <c r="L13" s="2379">
        <v>10</v>
      </c>
      <c r="M13" s="2379">
        <v>11</v>
      </c>
      <c r="N13" s="2379">
        <v>12</v>
      </c>
      <c r="O13" s="2379">
        <v>13</v>
      </c>
      <c r="P13" s="2379">
        <v>14</v>
      </c>
      <c r="Q13" s="2380">
        <v>15</v>
      </c>
    </row>
    <row r="14" spans="1:17">
      <c r="A14" s="2376"/>
      <c r="B14" s="2365" t="s">
        <v>2319</v>
      </c>
      <c r="C14" s="2243"/>
      <c r="D14" s="2244"/>
      <c r="E14" s="2244"/>
      <c r="F14" s="2244"/>
      <c r="G14" s="2244"/>
      <c r="H14" s="2244"/>
      <c r="I14" s="2244"/>
      <c r="J14" s="2244"/>
      <c r="K14" s="2244"/>
      <c r="L14" s="2244"/>
      <c r="M14" s="2244"/>
      <c r="N14" s="2244"/>
      <c r="O14" s="2244"/>
      <c r="P14" s="2244"/>
      <c r="Q14" s="2245"/>
    </row>
    <row r="15" spans="1:17">
      <c r="A15" s="2381"/>
      <c r="B15" s="2366" t="s">
        <v>708</v>
      </c>
      <c r="C15" s="2247"/>
      <c r="D15" s="2248"/>
      <c r="E15" s="2248"/>
      <c r="F15" s="2248"/>
      <c r="G15" s="2248"/>
      <c r="H15" s="2248"/>
      <c r="I15" s="2248"/>
      <c r="J15" s="2248"/>
      <c r="K15" s="2248"/>
      <c r="L15" s="2248"/>
      <c r="M15" s="2248"/>
      <c r="N15" s="2248"/>
      <c r="O15" s="2248"/>
      <c r="P15" s="2248"/>
      <c r="Q15" s="2249"/>
    </row>
    <row r="16" spans="1:17">
      <c r="A16" s="2250">
        <v>1</v>
      </c>
      <c r="B16" s="2251" t="s">
        <v>711</v>
      </c>
      <c r="C16" s="2252">
        <f>SUM(D16:Q16)</f>
        <v>0</v>
      </c>
      <c r="D16" s="2253"/>
      <c r="E16" s="2254"/>
      <c r="F16" s="2254"/>
      <c r="G16" s="2254"/>
      <c r="H16" s="2254"/>
      <c r="I16" s="2254"/>
      <c r="J16" s="2254"/>
      <c r="K16" s="2254"/>
      <c r="L16" s="2254"/>
      <c r="M16" s="2254"/>
      <c r="N16" s="2254"/>
      <c r="O16" s="2254"/>
      <c r="P16" s="2254"/>
      <c r="Q16" s="2255"/>
    </row>
    <row r="17" spans="1:17" ht="25.5">
      <c r="A17" s="2250">
        <v>2</v>
      </c>
      <c r="B17" s="2256" t="s">
        <v>2320</v>
      </c>
      <c r="C17" s="2252">
        <f t="shared" ref="C17:C32" si="0">SUM(D17:Q17)</f>
        <v>0</v>
      </c>
      <c r="D17" s="2257"/>
      <c r="E17" s="2258"/>
      <c r="F17" s="2258"/>
      <c r="G17" s="2258"/>
      <c r="H17" s="2258"/>
      <c r="I17" s="2258"/>
      <c r="J17" s="2258"/>
      <c r="K17" s="2258"/>
      <c r="L17" s="2258"/>
      <c r="M17" s="2258"/>
      <c r="N17" s="2258"/>
      <c r="O17" s="2258"/>
      <c r="P17" s="2258"/>
      <c r="Q17" s="2259"/>
    </row>
    <row r="18" spans="1:17">
      <c r="A18" s="2260">
        <v>3</v>
      </c>
      <c r="B18" s="2261" t="s">
        <v>2321</v>
      </c>
      <c r="C18" s="2252">
        <f t="shared" si="0"/>
        <v>0</v>
      </c>
      <c r="D18" s="2257"/>
      <c r="E18" s="2258"/>
      <c r="F18" s="2258"/>
      <c r="G18" s="2258"/>
      <c r="H18" s="2258"/>
      <c r="I18" s="2258"/>
      <c r="J18" s="2258"/>
      <c r="K18" s="2258"/>
      <c r="L18" s="2258"/>
      <c r="M18" s="2258"/>
      <c r="N18" s="2258"/>
      <c r="O18" s="2258"/>
      <c r="P18" s="2258"/>
      <c r="Q18" s="2259"/>
    </row>
    <row r="19" spans="1:17">
      <c r="A19" s="2260">
        <v>4</v>
      </c>
      <c r="B19" s="2261" t="s">
        <v>2322</v>
      </c>
      <c r="C19" s="2252">
        <f t="shared" si="0"/>
        <v>0</v>
      </c>
      <c r="D19" s="2262">
        <f>D20+D21</f>
        <v>0</v>
      </c>
      <c r="E19" s="2262">
        <f t="shared" ref="E19:Q19" si="1">E20+E21</f>
        <v>0</v>
      </c>
      <c r="F19" s="2262">
        <f t="shared" si="1"/>
        <v>0</v>
      </c>
      <c r="G19" s="2262">
        <f t="shared" si="1"/>
        <v>0</v>
      </c>
      <c r="H19" s="2262">
        <f t="shared" si="1"/>
        <v>0</v>
      </c>
      <c r="I19" s="2262">
        <f t="shared" si="1"/>
        <v>0</v>
      </c>
      <c r="J19" s="2262">
        <f t="shared" si="1"/>
        <v>0</v>
      </c>
      <c r="K19" s="2262">
        <f t="shared" si="1"/>
        <v>0</v>
      </c>
      <c r="L19" s="2262">
        <f t="shared" si="1"/>
        <v>0</v>
      </c>
      <c r="M19" s="2262">
        <f t="shared" si="1"/>
        <v>0</v>
      </c>
      <c r="N19" s="2262">
        <f t="shared" si="1"/>
        <v>0</v>
      </c>
      <c r="O19" s="2262">
        <f t="shared" si="1"/>
        <v>0</v>
      </c>
      <c r="P19" s="2262">
        <f t="shared" si="1"/>
        <v>0</v>
      </c>
      <c r="Q19" s="2263">
        <f t="shared" si="1"/>
        <v>0</v>
      </c>
    </row>
    <row r="20" spans="1:17">
      <c r="A20" s="2382"/>
      <c r="B20" s="2265" t="s">
        <v>76</v>
      </c>
      <c r="C20" s="2252">
        <f t="shared" si="0"/>
        <v>0</v>
      </c>
      <c r="D20" s="2266"/>
      <c r="E20" s="2267"/>
      <c r="F20" s="2267"/>
      <c r="G20" s="2267"/>
      <c r="H20" s="2267"/>
      <c r="I20" s="2267"/>
      <c r="J20" s="2267"/>
      <c r="K20" s="2267"/>
      <c r="L20" s="2267"/>
      <c r="M20" s="2267"/>
      <c r="N20" s="2267"/>
      <c r="O20" s="2267"/>
      <c r="P20" s="2267"/>
      <c r="Q20" s="2268"/>
    </row>
    <row r="21" spans="1:17">
      <c r="A21" s="2250"/>
      <c r="B21" s="2265" t="s">
        <v>782</v>
      </c>
      <c r="C21" s="2252">
        <f t="shared" si="0"/>
        <v>0</v>
      </c>
      <c r="D21" s="2266"/>
      <c r="E21" s="2267"/>
      <c r="F21" s="2267"/>
      <c r="G21" s="2267"/>
      <c r="H21" s="2267"/>
      <c r="I21" s="2267"/>
      <c r="J21" s="2267"/>
      <c r="K21" s="2267"/>
      <c r="L21" s="2267"/>
      <c r="M21" s="2267"/>
      <c r="N21" s="2267"/>
      <c r="O21" s="2267"/>
      <c r="P21" s="2267"/>
      <c r="Q21" s="2268"/>
    </row>
    <row r="22" spans="1:17">
      <c r="A22" s="2260">
        <v>5</v>
      </c>
      <c r="B22" s="2261" t="s">
        <v>2323</v>
      </c>
      <c r="C22" s="2252">
        <f t="shared" si="0"/>
        <v>0</v>
      </c>
      <c r="D22" s="2269"/>
      <c r="E22" s="2270"/>
      <c r="F22" s="2270"/>
      <c r="G22" s="2270"/>
      <c r="H22" s="2270"/>
      <c r="I22" s="2270"/>
      <c r="J22" s="2270"/>
      <c r="K22" s="2270"/>
      <c r="L22" s="2270"/>
      <c r="M22" s="2270"/>
      <c r="N22" s="2270"/>
      <c r="O22" s="2270"/>
      <c r="P22" s="2270"/>
      <c r="Q22" s="2271"/>
    </row>
    <row r="23" spans="1:17">
      <c r="A23" s="2260">
        <v>6</v>
      </c>
      <c r="B23" s="2261" t="s">
        <v>2324</v>
      </c>
      <c r="C23" s="2252">
        <f t="shared" si="0"/>
        <v>0</v>
      </c>
      <c r="D23" s="2266"/>
      <c r="E23" s="2267"/>
      <c r="F23" s="2267"/>
      <c r="G23" s="2267"/>
      <c r="H23" s="2267"/>
      <c r="I23" s="2267"/>
      <c r="J23" s="2267"/>
      <c r="K23" s="2267"/>
      <c r="L23" s="2267"/>
      <c r="M23" s="2267"/>
      <c r="N23" s="2267"/>
      <c r="O23" s="2267"/>
      <c r="P23" s="2267"/>
      <c r="Q23" s="2268"/>
    </row>
    <row r="24" spans="1:17">
      <c r="A24" s="2260">
        <v>7</v>
      </c>
      <c r="B24" s="2261" t="s">
        <v>2094</v>
      </c>
      <c r="C24" s="2252">
        <f t="shared" si="0"/>
        <v>0</v>
      </c>
      <c r="D24" s="2266"/>
      <c r="E24" s="2267"/>
      <c r="F24" s="2267"/>
      <c r="G24" s="2267"/>
      <c r="H24" s="2267"/>
      <c r="I24" s="2267"/>
      <c r="J24" s="2267"/>
      <c r="K24" s="2267"/>
      <c r="L24" s="2267"/>
      <c r="M24" s="2267"/>
      <c r="N24" s="2267"/>
      <c r="O24" s="2267"/>
      <c r="P24" s="2267"/>
      <c r="Q24" s="2268"/>
    </row>
    <row r="25" spans="1:17">
      <c r="A25" s="2260"/>
      <c r="B25" s="2265" t="s">
        <v>2325</v>
      </c>
      <c r="C25" s="2252">
        <f t="shared" si="0"/>
        <v>0</v>
      </c>
      <c r="D25" s="2266"/>
      <c r="E25" s="2267"/>
      <c r="F25" s="2267"/>
      <c r="G25" s="2267"/>
      <c r="H25" s="2267"/>
      <c r="I25" s="2267"/>
      <c r="J25" s="2267"/>
      <c r="K25" s="2267"/>
      <c r="L25" s="2267"/>
      <c r="M25" s="2267"/>
      <c r="N25" s="2267"/>
      <c r="O25" s="2267"/>
      <c r="P25" s="2267"/>
      <c r="Q25" s="2268"/>
    </row>
    <row r="26" spans="1:17">
      <c r="A26" s="2260">
        <v>8</v>
      </c>
      <c r="B26" s="2277" t="s">
        <v>2326</v>
      </c>
      <c r="C26" s="2252">
        <f t="shared" si="0"/>
        <v>0</v>
      </c>
      <c r="D26" s="2274">
        <f>D27+D28+D29</f>
        <v>0</v>
      </c>
      <c r="E26" s="2274">
        <f t="shared" ref="E26:Q26" si="2">E27+E28+E29</f>
        <v>0</v>
      </c>
      <c r="F26" s="2274">
        <f t="shared" si="2"/>
        <v>0</v>
      </c>
      <c r="G26" s="2274">
        <f t="shared" si="2"/>
        <v>0</v>
      </c>
      <c r="H26" s="2274">
        <f t="shared" si="2"/>
        <v>0</v>
      </c>
      <c r="I26" s="2274">
        <f t="shared" si="2"/>
        <v>0</v>
      </c>
      <c r="J26" s="2274">
        <f t="shared" si="2"/>
        <v>0</v>
      </c>
      <c r="K26" s="2274">
        <f t="shared" si="2"/>
        <v>0</v>
      </c>
      <c r="L26" s="2274">
        <f t="shared" si="2"/>
        <v>0</v>
      </c>
      <c r="M26" s="2274">
        <f t="shared" si="2"/>
        <v>0</v>
      </c>
      <c r="N26" s="2274">
        <f t="shared" si="2"/>
        <v>0</v>
      </c>
      <c r="O26" s="2274">
        <f t="shared" si="2"/>
        <v>0</v>
      </c>
      <c r="P26" s="2274">
        <f t="shared" si="2"/>
        <v>0</v>
      </c>
      <c r="Q26" s="2275">
        <f t="shared" si="2"/>
        <v>0</v>
      </c>
    </row>
    <row r="27" spans="1:17">
      <c r="A27" s="2260"/>
      <c r="B27" s="2276" t="s">
        <v>947</v>
      </c>
      <c r="C27" s="2252">
        <f t="shared" si="0"/>
        <v>0</v>
      </c>
      <c r="D27" s="2266"/>
      <c r="E27" s="2267"/>
      <c r="F27" s="2267"/>
      <c r="G27" s="2267"/>
      <c r="H27" s="2267"/>
      <c r="I27" s="2267"/>
      <c r="J27" s="2267"/>
      <c r="K27" s="2267"/>
      <c r="L27" s="2267"/>
      <c r="M27" s="2267"/>
      <c r="N27" s="2267"/>
      <c r="O27" s="2267"/>
      <c r="P27" s="2267"/>
      <c r="Q27" s="2268"/>
    </row>
    <row r="28" spans="1:17">
      <c r="A28" s="2260"/>
      <c r="B28" s="2276" t="s">
        <v>954</v>
      </c>
      <c r="C28" s="2252">
        <f t="shared" si="0"/>
        <v>0</v>
      </c>
      <c r="D28" s="2266"/>
      <c r="E28" s="2267"/>
      <c r="F28" s="2267"/>
      <c r="G28" s="2267"/>
      <c r="H28" s="2267"/>
      <c r="I28" s="2267"/>
      <c r="J28" s="2267"/>
      <c r="K28" s="2267"/>
      <c r="L28" s="2267"/>
      <c r="M28" s="2267"/>
      <c r="N28" s="2267"/>
      <c r="O28" s="2267"/>
      <c r="P28" s="2267"/>
      <c r="Q28" s="2268"/>
    </row>
    <row r="29" spans="1:17">
      <c r="A29" s="2260"/>
      <c r="B29" s="2276" t="s">
        <v>2327</v>
      </c>
      <c r="C29" s="2252">
        <f t="shared" si="0"/>
        <v>0</v>
      </c>
      <c r="D29" s="2266"/>
      <c r="E29" s="2267"/>
      <c r="F29" s="2267"/>
      <c r="G29" s="2267"/>
      <c r="H29" s="2267"/>
      <c r="I29" s="2267"/>
      <c r="J29" s="2267"/>
      <c r="K29" s="2267"/>
      <c r="L29" s="2267"/>
      <c r="M29" s="2267"/>
      <c r="N29" s="2267"/>
      <c r="O29" s="2267"/>
      <c r="P29" s="2267"/>
      <c r="Q29" s="2268"/>
    </row>
    <row r="30" spans="1:17">
      <c r="A30" s="2260">
        <v>9</v>
      </c>
      <c r="B30" s="2277" t="s">
        <v>2087</v>
      </c>
      <c r="C30" s="2252">
        <f t="shared" si="0"/>
        <v>0</v>
      </c>
      <c r="D30" s="2274">
        <f>D31+D32</f>
        <v>0</v>
      </c>
      <c r="E30" s="2274">
        <f t="shared" ref="E30:Q30" si="3">E31+E32</f>
        <v>0</v>
      </c>
      <c r="F30" s="2274">
        <f t="shared" si="3"/>
        <v>0</v>
      </c>
      <c r="G30" s="2274">
        <f t="shared" si="3"/>
        <v>0</v>
      </c>
      <c r="H30" s="2274">
        <f t="shared" si="3"/>
        <v>0</v>
      </c>
      <c r="I30" s="2274">
        <f t="shared" si="3"/>
        <v>0</v>
      </c>
      <c r="J30" s="2274">
        <f t="shared" si="3"/>
        <v>0</v>
      </c>
      <c r="K30" s="2274">
        <f t="shared" si="3"/>
        <v>0</v>
      </c>
      <c r="L30" s="2274">
        <f t="shared" si="3"/>
        <v>0</v>
      </c>
      <c r="M30" s="2274">
        <f t="shared" si="3"/>
        <v>0</v>
      </c>
      <c r="N30" s="2274">
        <f t="shared" si="3"/>
        <v>0</v>
      </c>
      <c r="O30" s="2274">
        <f t="shared" si="3"/>
        <v>0</v>
      </c>
      <c r="P30" s="2274">
        <f t="shared" si="3"/>
        <v>0</v>
      </c>
      <c r="Q30" s="2275">
        <f t="shared" si="3"/>
        <v>0</v>
      </c>
    </row>
    <row r="31" spans="1:17">
      <c r="A31" s="2260"/>
      <c r="B31" s="2278" t="s">
        <v>2328</v>
      </c>
      <c r="C31" s="2252">
        <f t="shared" si="0"/>
        <v>0</v>
      </c>
      <c r="D31" s="2266"/>
      <c r="E31" s="2267"/>
      <c r="F31" s="2267"/>
      <c r="G31" s="2267"/>
      <c r="H31" s="2267"/>
      <c r="I31" s="2267"/>
      <c r="J31" s="2267"/>
      <c r="K31" s="2267"/>
      <c r="L31" s="2267"/>
      <c r="M31" s="2267"/>
      <c r="N31" s="2267"/>
      <c r="O31" s="2267"/>
      <c r="P31" s="2267"/>
      <c r="Q31" s="2268"/>
    </row>
    <row r="32" spans="1:17">
      <c r="A32" s="2260"/>
      <c r="B32" s="2278" t="s">
        <v>74</v>
      </c>
      <c r="C32" s="2252">
        <f t="shared" si="0"/>
        <v>0</v>
      </c>
      <c r="D32" s="2266"/>
      <c r="E32" s="2267"/>
      <c r="F32" s="2267"/>
      <c r="G32" s="2267"/>
      <c r="H32" s="2267"/>
      <c r="I32" s="2267"/>
      <c r="J32" s="2267"/>
      <c r="K32" s="2267"/>
      <c r="L32" s="2267"/>
      <c r="M32" s="2267"/>
      <c r="N32" s="2267"/>
      <c r="O32" s="2267"/>
      <c r="P32" s="2267"/>
      <c r="Q32" s="2268"/>
    </row>
    <row r="33" spans="1:17">
      <c r="A33" s="2260"/>
      <c r="B33" s="2325" t="s">
        <v>2329</v>
      </c>
      <c r="C33" s="2282">
        <f>C16+C17+C18+C19+C22+C23+C24+C25+C26+C30</f>
        <v>0</v>
      </c>
      <c r="D33" s="2282">
        <f t="shared" ref="D33:Q33" si="4">D16+D17+D18+D19+D22+D23+D24+D25+D26+D30</f>
        <v>0</v>
      </c>
      <c r="E33" s="2282">
        <f t="shared" si="4"/>
        <v>0</v>
      </c>
      <c r="F33" s="2282">
        <f t="shared" si="4"/>
        <v>0</v>
      </c>
      <c r="G33" s="2282">
        <f t="shared" si="4"/>
        <v>0</v>
      </c>
      <c r="H33" s="2282">
        <f t="shared" si="4"/>
        <v>0</v>
      </c>
      <c r="I33" s="2282">
        <f t="shared" si="4"/>
        <v>0</v>
      </c>
      <c r="J33" s="2282">
        <f t="shared" si="4"/>
        <v>0</v>
      </c>
      <c r="K33" s="2282">
        <f t="shared" si="4"/>
        <v>0</v>
      </c>
      <c r="L33" s="2282">
        <f t="shared" si="4"/>
        <v>0</v>
      </c>
      <c r="M33" s="2282">
        <f t="shared" si="4"/>
        <v>0</v>
      </c>
      <c r="N33" s="2282">
        <f t="shared" si="4"/>
        <v>0</v>
      </c>
      <c r="O33" s="2282">
        <f t="shared" si="4"/>
        <v>0</v>
      </c>
      <c r="P33" s="2282">
        <f t="shared" si="4"/>
        <v>0</v>
      </c>
      <c r="Q33" s="2283">
        <f t="shared" si="4"/>
        <v>0</v>
      </c>
    </row>
    <row r="34" spans="1:17">
      <c r="A34" s="2260"/>
      <c r="B34" s="2365" t="s">
        <v>2330</v>
      </c>
      <c r="C34" s="2284"/>
      <c r="D34" s="2284"/>
      <c r="E34" s="2284"/>
      <c r="F34" s="2284"/>
      <c r="G34" s="2284"/>
      <c r="H34" s="2284"/>
      <c r="I34" s="2284"/>
      <c r="J34" s="2284"/>
      <c r="K34" s="2284"/>
      <c r="L34" s="2284"/>
      <c r="M34" s="2284"/>
      <c r="N34" s="2284"/>
      <c r="O34" s="2284"/>
      <c r="P34" s="2284"/>
      <c r="Q34" s="2285"/>
    </row>
    <row r="35" spans="1:17">
      <c r="A35" s="2260">
        <v>1</v>
      </c>
      <c r="B35" s="2261" t="s">
        <v>2331</v>
      </c>
      <c r="C35" s="2252">
        <f>SUM(D35:Q35)</f>
        <v>0</v>
      </c>
      <c r="D35" s="2269"/>
      <c r="E35" s="2270"/>
      <c r="F35" s="2270"/>
      <c r="G35" s="2270"/>
      <c r="H35" s="2270"/>
      <c r="I35" s="2270"/>
      <c r="J35" s="2270"/>
      <c r="K35" s="2270"/>
      <c r="L35" s="2270"/>
      <c r="M35" s="2270"/>
      <c r="N35" s="2270"/>
      <c r="O35" s="2270"/>
      <c r="P35" s="2270"/>
      <c r="Q35" s="2271"/>
    </row>
    <row r="36" spans="1:17">
      <c r="A36" s="2260">
        <v>2</v>
      </c>
      <c r="B36" s="2261" t="s">
        <v>2332</v>
      </c>
      <c r="C36" s="2252">
        <f t="shared" ref="C36:C50" si="5">SUM(D36:Q36)</f>
        <v>0</v>
      </c>
      <c r="D36" s="2266"/>
      <c r="E36" s="2267"/>
      <c r="F36" s="2267"/>
      <c r="G36" s="2267"/>
      <c r="H36" s="2267"/>
      <c r="I36" s="2267"/>
      <c r="J36" s="2267"/>
      <c r="K36" s="2267"/>
      <c r="L36" s="2267"/>
      <c r="M36" s="2267"/>
      <c r="N36" s="2267"/>
      <c r="O36" s="2267"/>
      <c r="P36" s="2267"/>
      <c r="Q36" s="2268"/>
    </row>
    <row r="37" spans="1:17">
      <c r="A37" s="2260">
        <v>3</v>
      </c>
      <c r="B37" s="2261" t="s">
        <v>2333</v>
      </c>
      <c r="C37" s="2252">
        <f t="shared" si="5"/>
        <v>0</v>
      </c>
      <c r="D37" s="2266"/>
      <c r="E37" s="2267"/>
      <c r="F37" s="2267"/>
      <c r="G37" s="2267"/>
      <c r="H37" s="2267"/>
      <c r="I37" s="2267"/>
      <c r="J37" s="2267"/>
      <c r="K37" s="2267"/>
      <c r="L37" s="2267"/>
      <c r="M37" s="2267"/>
      <c r="N37" s="2267"/>
      <c r="O37" s="2267"/>
      <c r="P37" s="2267"/>
      <c r="Q37" s="2268"/>
    </row>
    <row r="38" spans="1:17">
      <c r="A38" s="2260">
        <v>4</v>
      </c>
      <c r="B38" s="2261" t="s">
        <v>2334</v>
      </c>
      <c r="C38" s="2252">
        <f t="shared" si="5"/>
        <v>0</v>
      </c>
      <c r="D38" s="2274">
        <f>D39+D40</f>
        <v>0</v>
      </c>
      <c r="E38" s="2274">
        <f t="shared" ref="E38:Q38" si="6">E39+E40</f>
        <v>0</v>
      </c>
      <c r="F38" s="2274">
        <f t="shared" si="6"/>
        <v>0</v>
      </c>
      <c r="G38" s="2274">
        <f t="shared" si="6"/>
        <v>0</v>
      </c>
      <c r="H38" s="2274">
        <f t="shared" si="6"/>
        <v>0</v>
      </c>
      <c r="I38" s="2274">
        <f t="shared" si="6"/>
        <v>0</v>
      </c>
      <c r="J38" s="2274">
        <f t="shared" si="6"/>
        <v>0</v>
      </c>
      <c r="K38" s="2274">
        <f t="shared" si="6"/>
        <v>0</v>
      </c>
      <c r="L38" s="2274">
        <f t="shared" si="6"/>
        <v>0</v>
      </c>
      <c r="M38" s="2274">
        <f t="shared" si="6"/>
        <v>0</v>
      </c>
      <c r="N38" s="2274">
        <f t="shared" si="6"/>
        <v>0</v>
      </c>
      <c r="O38" s="2274">
        <f t="shared" si="6"/>
        <v>0</v>
      </c>
      <c r="P38" s="2274">
        <f t="shared" si="6"/>
        <v>0</v>
      </c>
      <c r="Q38" s="2275">
        <f t="shared" si="6"/>
        <v>0</v>
      </c>
    </row>
    <row r="39" spans="1:17" ht="15" customHeight="1">
      <c r="A39" s="2260"/>
      <c r="B39" s="2265" t="s">
        <v>76</v>
      </c>
      <c r="C39" s="2252">
        <f t="shared" si="5"/>
        <v>0</v>
      </c>
      <c r="D39" s="2286"/>
      <c r="E39" s="2286"/>
      <c r="F39" s="2286"/>
      <c r="G39" s="2286"/>
      <c r="H39" s="2286"/>
      <c r="I39" s="2286"/>
      <c r="J39" s="2286"/>
      <c r="K39" s="2286"/>
      <c r="L39" s="2286"/>
      <c r="M39" s="2286"/>
      <c r="N39" s="2286"/>
      <c r="O39" s="2286"/>
      <c r="P39" s="2286"/>
      <c r="Q39" s="2287"/>
    </row>
    <row r="40" spans="1:17">
      <c r="A40" s="2260"/>
      <c r="B40" s="2265" t="s">
        <v>782</v>
      </c>
      <c r="C40" s="2252">
        <f t="shared" si="5"/>
        <v>0</v>
      </c>
      <c r="D40" s="2289"/>
      <c r="E40" s="2289"/>
      <c r="F40" s="2289"/>
      <c r="G40" s="2289"/>
      <c r="H40" s="2289"/>
      <c r="I40" s="2289"/>
      <c r="J40" s="2289"/>
      <c r="K40" s="2289"/>
      <c r="L40" s="2289"/>
      <c r="M40" s="2289"/>
      <c r="N40" s="2289"/>
      <c r="O40" s="2289"/>
      <c r="P40" s="2289"/>
      <c r="Q40" s="2290"/>
    </row>
    <row r="41" spans="1:17">
      <c r="A41" s="2260">
        <v>5</v>
      </c>
      <c r="B41" s="2261" t="s">
        <v>2335</v>
      </c>
      <c r="C41" s="2252">
        <f t="shared" si="5"/>
        <v>0</v>
      </c>
      <c r="D41" s="2292"/>
      <c r="E41" s="2292"/>
      <c r="F41" s="2292"/>
      <c r="G41" s="2292"/>
      <c r="H41" s="2292"/>
      <c r="I41" s="2292"/>
      <c r="J41" s="2292"/>
      <c r="K41" s="2292"/>
      <c r="L41" s="2292"/>
      <c r="M41" s="2292"/>
      <c r="N41" s="2292"/>
      <c r="O41" s="2292"/>
      <c r="P41" s="2292"/>
      <c r="Q41" s="2293"/>
    </row>
    <row r="42" spans="1:17">
      <c r="A42" s="2260">
        <v>6</v>
      </c>
      <c r="B42" s="2277" t="s">
        <v>2324</v>
      </c>
      <c r="C42" s="2252">
        <f t="shared" si="5"/>
        <v>0</v>
      </c>
      <c r="D42" s="2294"/>
      <c r="E42" s="2294"/>
      <c r="F42" s="2294"/>
      <c r="G42" s="2294"/>
      <c r="H42" s="2294"/>
      <c r="I42" s="2294"/>
      <c r="J42" s="2294"/>
      <c r="K42" s="2294"/>
      <c r="L42" s="2294"/>
      <c r="M42" s="2294"/>
      <c r="N42" s="2294"/>
      <c r="O42" s="2294"/>
      <c r="P42" s="2294"/>
      <c r="Q42" s="2295"/>
    </row>
    <row r="43" spans="1:17">
      <c r="A43" s="2260">
        <v>7</v>
      </c>
      <c r="B43" s="2277" t="s">
        <v>1310</v>
      </c>
      <c r="C43" s="2252">
        <f t="shared" si="5"/>
        <v>0</v>
      </c>
      <c r="D43" s="2262">
        <f>D44+D45+D46</f>
        <v>0</v>
      </c>
      <c r="E43" s="2262">
        <f t="shared" ref="E43:Q43" si="7">E44+E45+E46</f>
        <v>0</v>
      </c>
      <c r="F43" s="2262">
        <f t="shared" si="7"/>
        <v>0</v>
      </c>
      <c r="G43" s="2262">
        <f t="shared" si="7"/>
        <v>0</v>
      </c>
      <c r="H43" s="2262">
        <f t="shared" si="7"/>
        <v>0</v>
      </c>
      <c r="I43" s="2262">
        <f t="shared" si="7"/>
        <v>0</v>
      </c>
      <c r="J43" s="2262">
        <f t="shared" si="7"/>
        <v>0</v>
      </c>
      <c r="K43" s="2262">
        <f t="shared" si="7"/>
        <v>0</v>
      </c>
      <c r="L43" s="2262">
        <f t="shared" si="7"/>
        <v>0</v>
      </c>
      <c r="M43" s="2262">
        <f t="shared" si="7"/>
        <v>0</v>
      </c>
      <c r="N43" s="2262">
        <f t="shared" si="7"/>
        <v>0</v>
      </c>
      <c r="O43" s="2262">
        <f t="shared" si="7"/>
        <v>0</v>
      </c>
      <c r="P43" s="2262">
        <f t="shared" si="7"/>
        <v>0</v>
      </c>
      <c r="Q43" s="2263">
        <f t="shared" si="7"/>
        <v>0</v>
      </c>
    </row>
    <row r="44" spans="1:17">
      <c r="A44" s="2279"/>
      <c r="B44" s="2265" t="s">
        <v>1069</v>
      </c>
      <c r="C44" s="2252">
        <f t="shared" si="5"/>
        <v>0</v>
      </c>
      <c r="D44" s="2297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9"/>
    </row>
    <row r="45" spans="1:17">
      <c r="A45" s="2381"/>
      <c r="B45" s="2265" t="s">
        <v>1079</v>
      </c>
      <c r="C45" s="2252">
        <f t="shared" si="5"/>
        <v>0</v>
      </c>
      <c r="D45" s="2297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9"/>
    </row>
    <row r="46" spans="1:17">
      <c r="A46" s="2381"/>
      <c r="B46" s="2265" t="s">
        <v>1080</v>
      </c>
      <c r="C46" s="2252">
        <f t="shared" si="5"/>
        <v>0</v>
      </c>
      <c r="D46" s="2297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9"/>
    </row>
    <row r="47" spans="1:17">
      <c r="A47" s="2260">
        <v>8</v>
      </c>
      <c r="B47" s="2298" t="s">
        <v>2336</v>
      </c>
      <c r="C47" s="2252">
        <f t="shared" si="5"/>
        <v>0</v>
      </c>
      <c r="D47" s="2297"/>
      <c r="E47" s="2258"/>
      <c r="F47" s="2258"/>
      <c r="G47" s="2258"/>
      <c r="H47" s="2258"/>
      <c r="I47" s="2258"/>
      <c r="J47" s="2258"/>
      <c r="K47" s="2258"/>
      <c r="L47" s="2258"/>
      <c r="M47" s="2258"/>
      <c r="N47" s="2258"/>
      <c r="O47" s="2258"/>
      <c r="P47" s="2258"/>
      <c r="Q47" s="2259"/>
    </row>
    <row r="48" spans="1:17">
      <c r="A48" s="2260">
        <v>9</v>
      </c>
      <c r="B48" s="2273" t="s">
        <v>2337</v>
      </c>
      <c r="C48" s="2252">
        <f t="shared" si="5"/>
        <v>0</v>
      </c>
      <c r="D48" s="2297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9"/>
    </row>
    <row r="49" spans="1:17">
      <c r="A49" s="2260">
        <v>10</v>
      </c>
      <c r="B49" s="2277" t="s">
        <v>2064</v>
      </c>
      <c r="C49" s="2252">
        <f t="shared" si="5"/>
        <v>0</v>
      </c>
      <c r="D49" s="2297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9"/>
    </row>
    <row r="50" spans="1:17">
      <c r="A50" s="2260">
        <v>11</v>
      </c>
      <c r="B50" s="2277" t="s">
        <v>1152</v>
      </c>
      <c r="C50" s="2252">
        <f t="shared" si="5"/>
        <v>0</v>
      </c>
      <c r="D50" s="2297"/>
      <c r="E50" s="2258"/>
      <c r="F50" s="2258"/>
      <c r="G50" s="2258"/>
      <c r="H50" s="2258"/>
      <c r="I50" s="2258"/>
      <c r="J50" s="2258"/>
      <c r="K50" s="2258"/>
      <c r="L50" s="2258"/>
      <c r="M50" s="2258"/>
      <c r="N50" s="2258"/>
      <c r="O50" s="2258"/>
      <c r="P50" s="2258"/>
      <c r="Q50" s="2259"/>
    </row>
    <row r="51" spans="1:17" s="2" customFormat="1" ht="15.75" thickBot="1">
      <c r="A51" s="642"/>
      <c r="B51" s="2300" t="s">
        <v>2338</v>
      </c>
      <c r="C51" s="2301">
        <f>C35+C36+C37+C38+C41+C42+C43+C47+C48+C49+C50</f>
        <v>0</v>
      </c>
      <c r="D51" s="2302">
        <f>D35+D36+D37+D38+D41+D42+D43+D47+D48+D49+D50</f>
        <v>0</v>
      </c>
      <c r="E51" s="2302">
        <f t="shared" ref="E51:Q51" si="8">E35+E36+E37+E38+E41+E42+E43+E47+E48+E49+E50</f>
        <v>0</v>
      </c>
      <c r="F51" s="2302">
        <f t="shared" si="8"/>
        <v>0</v>
      </c>
      <c r="G51" s="2302">
        <f t="shared" si="8"/>
        <v>0</v>
      </c>
      <c r="H51" s="2302">
        <f t="shared" si="8"/>
        <v>0</v>
      </c>
      <c r="I51" s="2302">
        <f t="shared" si="8"/>
        <v>0</v>
      </c>
      <c r="J51" s="2302">
        <f t="shared" si="8"/>
        <v>0</v>
      </c>
      <c r="K51" s="2302">
        <f t="shared" si="8"/>
        <v>0</v>
      </c>
      <c r="L51" s="2302">
        <f t="shared" si="8"/>
        <v>0</v>
      </c>
      <c r="M51" s="2302">
        <f t="shared" si="8"/>
        <v>0</v>
      </c>
      <c r="N51" s="2302">
        <f t="shared" si="8"/>
        <v>0</v>
      </c>
      <c r="O51" s="2302">
        <f t="shared" si="8"/>
        <v>0</v>
      </c>
      <c r="P51" s="2302">
        <f t="shared" si="8"/>
        <v>0</v>
      </c>
      <c r="Q51" s="2303">
        <f t="shared" si="8"/>
        <v>0</v>
      </c>
    </row>
    <row r="52" spans="1:17" ht="15.75" thickBot="1">
      <c r="A52" s="643"/>
      <c r="B52" s="2383" t="s">
        <v>2339</v>
      </c>
      <c r="C52" s="2306">
        <f>C33+C51</f>
        <v>0</v>
      </c>
      <c r="D52" s="2307">
        <f>D33+D51</f>
        <v>0</v>
      </c>
      <c r="E52" s="2307">
        <f t="shared" ref="E52:Q52" si="9">E33+E51</f>
        <v>0</v>
      </c>
      <c r="F52" s="2307">
        <f t="shared" si="9"/>
        <v>0</v>
      </c>
      <c r="G52" s="2307">
        <f t="shared" si="9"/>
        <v>0</v>
      </c>
      <c r="H52" s="2307">
        <f t="shared" si="9"/>
        <v>0</v>
      </c>
      <c r="I52" s="2307">
        <f t="shared" si="9"/>
        <v>0</v>
      </c>
      <c r="J52" s="2307">
        <f t="shared" si="9"/>
        <v>0</v>
      </c>
      <c r="K52" s="2307">
        <f t="shared" si="9"/>
        <v>0</v>
      </c>
      <c r="L52" s="2307">
        <f t="shared" si="9"/>
        <v>0</v>
      </c>
      <c r="M52" s="2307">
        <f t="shared" si="9"/>
        <v>0</v>
      </c>
      <c r="N52" s="2307">
        <f t="shared" si="9"/>
        <v>0</v>
      </c>
      <c r="O52" s="2307">
        <f t="shared" si="9"/>
        <v>0</v>
      </c>
      <c r="P52" s="2307">
        <f t="shared" si="9"/>
        <v>0</v>
      </c>
      <c r="Q52" s="2308">
        <f t="shared" si="9"/>
        <v>0</v>
      </c>
    </row>
    <row r="53" spans="1:17">
      <c r="A53" s="644"/>
      <c r="B53" s="2384" t="s">
        <v>1381</v>
      </c>
      <c r="C53" s="2311"/>
      <c r="D53" s="2312"/>
      <c r="E53" s="2312"/>
      <c r="F53" s="2312"/>
      <c r="G53" s="2312"/>
      <c r="H53" s="2312"/>
      <c r="I53" s="2312"/>
      <c r="J53" s="2312"/>
      <c r="K53" s="2312"/>
      <c r="L53" s="2312"/>
      <c r="M53" s="2312"/>
      <c r="N53" s="2312"/>
      <c r="O53" s="2312"/>
      <c r="P53" s="2312"/>
      <c r="Q53" s="2313"/>
    </row>
    <row r="54" spans="1:17">
      <c r="A54" s="2381"/>
      <c r="B54" s="2365" t="s">
        <v>2340</v>
      </c>
      <c r="C54" s="2314"/>
      <c r="D54" s="2315"/>
      <c r="E54" s="2315"/>
      <c r="F54" s="2315"/>
      <c r="G54" s="2315"/>
      <c r="H54" s="2315"/>
      <c r="I54" s="2315"/>
      <c r="J54" s="2315"/>
      <c r="K54" s="2315"/>
      <c r="L54" s="2315"/>
      <c r="M54" s="2315"/>
      <c r="N54" s="2315"/>
      <c r="O54" s="2315"/>
      <c r="P54" s="2315"/>
      <c r="Q54" s="2316"/>
    </row>
    <row r="55" spans="1:17">
      <c r="A55" s="2272" t="s">
        <v>2341</v>
      </c>
      <c r="B55" s="2367" t="s">
        <v>2342</v>
      </c>
      <c r="C55" s="2247"/>
      <c r="D55" s="2248"/>
      <c r="E55" s="2248"/>
      <c r="F55" s="2248"/>
      <c r="G55" s="2248"/>
      <c r="H55" s="2248"/>
      <c r="I55" s="2248"/>
      <c r="J55" s="2248"/>
      <c r="K55" s="2248"/>
      <c r="L55" s="2248"/>
      <c r="M55" s="2248"/>
      <c r="N55" s="2248"/>
      <c r="O55" s="2248"/>
      <c r="P55" s="2248"/>
      <c r="Q55" s="2249"/>
    </row>
    <row r="56" spans="1:17">
      <c r="A56" s="2250" t="s">
        <v>2343</v>
      </c>
      <c r="B56" s="2261" t="s">
        <v>2344</v>
      </c>
      <c r="C56" s="2252">
        <f t="shared" ref="C56:C62" si="10">SUM(D56:Q56)</f>
        <v>0</v>
      </c>
      <c r="D56" s="2297"/>
      <c r="E56" s="2258"/>
      <c r="F56" s="2258"/>
      <c r="G56" s="2258"/>
      <c r="H56" s="2258"/>
      <c r="I56" s="2258"/>
      <c r="J56" s="2258"/>
      <c r="K56" s="2258"/>
      <c r="L56" s="2258"/>
      <c r="M56" s="2258"/>
      <c r="N56" s="2258"/>
      <c r="O56" s="2258"/>
      <c r="P56" s="2258"/>
      <c r="Q56" s="2259"/>
    </row>
    <row r="57" spans="1:17">
      <c r="A57" s="2260" t="s">
        <v>2345</v>
      </c>
      <c r="B57" s="2319" t="s">
        <v>2346</v>
      </c>
      <c r="C57" s="2252">
        <f t="shared" si="10"/>
        <v>0</v>
      </c>
      <c r="D57" s="2297"/>
      <c r="E57" s="2258"/>
      <c r="F57" s="2258"/>
      <c r="G57" s="2258"/>
      <c r="H57" s="2258"/>
      <c r="I57" s="2258"/>
      <c r="J57" s="2258"/>
      <c r="K57" s="2258"/>
      <c r="L57" s="2258"/>
      <c r="M57" s="2258"/>
      <c r="N57" s="2258"/>
      <c r="O57" s="2258"/>
      <c r="P57" s="2258"/>
      <c r="Q57" s="2259"/>
    </row>
    <row r="58" spans="1:17">
      <c r="A58" s="2260" t="s">
        <v>2347</v>
      </c>
      <c r="B58" s="2319" t="s">
        <v>2348</v>
      </c>
      <c r="C58" s="2252">
        <f t="shared" si="10"/>
        <v>0</v>
      </c>
      <c r="D58" s="2297"/>
      <c r="E58" s="2258"/>
      <c r="F58" s="2258"/>
      <c r="G58" s="2258"/>
      <c r="H58" s="2258"/>
      <c r="I58" s="2258"/>
      <c r="J58" s="2258"/>
      <c r="K58" s="2258"/>
      <c r="L58" s="2258"/>
      <c r="M58" s="2258"/>
      <c r="N58" s="2258"/>
      <c r="O58" s="2258"/>
      <c r="P58" s="2258"/>
      <c r="Q58" s="2259"/>
    </row>
    <row r="59" spans="1:17">
      <c r="A59" s="2260" t="s">
        <v>2349</v>
      </c>
      <c r="B59" s="2319" t="s">
        <v>2350</v>
      </c>
      <c r="C59" s="2252">
        <f t="shared" si="10"/>
        <v>0</v>
      </c>
      <c r="D59" s="2320">
        <f>D60+D61</f>
        <v>0</v>
      </c>
      <c r="E59" s="2320">
        <f t="shared" ref="E59:Q59" si="11">E60+E61</f>
        <v>0</v>
      </c>
      <c r="F59" s="2320">
        <f t="shared" si="11"/>
        <v>0</v>
      </c>
      <c r="G59" s="2320">
        <f t="shared" si="11"/>
        <v>0</v>
      </c>
      <c r="H59" s="2320">
        <f t="shared" si="11"/>
        <v>0</v>
      </c>
      <c r="I59" s="2320">
        <f t="shared" si="11"/>
        <v>0</v>
      </c>
      <c r="J59" s="2320">
        <f t="shared" si="11"/>
        <v>0</v>
      </c>
      <c r="K59" s="2320">
        <f t="shared" si="11"/>
        <v>0</v>
      </c>
      <c r="L59" s="2320">
        <f t="shared" si="11"/>
        <v>0</v>
      </c>
      <c r="M59" s="2320">
        <f t="shared" si="11"/>
        <v>0</v>
      </c>
      <c r="N59" s="2320">
        <f t="shared" si="11"/>
        <v>0</v>
      </c>
      <c r="O59" s="2320">
        <f t="shared" si="11"/>
        <v>0</v>
      </c>
      <c r="P59" s="2320">
        <f t="shared" si="11"/>
        <v>0</v>
      </c>
      <c r="Q59" s="2321">
        <f t="shared" si="11"/>
        <v>0</v>
      </c>
    </row>
    <row r="60" spans="1:17">
      <c r="A60" s="2260" t="s">
        <v>2351</v>
      </c>
      <c r="B60" s="2322" t="s">
        <v>2352</v>
      </c>
      <c r="C60" s="2252">
        <f t="shared" si="10"/>
        <v>0</v>
      </c>
      <c r="D60" s="2289"/>
      <c r="E60" s="2289"/>
      <c r="F60" s="2289"/>
      <c r="G60" s="2289"/>
      <c r="H60" s="2289"/>
      <c r="I60" s="2289"/>
      <c r="J60" s="2289"/>
      <c r="K60" s="2289"/>
      <c r="L60" s="2289"/>
      <c r="M60" s="2289"/>
      <c r="N60" s="2289"/>
      <c r="O60" s="2289"/>
      <c r="P60" s="2289"/>
      <c r="Q60" s="2290"/>
    </row>
    <row r="61" spans="1:17">
      <c r="A61" s="2250" t="s">
        <v>2353</v>
      </c>
      <c r="B61" s="2265" t="s">
        <v>2354</v>
      </c>
      <c r="C61" s="2252">
        <f t="shared" si="10"/>
        <v>0</v>
      </c>
      <c r="D61" s="2289"/>
      <c r="E61" s="2289"/>
      <c r="F61" s="2289"/>
      <c r="G61" s="2289"/>
      <c r="H61" s="2289"/>
      <c r="I61" s="2289"/>
      <c r="J61" s="2289"/>
      <c r="K61" s="2289"/>
      <c r="L61" s="2289"/>
      <c r="M61" s="2289"/>
      <c r="N61" s="2289"/>
      <c r="O61" s="2289"/>
      <c r="P61" s="2289"/>
      <c r="Q61" s="2290"/>
    </row>
    <row r="62" spans="1:17">
      <c r="A62" s="2260" t="s">
        <v>2355</v>
      </c>
      <c r="B62" s="2319" t="s">
        <v>2356</v>
      </c>
      <c r="C62" s="2252">
        <f t="shared" si="10"/>
        <v>0</v>
      </c>
      <c r="D62" s="2323"/>
      <c r="E62" s="2323"/>
      <c r="F62" s="2323"/>
      <c r="G62" s="2323"/>
      <c r="H62" s="2323"/>
      <c r="I62" s="2323"/>
      <c r="J62" s="2323"/>
      <c r="K62" s="2323"/>
      <c r="L62" s="2323"/>
      <c r="M62" s="2323"/>
      <c r="N62" s="2323"/>
      <c r="O62" s="2323"/>
      <c r="P62" s="2323"/>
      <c r="Q62" s="2324"/>
    </row>
    <row r="63" spans="1:17" s="2" customFormat="1">
      <c r="A63" s="2279"/>
      <c r="B63" s="2281" t="s">
        <v>2357</v>
      </c>
      <c r="C63" s="2326">
        <f>C56+C57+C58+C59+C62</f>
        <v>0</v>
      </c>
      <c r="D63" s="2327">
        <f>D56+D57+D58+D59+D62</f>
        <v>0</v>
      </c>
      <c r="E63" s="2327">
        <f t="shared" ref="E63:Q63" si="12">E56+E57+E58+E59+E62</f>
        <v>0</v>
      </c>
      <c r="F63" s="2327">
        <f t="shared" si="12"/>
        <v>0</v>
      </c>
      <c r="G63" s="2327">
        <f t="shared" si="12"/>
        <v>0</v>
      </c>
      <c r="H63" s="2327">
        <f t="shared" si="12"/>
        <v>0</v>
      </c>
      <c r="I63" s="2327">
        <f t="shared" si="12"/>
        <v>0</v>
      </c>
      <c r="J63" s="2327">
        <f t="shared" si="12"/>
        <v>0</v>
      </c>
      <c r="K63" s="2327">
        <f t="shared" si="12"/>
        <v>0</v>
      </c>
      <c r="L63" s="2327">
        <f t="shared" si="12"/>
        <v>0</v>
      </c>
      <c r="M63" s="2327">
        <f t="shared" si="12"/>
        <v>0</v>
      </c>
      <c r="N63" s="2327">
        <f t="shared" si="12"/>
        <v>0</v>
      </c>
      <c r="O63" s="2327">
        <f t="shared" si="12"/>
        <v>0</v>
      </c>
      <c r="P63" s="2327">
        <f t="shared" si="12"/>
        <v>0</v>
      </c>
      <c r="Q63" s="2328">
        <f t="shared" si="12"/>
        <v>0</v>
      </c>
    </row>
    <row r="64" spans="1:17">
      <c r="A64" s="2381"/>
      <c r="B64" s="2365" t="s">
        <v>2358</v>
      </c>
      <c r="C64" s="2243"/>
      <c r="D64" s="2368"/>
      <c r="E64" s="2368"/>
      <c r="F64" s="2368"/>
      <c r="G64" s="2368"/>
      <c r="H64" s="2368"/>
      <c r="I64" s="2368"/>
      <c r="J64" s="2368"/>
      <c r="K64" s="2368"/>
      <c r="L64" s="2368"/>
      <c r="M64" s="2368"/>
      <c r="N64" s="2368"/>
      <c r="O64" s="2368"/>
      <c r="P64" s="2368"/>
      <c r="Q64" s="2369"/>
    </row>
    <row r="65" spans="1:17">
      <c r="A65" s="2385" t="s">
        <v>2359</v>
      </c>
      <c r="B65" s="2367" t="s">
        <v>2342</v>
      </c>
      <c r="C65" s="639"/>
      <c r="D65" s="2374"/>
      <c r="E65" s="2374"/>
      <c r="F65" s="2374"/>
      <c r="G65" s="2374"/>
      <c r="H65" s="2374"/>
      <c r="I65" s="2374"/>
      <c r="J65" s="2374"/>
      <c r="K65" s="2374"/>
      <c r="L65" s="2374"/>
      <c r="M65" s="2374"/>
      <c r="N65" s="2374"/>
      <c r="O65" s="2374"/>
      <c r="P65" s="2374"/>
      <c r="Q65" s="2375"/>
    </row>
    <row r="66" spans="1:17">
      <c r="A66" s="2260" t="s">
        <v>2343</v>
      </c>
      <c r="B66" s="2319" t="s">
        <v>2344</v>
      </c>
      <c r="C66" s="2252">
        <f t="shared" ref="C66:C72" si="13">SUM(D66:Q66)</f>
        <v>0</v>
      </c>
      <c r="D66" s="2297"/>
      <c r="E66" s="2258"/>
      <c r="F66" s="2258"/>
      <c r="G66" s="2258"/>
      <c r="H66" s="2258"/>
      <c r="I66" s="2258"/>
      <c r="J66" s="2258"/>
      <c r="K66" s="2258"/>
      <c r="L66" s="2258"/>
      <c r="M66" s="2258"/>
      <c r="N66" s="2258"/>
      <c r="O66" s="2258"/>
      <c r="P66" s="2258"/>
      <c r="Q66" s="2259"/>
    </row>
    <row r="67" spans="1:17">
      <c r="A67" s="2260" t="s">
        <v>2345</v>
      </c>
      <c r="B67" s="2319" t="s">
        <v>2346</v>
      </c>
      <c r="C67" s="2252">
        <f t="shared" si="13"/>
        <v>0</v>
      </c>
      <c r="D67" s="2297"/>
      <c r="E67" s="2258"/>
      <c r="F67" s="2258"/>
      <c r="G67" s="2258"/>
      <c r="H67" s="2258"/>
      <c r="I67" s="2258"/>
      <c r="J67" s="2258"/>
      <c r="K67" s="2258"/>
      <c r="L67" s="2258"/>
      <c r="M67" s="2258"/>
      <c r="N67" s="2258"/>
      <c r="O67" s="2258"/>
      <c r="P67" s="2258"/>
      <c r="Q67" s="2259"/>
    </row>
    <row r="68" spans="1:17">
      <c r="A68" s="2260" t="s">
        <v>2347</v>
      </c>
      <c r="B68" s="2319" t="s">
        <v>2348</v>
      </c>
      <c r="C68" s="2252">
        <f t="shared" si="13"/>
        <v>0</v>
      </c>
      <c r="D68" s="2297"/>
      <c r="E68" s="2258"/>
      <c r="F68" s="2258"/>
      <c r="G68" s="2258"/>
      <c r="H68" s="2258"/>
      <c r="I68" s="2258"/>
      <c r="J68" s="2258"/>
      <c r="K68" s="2258"/>
      <c r="L68" s="2258"/>
      <c r="M68" s="2258"/>
      <c r="N68" s="2258"/>
      <c r="O68" s="2258"/>
      <c r="P68" s="2258"/>
      <c r="Q68" s="2259"/>
    </row>
    <row r="69" spans="1:17">
      <c r="A69" s="2260" t="s">
        <v>2349</v>
      </c>
      <c r="B69" s="2319" t="s">
        <v>2350</v>
      </c>
      <c r="C69" s="2252">
        <f t="shared" si="13"/>
        <v>0</v>
      </c>
      <c r="D69" s="2320">
        <f>D70+D71</f>
        <v>0</v>
      </c>
      <c r="E69" s="2320">
        <f t="shared" ref="E69:Q69" si="14">E70+E71</f>
        <v>0</v>
      </c>
      <c r="F69" s="2320">
        <f t="shared" si="14"/>
        <v>0</v>
      </c>
      <c r="G69" s="2320">
        <f t="shared" si="14"/>
        <v>0</v>
      </c>
      <c r="H69" s="2320">
        <f t="shared" si="14"/>
        <v>0</v>
      </c>
      <c r="I69" s="2320">
        <f t="shared" si="14"/>
        <v>0</v>
      </c>
      <c r="J69" s="2320">
        <f t="shared" si="14"/>
        <v>0</v>
      </c>
      <c r="K69" s="2320">
        <f t="shared" si="14"/>
        <v>0</v>
      </c>
      <c r="L69" s="2320">
        <f t="shared" si="14"/>
        <v>0</v>
      </c>
      <c r="M69" s="2320">
        <f t="shared" si="14"/>
        <v>0</v>
      </c>
      <c r="N69" s="2320">
        <f t="shared" si="14"/>
        <v>0</v>
      </c>
      <c r="O69" s="2320">
        <f t="shared" si="14"/>
        <v>0</v>
      </c>
      <c r="P69" s="2320">
        <f t="shared" si="14"/>
        <v>0</v>
      </c>
      <c r="Q69" s="2321">
        <f t="shared" si="14"/>
        <v>0</v>
      </c>
    </row>
    <row r="70" spans="1:17">
      <c r="A70" s="2260" t="s">
        <v>2351</v>
      </c>
      <c r="B70" s="2322" t="s">
        <v>2352</v>
      </c>
      <c r="C70" s="2252">
        <f t="shared" si="13"/>
        <v>0</v>
      </c>
      <c r="D70" s="2289"/>
      <c r="E70" s="2289"/>
      <c r="F70" s="2289"/>
      <c r="G70" s="2289"/>
      <c r="H70" s="2289"/>
      <c r="I70" s="2289"/>
      <c r="J70" s="2289"/>
      <c r="K70" s="2289"/>
      <c r="L70" s="2289"/>
      <c r="M70" s="2289"/>
      <c r="N70" s="2289"/>
      <c r="O70" s="2289"/>
      <c r="P70" s="2289"/>
      <c r="Q70" s="2290"/>
    </row>
    <row r="71" spans="1:17">
      <c r="A71" s="2260" t="s">
        <v>2353</v>
      </c>
      <c r="B71" s="2322" t="s">
        <v>2354</v>
      </c>
      <c r="C71" s="2252">
        <f t="shared" si="13"/>
        <v>0</v>
      </c>
      <c r="D71" s="2289"/>
      <c r="E71" s="2289"/>
      <c r="F71" s="2289"/>
      <c r="G71" s="2289"/>
      <c r="H71" s="2289"/>
      <c r="I71" s="2289"/>
      <c r="J71" s="2289"/>
      <c r="K71" s="2289"/>
      <c r="L71" s="2289"/>
      <c r="M71" s="2289"/>
      <c r="N71" s="2289"/>
      <c r="O71" s="2289"/>
      <c r="P71" s="2289"/>
      <c r="Q71" s="2290"/>
    </row>
    <row r="72" spans="1:17">
      <c r="A72" s="2260" t="s">
        <v>2355</v>
      </c>
      <c r="B72" s="2319" t="s">
        <v>2356</v>
      </c>
      <c r="C72" s="2252">
        <f t="shared" si="13"/>
        <v>0</v>
      </c>
      <c r="D72" s="2323"/>
      <c r="E72" s="2323"/>
      <c r="F72" s="2323"/>
      <c r="G72" s="2323"/>
      <c r="H72" s="2323"/>
      <c r="I72" s="2323"/>
      <c r="J72" s="2323"/>
      <c r="K72" s="2323"/>
      <c r="L72" s="2323"/>
      <c r="M72" s="2323"/>
      <c r="N72" s="2323"/>
      <c r="O72" s="2323"/>
      <c r="P72" s="2323"/>
      <c r="Q72" s="2324"/>
    </row>
    <row r="73" spans="1:17" s="2" customFormat="1" ht="15.75" thickBot="1">
      <c r="A73" s="2386"/>
      <c r="B73" s="2325" t="s">
        <v>2360</v>
      </c>
      <c r="C73" s="2334">
        <f>C66+C67+C68+C69+C72</f>
        <v>0</v>
      </c>
      <c r="D73" s="2302">
        <f>D66+D67+D68+D69+D72</f>
        <v>0</v>
      </c>
      <c r="E73" s="2302">
        <f t="shared" ref="E73:Q73" si="15">E66+E67+E68+E69+E72</f>
        <v>0</v>
      </c>
      <c r="F73" s="2302">
        <f t="shared" si="15"/>
        <v>0</v>
      </c>
      <c r="G73" s="2302">
        <f t="shared" si="15"/>
        <v>0</v>
      </c>
      <c r="H73" s="2302">
        <f t="shared" si="15"/>
        <v>0</v>
      </c>
      <c r="I73" s="2302">
        <f t="shared" si="15"/>
        <v>0</v>
      </c>
      <c r="J73" s="2302">
        <f t="shared" si="15"/>
        <v>0</v>
      </c>
      <c r="K73" s="2302">
        <f t="shared" si="15"/>
        <v>0</v>
      </c>
      <c r="L73" s="2302">
        <f t="shared" si="15"/>
        <v>0</v>
      </c>
      <c r="M73" s="2302">
        <f t="shared" si="15"/>
        <v>0</v>
      </c>
      <c r="N73" s="2302">
        <f t="shared" si="15"/>
        <v>0</v>
      </c>
      <c r="O73" s="2302">
        <f t="shared" si="15"/>
        <v>0</v>
      </c>
      <c r="P73" s="2302">
        <f t="shared" si="15"/>
        <v>0</v>
      </c>
      <c r="Q73" s="2303">
        <f t="shared" si="15"/>
        <v>0</v>
      </c>
    </row>
    <row r="74" spans="1:17" ht="15.75" thickBot="1">
      <c r="A74" s="645"/>
      <c r="B74" s="2336" t="s">
        <v>2361</v>
      </c>
      <c r="C74" s="2306">
        <f>C63+C73</f>
        <v>0</v>
      </c>
      <c r="D74" s="2307">
        <f>D63+D73</f>
        <v>0</v>
      </c>
      <c r="E74" s="2307">
        <f t="shared" ref="E74:Q74" si="16">E63+E73</f>
        <v>0</v>
      </c>
      <c r="F74" s="2307">
        <f t="shared" si="16"/>
        <v>0</v>
      </c>
      <c r="G74" s="2307">
        <f t="shared" si="16"/>
        <v>0</v>
      </c>
      <c r="H74" s="2307">
        <f t="shared" si="16"/>
        <v>0</v>
      </c>
      <c r="I74" s="2307">
        <f t="shared" si="16"/>
        <v>0</v>
      </c>
      <c r="J74" s="2307">
        <f t="shared" si="16"/>
        <v>0</v>
      </c>
      <c r="K74" s="2307">
        <f t="shared" si="16"/>
        <v>0</v>
      </c>
      <c r="L74" s="2307">
        <f t="shared" si="16"/>
        <v>0</v>
      </c>
      <c r="M74" s="2307">
        <f t="shared" si="16"/>
        <v>0</v>
      </c>
      <c r="N74" s="2307">
        <f t="shared" si="16"/>
        <v>0</v>
      </c>
      <c r="O74" s="2307">
        <f t="shared" si="16"/>
        <v>0</v>
      </c>
      <c r="P74" s="2307">
        <f t="shared" si="16"/>
        <v>0</v>
      </c>
      <c r="Q74" s="2308">
        <f t="shared" si="16"/>
        <v>0</v>
      </c>
    </row>
    <row r="75" spans="1:17" ht="15.75" thickBot="1">
      <c r="A75" s="646"/>
      <c r="B75" s="2387" t="s">
        <v>2362</v>
      </c>
      <c r="C75" s="2339">
        <f>C52+C74</f>
        <v>0</v>
      </c>
      <c r="D75" s="2340">
        <f>D52+D74</f>
        <v>0</v>
      </c>
      <c r="E75" s="2340">
        <f t="shared" ref="E75:Q75" si="17">E52+E74</f>
        <v>0</v>
      </c>
      <c r="F75" s="2340">
        <f t="shared" si="17"/>
        <v>0</v>
      </c>
      <c r="G75" s="2340">
        <f t="shared" si="17"/>
        <v>0</v>
      </c>
      <c r="H75" s="2340">
        <f t="shared" si="17"/>
        <v>0</v>
      </c>
      <c r="I75" s="2340">
        <f t="shared" si="17"/>
        <v>0</v>
      </c>
      <c r="J75" s="2340">
        <f t="shared" si="17"/>
        <v>0</v>
      </c>
      <c r="K75" s="2340">
        <f t="shared" si="17"/>
        <v>0</v>
      </c>
      <c r="L75" s="2340">
        <f t="shared" si="17"/>
        <v>0</v>
      </c>
      <c r="M75" s="2340">
        <f t="shared" si="17"/>
        <v>0</v>
      </c>
      <c r="N75" s="2340">
        <f t="shared" si="17"/>
        <v>0</v>
      </c>
      <c r="O75" s="2340">
        <f t="shared" si="17"/>
        <v>0</v>
      </c>
      <c r="P75" s="2340">
        <f t="shared" si="17"/>
        <v>0</v>
      </c>
      <c r="Q75" s="2341">
        <f t="shared" si="17"/>
        <v>0</v>
      </c>
    </row>
    <row r="76" spans="1:17" ht="16.5" thickTop="1" thickBot="1">
      <c r="A76" s="647"/>
      <c r="B76" s="2388" t="s">
        <v>2363</v>
      </c>
      <c r="C76" s="2344"/>
      <c r="D76" s="636">
        <v>0</v>
      </c>
      <c r="E76" s="2345" t="s">
        <v>2364</v>
      </c>
      <c r="F76" s="2346" t="s">
        <v>2365</v>
      </c>
      <c r="G76" s="2346" t="s">
        <v>2366</v>
      </c>
      <c r="H76" s="2346" t="s">
        <v>2367</v>
      </c>
      <c r="I76" s="2346" t="s">
        <v>2368</v>
      </c>
      <c r="J76" s="2346" t="s">
        <v>2369</v>
      </c>
      <c r="K76" s="2346" t="s">
        <v>2370</v>
      </c>
      <c r="L76" s="2346" t="s">
        <v>2371</v>
      </c>
      <c r="M76" s="2346" t="s">
        <v>2372</v>
      </c>
      <c r="N76" s="2346" t="s">
        <v>2373</v>
      </c>
      <c r="O76" s="2346" t="s">
        <v>2374</v>
      </c>
      <c r="P76" s="2346" t="s">
        <v>2375</v>
      </c>
      <c r="Q76" s="2347" t="s">
        <v>2376</v>
      </c>
    </row>
    <row r="77" spans="1:17" ht="16.5" thickTop="1" thickBot="1">
      <c r="A77" s="648"/>
      <c r="B77" s="649" t="s">
        <v>2396</v>
      </c>
      <c r="C77" s="2350"/>
      <c r="D77" s="2351">
        <f>D75*D76</f>
        <v>0</v>
      </c>
      <c r="E77" s="2352" t="e">
        <f>E75*E76</f>
        <v>#VALUE!</v>
      </c>
      <c r="F77" s="2352" t="e">
        <f>F75*F76</f>
        <v>#VALUE!</v>
      </c>
      <c r="G77" s="2352" t="e">
        <f t="shared" ref="G77:Q77" si="18">G75*G76</f>
        <v>#VALUE!</v>
      </c>
      <c r="H77" s="2352" t="e">
        <f t="shared" si="18"/>
        <v>#VALUE!</v>
      </c>
      <c r="I77" s="2352" t="e">
        <f t="shared" si="18"/>
        <v>#VALUE!</v>
      </c>
      <c r="J77" s="2352" t="e">
        <f t="shared" si="18"/>
        <v>#VALUE!</v>
      </c>
      <c r="K77" s="2352" t="e">
        <f t="shared" si="18"/>
        <v>#VALUE!</v>
      </c>
      <c r="L77" s="2352" t="e">
        <f t="shared" si="18"/>
        <v>#VALUE!</v>
      </c>
      <c r="M77" s="2352" t="e">
        <f t="shared" si="18"/>
        <v>#VALUE!</v>
      </c>
      <c r="N77" s="2352" t="e">
        <f t="shared" si="18"/>
        <v>#VALUE!</v>
      </c>
      <c r="O77" s="2352" t="e">
        <f t="shared" si="18"/>
        <v>#VALUE!</v>
      </c>
      <c r="P77" s="2352" t="e">
        <f t="shared" si="18"/>
        <v>#VALUE!</v>
      </c>
      <c r="Q77" s="2353" t="e">
        <f t="shared" si="18"/>
        <v>#VALUE!</v>
      </c>
    </row>
    <row r="78" spans="1:17" ht="16.5" thickTop="1" thickBot="1">
      <c r="A78" s="650"/>
      <c r="B78" s="651" t="s">
        <v>2397</v>
      </c>
      <c r="C78" s="2356" t="e">
        <f>SUM(D77:Q77)</f>
        <v>#VALUE!</v>
      </c>
      <c r="D78" s="2357"/>
      <c r="E78" s="2358"/>
      <c r="F78" s="2358"/>
      <c r="G78" s="2358"/>
      <c r="H78" s="2358"/>
      <c r="I78" s="2358"/>
      <c r="J78" s="2358"/>
      <c r="K78" s="2358"/>
      <c r="L78" s="2358"/>
      <c r="M78" s="2358"/>
      <c r="N78" s="2358"/>
      <c r="O78" s="2358"/>
      <c r="P78" s="2358"/>
      <c r="Q78" s="2359"/>
    </row>
    <row r="79" spans="1:17">
      <c r="A79" s="652"/>
      <c r="B79" s="638"/>
    </row>
    <row r="80" spans="1:17">
      <c r="A80" s="652"/>
      <c r="B80" s="638"/>
    </row>
    <row r="81" spans="2:2">
      <c r="B81" s="33"/>
    </row>
    <row r="82" spans="2:2">
      <c r="B82" s="33"/>
    </row>
    <row r="83" spans="2:2">
      <c r="B83" s="33"/>
    </row>
    <row r="84" spans="2:2">
      <c r="B84" s="33"/>
    </row>
  </sheetData>
  <mergeCells count="5">
    <mergeCell ref="A7:B10"/>
    <mergeCell ref="C7:Q10"/>
    <mergeCell ref="A11:B12"/>
    <mergeCell ref="C11:C12"/>
    <mergeCell ref="E11:Q11"/>
  </mergeCells>
  <conditionalFormatting sqref="C11:C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8:I18 G20:I2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opLeftCell="A7" workbookViewId="0">
      <selection activeCell="B27" sqref="B27:C27"/>
    </sheetView>
  </sheetViews>
  <sheetFormatPr defaultRowHeight="15"/>
  <cols>
    <col min="1" max="1" width="24.28515625" style="1613" customWidth="1"/>
    <col min="2" max="2" width="66.7109375" style="1613" customWidth="1"/>
    <col min="3" max="3" width="17" style="1613" customWidth="1"/>
    <col min="4" max="4" width="20.42578125" style="1613" customWidth="1"/>
    <col min="5" max="5" width="18.28515625" style="1613" customWidth="1"/>
    <col min="6" max="256" width="9.140625" style="1613"/>
    <col min="257" max="257" width="24.28515625" style="1613" customWidth="1"/>
    <col min="258" max="258" width="66.7109375" style="1613" customWidth="1"/>
    <col min="259" max="259" width="17" style="1613" customWidth="1"/>
    <col min="260" max="260" width="20.42578125" style="1613" customWidth="1"/>
    <col min="261" max="261" width="18.28515625" style="1613" customWidth="1"/>
    <col min="262" max="512" width="9.140625" style="1613"/>
    <col min="513" max="513" width="24.28515625" style="1613" customWidth="1"/>
    <col min="514" max="514" width="66.7109375" style="1613" customWidth="1"/>
    <col min="515" max="515" width="17" style="1613" customWidth="1"/>
    <col min="516" max="516" width="20.42578125" style="1613" customWidth="1"/>
    <col min="517" max="517" width="18.28515625" style="1613" customWidth="1"/>
    <col min="518" max="768" width="9.140625" style="1613"/>
    <col min="769" max="769" width="24.28515625" style="1613" customWidth="1"/>
    <col min="770" max="770" width="66.7109375" style="1613" customWidth="1"/>
    <col min="771" max="771" width="17" style="1613" customWidth="1"/>
    <col min="772" max="772" width="20.42578125" style="1613" customWidth="1"/>
    <col min="773" max="773" width="18.28515625" style="1613" customWidth="1"/>
    <col min="774" max="1024" width="9.140625" style="1613"/>
    <col min="1025" max="1025" width="24.28515625" style="1613" customWidth="1"/>
    <col min="1026" max="1026" width="66.7109375" style="1613" customWidth="1"/>
    <col min="1027" max="1027" width="17" style="1613" customWidth="1"/>
    <col min="1028" max="1028" width="20.42578125" style="1613" customWidth="1"/>
    <col min="1029" max="1029" width="18.28515625" style="1613" customWidth="1"/>
    <col min="1030" max="1280" width="9.140625" style="1613"/>
    <col min="1281" max="1281" width="24.28515625" style="1613" customWidth="1"/>
    <col min="1282" max="1282" width="66.7109375" style="1613" customWidth="1"/>
    <col min="1283" max="1283" width="17" style="1613" customWidth="1"/>
    <col min="1284" max="1284" width="20.42578125" style="1613" customWidth="1"/>
    <col min="1285" max="1285" width="18.28515625" style="1613" customWidth="1"/>
    <col min="1286" max="1536" width="9.140625" style="1613"/>
    <col min="1537" max="1537" width="24.28515625" style="1613" customWidth="1"/>
    <col min="1538" max="1538" width="66.7109375" style="1613" customWidth="1"/>
    <col min="1539" max="1539" width="17" style="1613" customWidth="1"/>
    <col min="1540" max="1540" width="20.42578125" style="1613" customWidth="1"/>
    <col min="1541" max="1541" width="18.28515625" style="1613" customWidth="1"/>
    <col min="1542" max="1792" width="9.140625" style="1613"/>
    <col min="1793" max="1793" width="24.28515625" style="1613" customWidth="1"/>
    <col min="1794" max="1794" width="66.7109375" style="1613" customWidth="1"/>
    <col min="1795" max="1795" width="17" style="1613" customWidth="1"/>
    <col min="1796" max="1796" width="20.42578125" style="1613" customWidth="1"/>
    <col min="1797" max="1797" width="18.28515625" style="1613" customWidth="1"/>
    <col min="1798" max="2048" width="9.140625" style="1613"/>
    <col min="2049" max="2049" width="24.28515625" style="1613" customWidth="1"/>
    <col min="2050" max="2050" width="66.7109375" style="1613" customWidth="1"/>
    <col min="2051" max="2051" width="17" style="1613" customWidth="1"/>
    <col min="2052" max="2052" width="20.42578125" style="1613" customWidth="1"/>
    <col min="2053" max="2053" width="18.28515625" style="1613" customWidth="1"/>
    <col min="2054" max="2304" width="9.140625" style="1613"/>
    <col min="2305" max="2305" width="24.28515625" style="1613" customWidth="1"/>
    <col min="2306" max="2306" width="66.7109375" style="1613" customWidth="1"/>
    <col min="2307" max="2307" width="17" style="1613" customWidth="1"/>
    <col min="2308" max="2308" width="20.42578125" style="1613" customWidth="1"/>
    <col min="2309" max="2309" width="18.28515625" style="1613" customWidth="1"/>
    <col min="2310" max="2560" width="9.140625" style="1613"/>
    <col min="2561" max="2561" width="24.28515625" style="1613" customWidth="1"/>
    <col min="2562" max="2562" width="66.7109375" style="1613" customWidth="1"/>
    <col min="2563" max="2563" width="17" style="1613" customWidth="1"/>
    <col min="2564" max="2564" width="20.42578125" style="1613" customWidth="1"/>
    <col min="2565" max="2565" width="18.28515625" style="1613" customWidth="1"/>
    <col min="2566" max="2816" width="9.140625" style="1613"/>
    <col min="2817" max="2817" width="24.28515625" style="1613" customWidth="1"/>
    <col min="2818" max="2818" width="66.7109375" style="1613" customWidth="1"/>
    <col min="2819" max="2819" width="17" style="1613" customWidth="1"/>
    <col min="2820" max="2820" width="20.42578125" style="1613" customWidth="1"/>
    <col min="2821" max="2821" width="18.28515625" style="1613" customWidth="1"/>
    <col min="2822" max="3072" width="9.140625" style="1613"/>
    <col min="3073" max="3073" width="24.28515625" style="1613" customWidth="1"/>
    <col min="3074" max="3074" width="66.7109375" style="1613" customWidth="1"/>
    <col min="3075" max="3075" width="17" style="1613" customWidth="1"/>
    <col min="3076" max="3076" width="20.42578125" style="1613" customWidth="1"/>
    <col min="3077" max="3077" width="18.28515625" style="1613" customWidth="1"/>
    <col min="3078" max="3328" width="9.140625" style="1613"/>
    <col min="3329" max="3329" width="24.28515625" style="1613" customWidth="1"/>
    <col min="3330" max="3330" width="66.7109375" style="1613" customWidth="1"/>
    <col min="3331" max="3331" width="17" style="1613" customWidth="1"/>
    <col min="3332" max="3332" width="20.42578125" style="1613" customWidth="1"/>
    <col min="3333" max="3333" width="18.28515625" style="1613" customWidth="1"/>
    <col min="3334" max="3584" width="9.140625" style="1613"/>
    <col min="3585" max="3585" width="24.28515625" style="1613" customWidth="1"/>
    <col min="3586" max="3586" width="66.7109375" style="1613" customWidth="1"/>
    <col min="3587" max="3587" width="17" style="1613" customWidth="1"/>
    <col min="3588" max="3588" width="20.42578125" style="1613" customWidth="1"/>
    <col min="3589" max="3589" width="18.28515625" style="1613" customWidth="1"/>
    <col min="3590" max="3840" width="9.140625" style="1613"/>
    <col min="3841" max="3841" width="24.28515625" style="1613" customWidth="1"/>
    <col min="3842" max="3842" width="66.7109375" style="1613" customWidth="1"/>
    <col min="3843" max="3843" width="17" style="1613" customWidth="1"/>
    <col min="3844" max="3844" width="20.42578125" style="1613" customWidth="1"/>
    <col min="3845" max="3845" width="18.28515625" style="1613" customWidth="1"/>
    <col min="3846" max="4096" width="9.140625" style="1613"/>
    <col min="4097" max="4097" width="24.28515625" style="1613" customWidth="1"/>
    <col min="4098" max="4098" width="66.7109375" style="1613" customWidth="1"/>
    <col min="4099" max="4099" width="17" style="1613" customWidth="1"/>
    <col min="4100" max="4100" width="20.42578125" style="1613" customWidth="1"/>
    <col min="4101" max="4101" width="18.28515625" style="1613" customWidth="1"/>
    <col min="4102" max="4352" width="9.140625" style="1613"/>
    <col min="4353" max="4353" width="24.28515625" style="1613" customWidth="1"/>
    <col min="4354" max="4354" width="66.7109375" style="1613" customWidth="1"/>
    <col min="4355" max="4355" width="17" style="1613" customWidth="1"/>
    <col min="4356" max="4356" width="20.42578125" style="1613" customWidth="1"/>
    <col min="4357" max="4357" width="18.28515625" style="1613" customWidth="1"/>
    <col min="4358" max="4608" width="9.140625" style="1613"/>
    <col min="4609" max="4609" width="24.28515625" style="1613" customWidth="1"/>
    <col min="4610" max="4610" width="66.7109375" style="1613" customWidth="1"/>
    <col min="4611" max="4611" width="17" style="1613" customWidth="1"/>
    <col min="4612" max="4612" width="20.42578125" style="1613" customWidth="1"/>
    <col min="4613" max="4613" width="18.28515625" style="1613" customWidth="1"/>
    <col min="4614" max="4864" width="9.140625" style="1613"/>
    <col min="4865" max="4865" width="24.28515625" style="1613" customWidth="1"/>
    <col min="4866" max="4866" width="66.7109375" style="1613" customWidth="1"/>
    <col min="4867" max="4867" width="17" style="1613" customWidth="1"/>
    <col min="4868" max="4868" width="20.42578125" style="1613" customWidth="1"/>
    <col min="4869" max="4869" width="18.28515625" style="1613" customWidth="1"/>
    <col min="4870" max="5120" width="9.140625" style="1613"/>
    <col min="5121" max="5121" width="24.28515625" style="1613" customWidth="1"/>
    <col min="5122" max="5122" width="66.7109375" style="1613" customWidth="1"/>
    <col min="5123" max="5123" width="17" style="1613" customWidth="1"/>
    <col min="5124" max="5124" width="20.42578125" style="1613" customWidth="1"/>
    <col min="5125" max="5125" width="18.28515625" style="1613" customWidth="1"/>
    <col min="5126" max="5376" width="9.140625" style="1613"/>
    <col min="5377" max="5377" width="24.28515625" style="1613" customWidth="1"/>
    <col min="5378" max="5378" width="66.7109375" style="1613" customWidth="1"/>
    <col min="5379" max="5379" width="17" style="1613" customWidth="1"/>
    <col min="5380" max="5380" width="20.42578125" style="1613" customWidth="1"/>
    <col min="5381" max="5381" width="18.28515625" style="1613" customWidth="1"/>
    <col min="5382" max="5632" width="9.140625" style="1613"/>
    <col min="5633" max="5633" width="24.28515625" style="1613" customWidth="1"/>
    <col min="5634" max="5634" width="66.7109375" style="1613" customWidth="1"/>
    <col min="5635" max="5635" width="17" style="1613" customWidth="1"/>
    <col min="5636" max="5636" width="20.42578125" style="1613" customWidth="1"/>
    <col min="5637" max="5637" width="18.28515625" style="1613" customWidth="1"/>
    <col min="5638" max="5888" width="9.140625" style="1613"/>
    <col min="5889" max="5889" width="24.28515625" style="1613" customWidth="1"/>
    <col min="5890" max="5890" width="66.7109375" style="1613" customWidth="1"/>
    <col min="5891" max="5891" width="17" style="1613" customWidth="1"/>
    <col min="5892" max="5892" width="20.42578125" style="1613" customWidth="1"/>
    <col min="5893" max="5893" width="18.28515625" style="1613" customWidth="1"/>
    <col min="5894" max="6144" width="9.140625" style="1613"/>
    <col min="6145" max="6145" width="24.28515625" style="1613" customWidth="1"/>
    <col min="6146" max="6146" width="66.7109375" style="1613" customWidth="1"/>
    <col min="6147" max="6147" width="17" style="1613" customWidth="1"/>
    <col min="6148" max="6148" width="20.42578125" style="1613" customWidth="1"/>
    <col min="6149" max="6149" width="18.28515625" style="1613" customWidth="1"/>
    <col min="6150" max="6400" width="9.140625" style="1613"/>
    <col min="6401" max="6401" width="24.28515625" style="1613" customWidth="1"/>
    <col min="6402" max="6402" width="66.7109375" style="1613" customWidth="1"/>
    <col min="6403" max="6403" width="17" style="1613" customWidth="1"/>
    <col min="6404" max="6404" width="20.42578125" style="1613" customWidth="1"/>
    <col min="6405" max="6405" width="18.28515625" style="1613" customWidth="1"/>
    <col min="6406" max="6656" width="9.140625" style="1613"/>
    <col min="6657" max="6657" width="24.28515625" style="1613" customWidth="1"/>
    <col min="6658" max="6658" width="66.7109375" style="1613" customWidth="1"/>
    <col min="6659" max="6659" width="17" style="1613" customWidth="1"/>
    <col min="6660" max="6660" width="20.42578125" style="1613" customWidth="1"/>
    <col min="6661" max="6661" width="18.28515625" style="1613" customWidth="1"/>
    <col min="6662" max="6912" width="9.140625" style="1613"/>
    <col min="6913" max="6913" width="24.28515625" style="1613" customWidth="1"/>
    <col min="6914" max="6914" width="66.7109375" style="1613" customWidth="1"/>
    <col min="6915" max="6915" width="17" style="1613" customWidth="1"/>
    <col min="6916" max="6916" width="20.42578125" style="1613" customWidth="1"/>
    <col min="6917" max="6917" width="18.28515625" style="1613" customWidth="1"/>
    <col min="6918" max="7168" width="9.140625" style="1613"/>
    <col min="7169" max="7169" width="24.28515625" style="1613" customWidth="1"/>
    <col min="7170" max="7170" width="66.7109375" style="1613" customWidth="1"/>
    <col min="7171" max="7171" width="17" style="1613" customWidth="1"/>
    <col min="7172" max="7172" width="20.42578125" style="1613" customWidth="1"/>
    <col min="7173" max="7173" width="18.28515625" style="1613" customWidth="1"/>
    <col min="7174" max="7424" width="9.140625" style="1613"/>
    <col min="7425" max="7425" width="24.28515625" style="1613" customWidth="1"/>
    <col min="7426" max="7426" width="66.7109375" style="1613" customWidth="1"/>
    <col min="7427" max="7427" width="17" style="1613" customWidth="1"/>
    <col min="7428" max="7428" width="20.42578125" style="1613" customWidth="1"/>
    <col min="7429" max="7429" width="18.28515625" style="1613" customWidth="1"/>
    <col min="7430" max="7680" width="9.140625" style="1613"/>
    <col min="7681" max="7681" width="24.28515625" style="1613" customWidth="1"/>
    <col min="7682" max="7682" width="66.7109375" style="1613" customWidth="1"/>
    <col min="7683" max="7683" width="17" style="1613" customWidth="1"/>
    <col min="7684" max="7684" width="20.42578125" style="1613" customWidth="1"/>
    <col min="7685" max="7685" width="18.28515625" style="1613" customWidth="1"/>
    <col min="7686" max="7936" width="9.140625" style="1613"/>
    <col min="7937" max="7937" width="24.28515625" style="1613" customWidth="1"/>
    <col min="7938" max="7938" width="66.7109375" style="1613" customWidth="1"/>
    <col min="7939" max="7939" width="17" style="1613" customWidth="1"/>
    <col min="7940" max="7940" width="20.42578125" style="1613" customWidth="1"/>
    <col min="7941" max="7941" width="18.28515625" style="1613" customWidth="1"/>
    <col min="7942" max="8192" width="9.140625" style="1613"/>
    <col min="8193" max="8193" width="24.28515625" style="1613" customWidth="1"/>
    <col min="8194" max="8194" width="66.7109375" style="1613" customWidth="1"/>
    <col min="8195" max="8195" width="17" style="1613" customWidth="1"/>
    <col min="8196" max="8196" width="20.42578125" style="1613" customWidth="1"/>
    <col min="8197" max="8197" width="18.28515625" style="1613" customWidth="1"/>
    <col min="8198" max="8448" width="9.140625" style="1613"/>
    <col min="8449" max="8449" width="24.28515625" style="1613" customWidth="1"/>
    <col min="8450" max="8450" width="66.7109375" style="1613" customWidth="1"/>
    <col min="8451" max="8451" width="17" style="1613" customWidth="1"/>
    <col min="8452" max="8452" width="20.42578125" style="1613" customWidth="1"/>
    <col min="8453" max="8453" width="18.28515625" style="1613" customWidth="1"/>
    <col min="8454" max="8704" width="9.140625" style="1613"/>
    <col min="8705" max="8705" width="24.28515625" style="1613" customWidth="1"/>
    <col min="8706" max="8706" width="66.7109375" style="1613" customWidth="1"/>
    <col min="8707" max="8707" width="17" style="1613" customWidth="1"/>
    <col min="8708" max="8708" width="20.42578125" style="1613" customWidth="1"/>
    <col min="8709" max="8709" width="18.28515625" style="1613" customWidth="1"/>
    <col min="8710" max="8960" width="9.140625" style="1613"/>
    <col min="8961" max="8961" width="24.28515625" style="1613" customWidth="1"/>
    <col min="8962" max="8962" width="66.7109375" style="1613" customWidth="1"/>
    <col min="8963" max="8963" width="17" style="1613" customWidth="1"/>
    <col min="8964" max="8964" width="20.42578125" style="1613" customWidth="1"/>
    <col min="8965" max="8965" width="18.28515625" style="1613" customWidth="1"/>
    <col min="8966" max="9216" width="9.140625" style="1613"/>
    <col min="9217" max="9217" width="24.28515625" style="1613" customWidth="1"/>
    <col min="9218" max="9218" width="66.7109375" style="1613" customWidth="1"/>
    <col min="9219" max="9219" width="17" style="1613" customWidth="1"/>
    <col min="9220" max="9220" width="20.42578125" style="1613" customWidth="1"/>
    <col min="9221" max="9221" width="18.28515625" style="1613" customWidth="1"/>
    <col min="9222" max="9472" width="9.140625" style="1613"/>
    <col min="9473" max="9473" width="24.28515625" style="1613" customWidth="1"/>
    <col min="9474" max="9474" width="66.7109375" style="1613" customWidth="1"/>
    <col min="9475" max="9475" width="17" style="1613" customWidth="1"/>
    <col min="9476" max="9476" width="20.42578125" style="1613" customWidth="1"/>
    <col min="9477" max="9477" width="18.28515625" style="1613" customWidth="1"/>
    <col min="9478" max="9728" width="9.140625" style="1613"/>
    <col min="9729" max="9729" width="24.28515625" style="1613" customWidth="1"/>
    <col min="9730" max="9730" width="66.7109375" style="1613" customWidth="1"/>
    <col min="9731" max="9731" width="17" style="1613" customWidth="1"/>
    <col min="9732" max="9732" width="20.42578125" style="1613" customWidth="1"/>
    <col min="9733" max="9733" width="18.28515625" style="1613" customWidth="1"/>
    <col min="9734" max="9984" width="9.140625" style="1613"/>
    <col min="9985" max="9985" width="24.28515625" style="1613" customWidth="1"/>
    <col min="9986" max="9986" width="66.7109375" style="1613" customWidth="1"/>
    <col min="9987" max="9987" width="17" style="1613" customWidth="1"/>
    <col min="9988" max="9988" width="20.42578125" style="1613" customWidth="1"/>
    <col min="9989" max="9989" width="18.28515625" style="1613" customWidth="1"/>
    <col min="9990" max="10240" width="9.140625" style="1613"/>
    <col min="10241" max="10241" width="24.28515625" style="1613" customWidth="1"/>
    <col min="10242" max="10242" width="66.7109375" style="1613" customWidth="1"/>
    <col min="10243" max="10243" width="17" style="1613" customWidth="1"/>
    <col min="10244" max="10244" width="20.42578125" style="1613" customWidth="1"/>
    <col min="10245" max="10245" width="18.28515625" style="1613" customWidth="1"/>
    <col min="10246" max="10496" width="9.140625" style="1613"/>
    <col min="10497" max="10497" width="24.28515625" style="1613" customWidth="1"/>
    <col min="10498" max="10498" width="66.7109375" style="1613" customWidth="1"/>
    <col min="10499" max="10499" width="17" style="1613" customWidth="1"/>
    <col min="10500" max="10500" width="20.42578125" style="1613" customWidth="1"/>
    <col min="10501" max="10501" width="18.28515625" style="1613" customWidth="1"/>
    <col min="10502" max="10752" width="9.140625" style="1613"/>
    <col min="10753" max="10753" width="24.28515625" style="1613" customWidth="1"/>
    <col min="10754" max="10754" width="66.7109375" style="1613" customWidth="1"/>
    <col min="10755" max="10755" width="17" style="1613" customWidth="1"/>
    <col min="10756" max="10756" width="20.42578125" style="1613" customWidth="1"/>
    <col min="10757" max="10757" width="18.28515625" style="1613" customWidth="1"/>
    <col min="10758" max="11008" width="9.140625" style="1613"/>
    <col min="11009" max="11009" width="24.28515625" style="1613" customWidth="1"/>
    <col min="11010" max="11010" width="66.7109375" style="1613" customWidth="1"/>
    <col min="11011" max="11011" width="17" style="1613" customWidth="1"/>
    <col min="11012" max="11012" width="20.42578125" style="1613" customWidth="1"/>
    <col min="11013" max="11013" width="18.28515625" style="1613" customWidth="1"/>
    <col min="11014" max="11264" width="9.140625" style="1613"/>
    <col min="11265" max="11265" width="24.28515625" style="1613" customWidth="1"/>
    <col min="11266" max="11266" width="66.7109375" style="1613" customWidth="1"/>
    <col min="11267" max="11267" width="17" style="1613" customWidth="1"/>
    <col min="11268" max="11268" width="20.42578125" style="1613" customWidth="1"/>
    <col min="11269" max="11269" width="18.28515625" style="1613" customWidth="1"/>
    <col min="11270" max="11520" width="9.140625" style="1613"/>
    <col min="11521" max="11521" width="24.28515625" style="1613" customWidth="1"/>
    <col min="11522" max="11522" width="66.7109375" style="1613" customWidth="1"/>
    <col min="11523" max="11523" width="17" style="1613" customWidth="1"/>
    <col min="11524" max="11524" width="20.42578125" style="1613" customWidth="1"/>
    <col min="11525" max="11525" width="18.28515625" style="1613" customWidth="1"/>
    <col min="11526" max="11776" width="9.140625" style="1613"/>
    <col min="11777" max="11777" width="24.28515625" style="1613" customWidth="1"/>
    <col min="11778" max="11778" width="66.7109375" style="1613" customWidth="1"/>
    <col min="11779" max="11779" width="17" style="1613" customWidth="1"/>
    <col min="11780" max="11780" width="20.42578125" style="1613" customWidth="1"/>
    <col min="11781" max="11781" width="18.28515625" style="1613" customWidth="1"/>
    <col min="11782" max="12032" width="9.140625" style="1613"/>
    <col min="12033" max="12033" width="24.28515625" style="1613" customWidth="1"/>
    <col min="12034" max="12034" width="66.7109375" style="1613" customWidth="1"/>
    <col min="12035" max="12035" width="17" style="1613" customWidth="1"/>
    <col min="12036" max="12036" width="20.42578125" style="1613" customWidth="1"/>
    <col min="12037" max="12037" width="18.28515625" style="1613" customWidth="1"/>
    <col min="12038" max="12288" width="9.140625" style="1613"/>
    <col min="12289" max="12289" width="24.28515625" style="1613" customWidth="1"/>
    <col min="12290" max="12290" width="66.7109375" style="1613" customWidth="1"/>
    <col min="12291" max="12291" width="17" style="1613" customWidth="1"/>
    <col min="12292" max="12292" width="20.42578125" style="1613" customWidth="1"/>
    <col min="12293" max="12293" width="18.28515625" style="1613" customWidth="1"/>
    <col min="12294" max="12544" width="9.140625" style="1613"/>
    <col min="12545" max="12545" width="24.28515625" style="1613" customWidth="1"/>
    <col min="12546" max="12546" width="66.7109375" style="1613" customWidth="1"/>
    <col min="12547" max="12547" width="17" style="1613" customWidth="1"/>
    <col min="12548" max="12548" width="20.42578125" style="1613" customWidth="1"/>
    <col min="12549" max="12549" width="18.28515625" style="1613" customWidth="1"/>
    <col min="12550" max="12800" width="9.140625" style="1613"/>
    <col min="12801" max="12801" width="24.28515625" style="1613" customWidth="1"/>
    <col min="12802" max="12802" width="66.7109375" style="1613" customWidth="1"/>
    <col min="12803" max="12803" width="17" style="1613" customWidth="1"/>
    <col min="12804" max="12804" width="20.42578125" style="1613" customWidth="1"/>
    <col min="12805" max="12805" width="18.28515625" style="1613" customWidth="1"/>
    <col min="12806" max="13056" width="9.140625" style="1613"/>
    <col min="13057" max="13057" width="24.28515625" style="1613" customWidth="1"/>
    <col min="13058" max="13058" width="66.7109375" style="1613" customWidth="1"/>
    <col min="13059" max="13059" width="17" style="1613" customWidth="1"/>
    <col min="13060" max="13060" width="20.42578125" style="1613" customWidth="1"/>
    <col min="13061" max="13061" width="18.28515625" style="1613" customWidth="1"/>
    <col min="13062" max="13312" width="9.140625" style="1613"/>
    <col min="13313" max="13313" width="24.28515625" style="1613" customWidth="1"/>
    <col min="13314" max="13314" width="66.7109375" style="1613" customWidth="1"/>
    <col min="13315" max="13315" width="17" style="1613" customWidth="1"/>
    <col min="13316" max="13316" width="20.42578125" style="1613" customWidth="1"/>
    <col min="13317" max="13317" width="18.28515625" style="1613" customWidth="1"/>
    <col min="13318" max="13568" width="9.140625" style="1613"/>
    <col min="13569" max="13569" width="24.28515625" style="1613" customWidth="1"/>
    <col min="13570" max="13570" width="66.7109375" style="1613" customWidth="1"/>
    <col min="13571" max="13571" width="17" style="1613" customWidth="1"/>
    <col min="13572" max="13572" width="20.42578125" style="1613" customWidth="1"/>
    <col min="13573" max="13573" width="18.28515625" style="1613" customWidth="1"/>
    <col min="13574" max="13824" width="9.140625" style="1613"/>
    <col min="13825" max="13825" width="24.28515625" style="1613" customWidth="1"/>
    <col min="13826" max="13826" width="66.7109375" style="1613" customWidth="1"/>
    <col min="13827" max="13827" width="17" style="1613" customWidth="1"/>
    <col min="13828" max="13828" width="20.42578125" style="1613" customWidth="1"/>
    <col min="13829" max="13829" width="18.28515625" style="1613" customWidth="1"/>
    <col min="13830" max="14080" width="9.140625" style="1613"/>
    <col min="14081" max="14081" width="24.28515625" style="1613" customWidth="1"/>
    <col min="14082" max="14082" width="66.7109375" style="1613" customWidth="1"/>
    <col min="14083" max="14083" width="17" style="1613" customWidth="1"/>
    <col min="14084" max="14084" width="20.42578125" style="1613" customWidth="1"/>
    <col min="14085" max="14085" width="18.28515625" style="1613" customWidth="1"/>
    <col min="14086" max="14336" width="9.140625" style="1613"/>
    <col min="14337" max="14337" width="24.28515625" style="1613" customWidth="1"/>
    <col min="14338" max="14338" width="66.7109375" style="1613" customWidth="1"/>
    <col min="14339" max="14339" width="17" style="1613" customWidth="1"/>
    <col min="14340" max="14340" width="20.42578125" style="1613" customWidth="1"/>
    <col min="14341" max="14341" width="18.28515625" style="1613" customWidth="1"/>
    <col min="14342" max="14592" width="9.140625" style="1613"/>
    <col min="14593" max="14593" width="24.28515625" style="1613" customWidth="1"/>
    <col min="14594" max="14594" width="66.7109375" style="1613" customWidth="1"/>
    <col min="14595" max="14595" width="17" style="1613" customWidth="1"/>
    <col min="14596" max="14596" width="20.42578125" style="1613" customWidth="1"/>
    <col min="14597" max="14597" width="18.28515625" style="1613" customWidth="1"/>
    <col min="14598" max="14848" width="9.140625" style="1613"/>
    <col min="14849" max="14849" width="24.28515625" style="1613" customWidth="1"/>
    <col min="14850" max="14850" width="66.7109375" style="1613" customWidth="1"/>
    <col min="14851" max="14851" width="17" style="1613" customWidth="1"/>
    <col min="14852" max="14852" width="20.42578125" style="1613" customWidth="1"/>
    <col min="14853" max="14853" width="18.28515625" style="1613" customWidth="1"/>
    <col min="14854" max="15104" width="9.140625" style="1613"/>
    <col min="15105" max="15105" width="24.28515625" style="1613" customWidth="1"/>
    <col min="15106" max="15106" width="66.7109375" style="1613" customWidth="1"/>
    <col min="15107" max="15107" width="17" style="1613" customWidth="1"/>
    <col min="15108" max="15108" width="20.42578125" style="1613" customWidth="1"/>
    <col min="15109" max="15109" width="18.28515625" style="1613" customWidth="1"/>
    <col min="15110" max="15360" width="9.140625" style="1613"/>
    <col min="15361" max="15361" width="24.28515625" style="1613" customWidth="1"/>
    <col min="15362" max="15362" width="66.7109375" style="1613" customWidth="1"/>
    <col min="15363" max="15363" width="17" style="1613" customWidth="1"/>
    <col min="15364" max="15364" width="20.42578125" style="1613" customWidth="1"/>
    <col min="15365" max="15365" width="18.28515625" style="1613" customWidth="1"/>
    <col min="15366" max="15616" width="9.140625" style="1613"/>
    <col min="15617" max="15617" width="24.28515625" style="1613" customWidth="1"/>
    <col min="15618" max="15618" width="66.7109375" style="1613" customWidth="1"/>
    <col min="15619" max="15619" width="17" style="1613" customWidth="1"/>
    <col min="15620" max="15620" width="20.42578125" style="1613" customWidth="1"/>
    <col min="15621" max="15621" width="18.28515625" style="1613" customWidth="1"/>
    <col min="15622" max="15872" width="9.140625" style="1613"/>
    <col min="15873" max="15873" width="24.28515625" style="1613" customWidth="1"/>
    <col min="15874" max="15874" width="66.7109375" style="1613" customWidth="1"/>
    <col min="15875" max="15875" width="17" style="1613" customWidth="1"/>
    <col min="15876" max="15876" width="20.42578125" style="1613" customWidth="1"/>
    <col min="15877" max="15877" width="18.28515625" style="1613" customWidth="1"/>
    <col min="15878" max="16128" width="9.140625" style="1613"/>
    <col min="16129" max="16129" width="24.28515625" style="1613" customWidth="1"/>
    <col min="16130" max="16130" width="66.7109375" style="1613" customWidth="1"/>
    <col min="16131" max="16131" width="17" style="1613" customWidth="1"/>
    <col min="16132" max="16132" width="20.42578125" style="1613" customWidth="1"/>
    <col min="16133" max="16133" width="18.28515625" style="1613" customWidth="1"/>
    <col min="16134" max="16384" width="9.140625" style="1613"/>
  </cols>
  <sheetData>
    <row r="1" spans="1:8">
      <c r="A1" s="16" t="s">
        <v>57</v>
      </c>
      <c r="B1" s="511">
        <v>48</v>
      </c>
    </row>
    <row r="2" spans="1:8">
      <c r="A2" s="16" t="s">
        <v>58</v>
      </c>
      <c r="B2" s="16" t="s">
        <v>2138</v>
      </c>
    </row>
    <row r="3" spans="1:8">
      <c r="A3" s="16" t="s">
        <v>56</v>
      </c>
      <c r="B3" s="16" t="s">
        <v>1366</v>
      </c>
    </row>
    <row r="4" spans="1:8">
      <c r="A4" s="16" t="s">
        <v>59</v>
      </c>
      <c r="B4" s="16" t="s">
        <v>62</v>
      </c>
    </row>
    <row r="5" spans="1:8">
      <c r="A5" s="1613" t="s">
        <v>1349</v>
      </c>
      <c r="B5" s="1613" t="s">
        <v>80</v>
      </c>
    </row>
    <row r="6" spans="1:8" ht="15.75" thickBot="1"/>
    <row r="7" spans="1:8">
      <c r="A7" s="3137" t="s">
        <v>2398</v>
      </c>
      <c r="B7" s="3138"/>
      <c r="C7" s="3143" t="s">
        <v>2399</v>
      </c>
      <c r="D7" s="3200"/>
      <c r="E7" s="3201"/>
    </row>
    <row r="8" spans="1:8">
      <c r="A8" s="3139"/>
      <c r="B8" s="3140"/>
      <c r="C8" s="3147"/>
      <c r="D8" s="3202"/>
      <c r="E8" s="3203"/>
    </row>
    <row r="9" spans="1:8">
      <c r="A9" s="3139"/>
      <c r="B9" s="3140"/>
      <c r="C9" s="3147"/>
      <c r="D9" s="3202"/>
      <c r="E9" s="3203"/>
    </row>
    <row r="10" spans="1:8" ht="15.75" thickBot="1">
      <c r="A10" s="3141"/>
      <c r="B10" s="3142"/>
      <c r="C10" s="3151"/>
      <c r="D10" s="3204"/>
      <c r="E10" s="3205"/>
    </row>
    <row r="11" spans="1:8">
      <c r="A11" s="3206"/>
      <c r="B11" s="3208" t="s">
        <v>2400</v>
      </c>
      <c r="C11" s="3209"/>
      <c r="D11" s="653" t="s">
        <v>109</v>
      </c>
      <c r="E11" s="654" t="s">
        <v>1807</v>
      </c>
    </row>
    <row r="12" spans="1:8" ht="15.75" thickBot="1">
      <c r="A12" s="3207"/>
      <c r="B12" s="3210"/>
      <c r="C12" s="3211"/>
      <c r="D12" s="655">
        <v>1</v>
      </c>
      <c r="E12" s="656">
        <v>2</v>
      </c>
      <c r="F12" s="657"/>
      <c r="G12" s="657"/>
      <c r="H12" s="657"/>
    </row>
    <row r="13" spans="1:8">
      <c r="A13" s="2395" t="s">
        <v>2345</v>
      </c>
      <c r="B13" s="3212" t="s">
        <v>2401</v>
      </c>
      <c r="C13" s="3213"/>
      <c r="D13" s="658"/>
      <c r="E13" s="2396" t="e">
        <f>ABS(SUM(E16:E30))</f>
        <v>#VALUE!</v>
      </c>
      <c r="F13" s="659"/>
      <c r="G13" s="657"/>
      <c r="H13" s="657"/>
    </row>
    <row r="14" spans="1:8" ht="15.75" thickBot="1">
      <c r="A14" s="660" t="s">
        <v>2347</v>
      </c>
      <c r="B14" s="3214" t="s">
        <v>2402</v>
      </c>
      <c r="C14" s="3215"/>
      <c r="D14" s="661"/>
      <c r="E14" s="662"/>
      <c r="F14" s="657"/>
    </row>
    <row r="15" spans="1:8" ht="16.5" thickTop="1" thickBot="1">
      <c r="A15" s="663" t="s">
        <v>2349</v>
      </c>
      <c r="B15" s="3216" t="s">
        <v>2403</v>
      </c>
      <c r="C15" s="3217"/>
      <c r="D15" s="664"/>
      <c r="E15" s="665" t="e">
        <f>E13/E14*100</f>
        <v>#VALUE!</v>
      </c>
    </row>
    <row r="16" spans="1:8">
      <c r="A16" s="666" t="s">
        <v>2404</v>
      </c>
      <c r="B16" s="3218" t="s">
        <v>2405</v>
      </c>
      <c r="C16" s="3219"/>
      <c r="D16" s="667" t="s">
        <v>62</v>
      </c>
      <c r="E16" s="668" t="e">
        <f>F46.ALL!C78+F47.ALL!C78</f>
        <v>#VALUE!</v>
      </c>
    </row>
    <row r="17" spans="1:6">
      <c r="A17" s="2397" t="s">
        <v>2406</v>
      </c>
      <c r="B17" s="3198" t="s">
        <v>2407</v>
      </c>
      <c r="C17" s="3199"/>
      <c r="D17" s="2398" t="s">
        <v>64</v>
      </c>
      <c r="E17" s="668" t="e">
        <f>F46.USD!C78+F47.USD!C78</f>
        <v>#VALUE!</v>
      </c>
    </row>
    <row r="18" spans="1:6" ht="15" customHeight="1">
      <c r="A18" s="666" t="s">
        <v>2408</v>
      </c>
      <c r="B18" s="3198" t="s">
        <v>2409</v>
      </c>
      <c r="C18" s="3199"/>
      <c r="D18" s="2398" t="s">
        <v>65</v>
      </c>
      <c r="E18" s="2399" t="e">
        <f>F46.EUR!C78+F47.EUR!C78</f>
        <v>#VALUE!</v>
      </c>
    </row>
    <row r="19" spans="1:6">
      <c r="A19" s="2397" t="s">
        <v>2410</v>
      </c>
      <c r="B19" s="3198" t="s">
        <v>2411</v>
      </c>
      <c r="C19" s="3199"/>
      <c r="D19" s="2398" t="s">
        <v>66</v>
      </c>
      <c r="E19" s="2399" t="e">
        <f>F46.GBP!C78+F47.GBP!C78</f>
        <v>#VALUE!</v>
      </c>
    </row>
    <row r="20" spans="1:6">
      <c r="A20" s="666" t="s">
        <v>2412</v>
      </c>
      <c r="B20" s="3198" t="s">
        <v>2413</v>
      </c>
      <c r="C20" s="3199"/>
      <c r="D20" s="2398" t="s">
        <v>67</v>
      </c>
      <c r="E20" s="2399" t="e">
        <f>F46.CHF!C78+F47.CHF!C78</f>
        <v>#VALUE!</v>
      </c>
    </row>
    <row r="21" spans="1:6">
      <c r="A21" s="2397" t="s">
        <v>2414</v>
      </c>
      <c r="B21" s="3198" t="s">
        <v>2415</v>
      </c>
      <c r="C21" s="3199"/>
      <c r="D21" s="2398" t="s">
        <v>68</v>
      </c>
      <c r="E21" s="2399" t="e">
        <f>F46.CAD!C78+F47.CAD!C78</f>
        <v>#VALUE!</v>
      </c>
    </row>
    <row r="22" spans="1:6">
      <c r="A22" s="666" t="s">
        <v>2416</v>
      </c>
      <c r="B22" s="3198" t="s">
        <v>2417</v>
      </c>
      <c r="C22" s="3199"/>
      <c r="D22" s="2398" t="s">
        <v>70</v>
      </c>
      <c r="E22" s="2399" t="e">
        <f>F46.SEK!C78+F47.SEK!C78</f>
        <v>#VALUE!</v>
      </c>
    </row>
    <row r="23" spans="1:6">
      <c r="A23" s="2397" t="s">
        <v>2418</v>
      </c>
      <c r="B23" s="3198" t="s">
        <v>2419</v>
      </c>
      <c r="C23" s="3199"/>
      <c r="D23" s="2398" t="s">
        <v>69</v>
      </c>
      <c r="E23" s="2399" t="e">
        <f>F46.AUD!C78+F47.AUD!C78</f>
        <v>#VALUE!</v>
      </c>
    </row>
    <row r="24" spans="1:6">
      <c r="A24" s="666" t="s">
        <v>2420</v>
      </c>
      <c r="B24" s="3198" t="s">
        <v>2421</v>
      </c>
      <c r="C24" s="3199"/>
      <c r="D24" s="2398" t="s">
        <v>405</v>
      </c>
      <c r="E24" s="2399" t="e">
        <f>F46.JPY!C78+F47.JPY!C78</f>
        <v>#VALUE!</v>
      </c>
    </row>
    <row r="25" spans="1:6">
      <c r="A25" s="2397" t="s">
        <v>2422</v>
      </c>
      <c r="B25" s="3198" t="s">
        <v>2423</v>
      </c>
      <c r="C25" s="3199"/>
      <c r="D25" s="2398" t="s">
        <v>72</v>
      </c>
      <c r="E25" s="2399" t="e">
        <f>F46.DKK!C78+F47.DKK!C78</f>
        <v>#VALUE!</v>
      </c>
    </row>
    <row r="26" spans="1:6">
      <c r="A26" s="2397" t="s">
        <v>2424</v>
      </c>
      <c r="B26" s="3198" t="s">
        <v>2425</v>
      </c>
      <c r="C26" s="3199"/>
      <c r="D26" s="2398" t="s">
        <v>71</v>
      </c>
      <c r="E26" s="2399" t="e">
        <f>F46.NOK!C78+F47.NOK!C78</f>
        <v>#VALUE!</v>
      </c>
    </row>
    <row r="27" spans="1:6">
      <c r="A27" s="2397" t="s">
        <v>2426</v>
      </c>
      <c r="B27" s="3198" t="s">
        <v>2427</v>
      </c>
      <c r="C27" s="3199"/>
      <c r="D27" s="2398" t="s">
        <v>73</v>
      </c>
      <c r="E27" s="2399" t="e">
        <f>F46.TRY!C78+F47.TRY!C78</f>
        <v>#VALUE!</v>
      </c>
    </row>
    <row r="28" spans="1:6">
      <c r="A28" s="2397" t="s">
        <v>2428</v>
      </c>
      <c r="B28" s="3198" t="s">
        <v>2429</v>
      </c>
      <c r="C28" s="3199"/>
      <c r="D28" s="2398" t="s">
        <v>1972</v>
      </c>
      <c r="E28" s="2399" t="e">
        <f>F46.XAU!C78+F47.XAU!C78</f>
        <v>#VALUE!</v>
      </c>
    </row>
    <row r="29" spans="1:6">
      <c r="A29" s="2397" t="s">
        <v>2430</v>
      </c>
      <c r="B29" s="3198" t="s">
        <v>2431</v>
      </c>
      <c r="C29" s="3199"/>
      <c r="D29" s="2398" t="s">
        <v>362</v>
      </c>
      <c r="E29" s="2399" t="e">
        <f>F46.CNY!C78+F47.CNY!C78</f>
        <v>#VALUE!</v>
      </c>
    </row>
    <row r="30" spans="1:6">
      <c r="A30" s="2397" t="s">
        <v>2432</v>
      </c>
      <c r="B30" s="3198" t="s">
        <v>2433</v>
      </c>
      <c r="C30" s="3199"/>
      <c r="D30" s="2398" t="s">
        <v>2434</v>
      </c>
      <c r="E30" s="2399" t="e">
        <f>F46.OTHER!C78+F47.OTHER!C78</f>
        <v>#VALUE!</v>
      </c>
      <c r="F30" s="68"/>
    </row>
  </sheetData>
  <mergeCells count="22">
    <mergeCell ref="B27:C27"/>
    <mergeCell ref="B28:C28"/>
    <mergeCell ref="B29:C29"/>
    <mergeCell ref="B30:C30"/>
    <mergeCell ref="B21:C21"/>
    <mergeCell ref="B22:C22"/>
    <mergeCell ref="B23:C23"/>
    <mergeCell ref="B24:C24"/>
    <mergeCell ref="B25:C25"/>
    <mergeCell ref="B26:C26"/>
    <mergeCell ref="B20:C20"/>
    <mergeCell ref="A7:B10"/>
    <mergeCell ref="C7:E10"/>
    <mergeCell ref="A11:A12"/>
    <mergeCell ref="B11:C12"/>
    <mergeCell ref="B13:C13"/>
    <mergeCell ref="B14:C14"/>
    <mergeCell ref="B15:C15"/>
    <mergeCell ref="B16:C16"/>
    <mergeCell ref="B17:C17"/>
    <mergeCell ref="B18:C18"/>
    <mergeCell ref="B19:C19"/>
  </mergeCells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showGridLines="0" zoomScale="80" zoomScaleNormal="80" workbookViewId="0">
      <selection activeCell="B2" sqref="B2"/>
    </sheetView>
  </sheetViews>
  <sheetFormatPr defaultRowHeight="15"/>
  <cols>
    <col min="1" max="1" width="80" style="1613" bestFit="1" customWidth="1"/>
    <col min="2" max="2" width="18.42578125" style="1613" customWidth="1"/>
    <col min="3" max="3" width="14.140625" style="1613" customWidth="1"/>
    <col min="4" max="4" width="15.140625" style="1613" customWidth="1"/>
    <col min="5" max="5" width="15.85546875" style="1613" customWidth="1"/>
    <col min="6" max="6" width="17.42578125" style="1613" customWidth="1"/>
    <col min="7" max="16384" width="9.140625" style="1613"/>
  </cols>
  <sheetData>
    <row r="1" spans="1:12">
      <c r="A1" s="669" t="s">
        <v>2440</v>
      </c>
      <c r="B1" s="1647">
        <v>61</v>
      </c>
    </row>
    <row r="2" spans="1:12">
      <c r="A2" s="669" t="s">
        <v>2441</v>
      </c>
      <c r="B2" s="2" t="s">
        <v>2438</v>
      </c>
    </row>
    <row r="3" spans="1:12">
      <c r="A3" s="669" t="s">
        <v>2442</v>
      </c>
      <c r="B3" s="2" t="s">
        <v>2443</v>
      </c>
    </row>
    <row r="4" spans="1:12">
      <c r="A4" s="669" t="s">
        <v>2444</v>
      </c>
      <c r="B4" s="2" t="s">
        <v>62</v>
      </c>
    </row>
    <row r="5" spans="1:12">
      <c r="A5" s="669" t="s">
        <v>2445</v>
      </c>
      <c r="B5" s="2" t="s">
        <v>1812</v>
      </c>
    </row>
    <row r="6" spans="1:12" s="670" customFormat="1">
      <c r="B6" s="1613"/>
      <c r="C6" s="1613"/>
      <c r="D6" s="1613"/>
      <c r="E6" s="1613"/>
    </row>
    <row r="7" spans="1:12" s="670" customFormat="1">
      <c r="A7" s="3220" t="s">
        <v>2446</v>
      </c>
      <c r="B7" s="2400"/>
      <c r="C7" s="2400"/>
      <c r="D7" s="2401"/>
      <c r="E7" s="2401"/>
      <c r="F7" s="2401"/>
    </row>
    <row r="8" spans="1:12" s="670" customFormat="1">
      <c r="A8" s="3221"/>
      <c r="B8" s="671" t="s">
        <v>62</v>
      </c>
      <c r="C8" s="671" t="s">
        <v>64</v>
      </c>
      <c r="D8" s="671" t="s">
        <v>65</v>
      </c>
      <c r="E8" s="671" t="s">
        <v>1517</v>
      </c>
      <c r="F8" s="671" t="s">
        <v>995</v>
      </c>
    </row>
    <row r="9" spans="1:12" s="670" customFormat="1">
      <c r="A9" s="3222"/>
      <c r="B9" s="672"/>
      <c r="C9" s="672"/>
      <c r="D9" s="673"/>
      <c r="E9" s="673"/>
      <c r="F9" s="673"/>
      <c r="J9" s="674"/>
    </row>
    <row r="10" spans="1:12" s="670" customFormat="1" ht="27" customHeight="1">
      <c r="A10" s="2402" t="s">
        <v>2447</v>
      </c>
      <c r="B10" s="2403"/>
      <c r="C10" s="675"/>
      <c r="D10" s="675"/>
      <c r="E10" s="675"/>
      <c r="F10" s="676">
        <f t="shared" ref="F10:F24" si="0">SUM(B10:E10)</f>
        <v>0</v>
      </c>
      <c r="J10" s="674"/>
      <c r="L10" s="677"/>
    </row>
    <row r="11" spans="1:12" s="670" customFormat="1" ht="30" customHeight="1">
      <c r="A11" s="678" t="s">
        <v>2448</v>
      </c>
      <c r="B11" s="675"/>
      <c r="C11" s="675"/>
      <c r="D11" s="675"/>
      <c r="E11" s="675"/>
      <c r="F11" s="676">
        <f t="shared" si="0"/>
        <v>0</v>
      </c>
      <c r="J11" s="674"/>
      <c r="L11" s="677"/>
    </row>
    <row r="12" spans="1:12" s="670" customFormat="1" ht="39.75" customHeight="1">
      <c r="A12" s="679" t="s">
        <v>2449</v>
      </c>
      <c r="B12" s="675"/>
      <c r="C12" s="675"/>
      <c r="D12" s="675"/>
      <c r="E12" s="675"/>
      <c r="F12" s="676">
        <f t="shared" si="0"/>
        <v>0</v>
      </c>
      <c r="J12" s="674"/>
      <c r="L12" s="677"/>
    </row>
    <row r="13" spans="1:12" s="670" customFormat="1" ht="44.25" customHeight="1">
      <c r="A13" s="680" t="s">
        <v>2450</v>
      </c>
      <c r="B13" s="675"/>
      <c r="C13" s="675"/>
      <c r="D13" s="675"/>
      <c r="E13" s="675"/>
      <c r="F13" s="676">
        <f t="shared" si="0"/>
        <v>0</v>
      </c>
      <c r="J13" s="674"/>
      <c r="L13" s="677"/>
    </row>
    <row r="14" spans="1:12" s="670" customFormat="1" ht="26.25">
      <c r="A14" s="680" t="s">
        <v>2451</v>
      </c>
      <c r="B14" s="675"/>
      <c r="C14" s="675"/>
      <c r="D14" s="675"/>
      <c r="E14" s="675"/>
      <c r="F14" s="676">
        <f t="shared" si="0"/>
        <v>0</v>
      </c>
      <c r="J14" s="674"/>
      <c r="L14" s="677"/>
    </row>
    <row r="15" spans="1:12" s="670" customFormat="1" ht="51.75">
      <c r="A15" s="679" t="s">
        <v>2452</v>
      </c>
      <c r="B15" s="675"/>
      <c r="C15" s="675"/>
      <c r="D15" s="675"/>
      <c r="E15" s="675"/>
      <c r="F15" s="676">
        <f t="shared" si="0"/>
        <v>0</v>
      </c>
      <c r="J15" s="674"/>
      <c r="L15" s="677"/>
    </row>
    <row r="16" spans="1:12" s="670" customFormat="1" ht="32.25" customHeight="1">
      <c r="A16" s="680" t="s">
        <v>2453</v>
      </c>
      <c r="B16" s="675"/>
      <c r="C16" s="675"/>
      <c r="D16" s="675"/>
      <c r="E16" s="675"/>
      <c r="F16" s="676">
        <f t="shared" si="0"/>
        <v>0</v>
      </c>
      <c r="I16" s="681"/>
      <c r="L16" s="677"/>
    </row>
    <row r="17" spans="1:12" s="670" customFormat="1">
      <c r="A17" s="678" t="s">
        <v>2454</v>
      </c>
      <c r="B17" s="675"/>
      <c r="C17" s="675"/>
      <c r="D17" s="675"/>
      <c r="E17" s="675"/>
      <c r="F17" s="676">
        <f t="shared" si="0"/>
        <v>0</v>
      </c>
      <c r="I17" s="681"/>
      <c r="L17" s="677"/>
    </row>
    <row r="18" spans="1:12" s="670" customFormat="1" ht="39.75" customHeight="1">
      <c r="A18" s="680" t="s">
        <v>2455</v>
      </c>
      <c r="B18" s="675"/>
      <c r="C18" s="675"/>
      <c r="D18" s="675"/>
      <c r="E18" s="675"/>
      <c r="F18" s="676">
        <f t="shared" si="0"/>
        <v>0</v>
      </c>
      <c r="L18" s="677"/>
    </row>
    <row r="19" spans="1:12" s="670" customFormat="1" ht="44.25" customHeight="1">
      <c r="A19" s="679" t="s">
        <v>2456</v>
      </c>
      <c r="B19" s="675"/>
      <c r="C19" s="675"/>
      <c r="D19" s="675"/>
      <c r="E19" s="675"/>
      <c r="F19" s="676">
        <f t="shared" si="0"/>
        <v>0</v>
      </c>
      <c r="L19" s="677"/>
    </row>
    <row r="20" spans="1:12" s="670" customFormat="1" ht="51.75" customHeight="1">
      <c r="A20" s="680" t="s">
        <v>2457</v>
      </c>
      <c r="B20" s="675"/>
      <c r="C20" s="675"/>
      <c r="D20" s="675"/>
      <c r="E20" s="675"/>
      <c r="F20" s="676">
        <f t="shared" si="0"/>
        <v>0</v>
      </c>
      <c r="L20" s="677"/>
    </row>
    <row r="21" spans="1:12" s="670" customFormat="1" ht="52.5" customHeight="1">
      <c r="A21" s="680" t="s">
        <v>2458</v>
      </c>
      <c r="B21" s="675"/>
      <c r="C21" s="675"/>
      <c r="D21" s="675"/>
      <c r="E21" s="675"/>
      <c r="F21" s="676">
        <f t="shared" si="0"/>
        <v>0</v>
      </c>
      <c r="L21" s="677"/>
    </row>
    <row r="22" spans="1:12" s="670" customFormat="1" ht="53.25" customHeight="1">
      <c r="A22" s="679" t="s">
        <v>2459</v>
      </c>
      <c r="B22" s="675"/>
      <c r="C22" s="675"/>
      <c r="D22" s="675"/>
      <c r="E22" s="675"/>
      <c r="F22" s="676">
        <f t="shared" si="0"/>
        <v>0</v>
      </c>
      <c r="L22" s="677"/>
    </row>
    <row r="23" spans="1:12" s="670" customFormat="1" ht="48.75" customHeight="1">
      <c r="A23" s="680" t="s">
        <v>2460</v>
      </c>
      <c r="B23" s="675"/>
      <c r="C23" s="675"/>
      <c r="D23" s="675"/>
      <c r="E23" s="675"/>
      <c r="F23" s="676">
        <f t="shared" si="0"/>
        <v>0</v>
      </c>
      <c r="L23" s="677"/>
    </row>
    <row r="24" spans="1:12" s="670" customFormat="1" ht="52.5" customHeight="1" thickBot="1">
      <c r="A24" s="680" t="s">
        <v>2461</v>
      </c>
      <c r="B24" s="675"/>
      <c r="C24" s="675"/>
      <c r="D24" s="675"/>
      <c r="E24" s="675"/>
      <c r="F24" s="676">
        <f t="shared" si="0"/>
        <v>0</v>
      </c>
      <c r="L24" s="677"/>
    </row>
    <row r="25" spans="1:12" s="670" customFormat="1" ht="27" customHeight="1" thickBot="1">
      <c r="A25" s="682" t="s">
        <v>2462</v>
      </c>
      <c r="B25" s="683">
        <f>+SUM(B10:B24)</f>
        <v>0</v>
      </c>
      <c r="C25" s="684">
        <f>+SUM(C10:C24)</f>
        <v>0</v>
      </c>
      <c r="D25" s="684">
        <f>+SUM(D10:D24)</f>
        <v>0</v>
      </c>
      <c r="E25" s="684">
        <f>+SUM(E10:E24)</f>
        <v>0</v>
      </c>
      <c r="F25" s="684">
        <f>+SUM(F10:F24)</f>
        <v>0</v>
      </c>
      <c r="I25" s="685"/>
    </row>
    <row r="26" spans="1:12" s="670" customFormat="1" ht="26.25" customHeight="1" thickBot="1">
      <c r="A26" s="686" t="s">
        <v>2463</v>
      </c>
      <c r="B26" s="687"/>
      <c r="C26" s="688"/>
      <c r="D26" s="688"/>
      <c r="E26" s="688"/>
      <c r="F26" s="684">
        <f>+SUM(B26:E26)</f>
        <v>0</v>
      </c>
      <c r="I26" s="689"/>
      <c r="J26" s="690"/>
    </row>
  </sheetData>
  <mergeCells count="1">
    <mergeCell ref="A7:A9"/>
  </mergeCells>
  <pageMargins left="0.7" right="0.7" top="0.75" bottom="0.75" header="0.3" footer="0.3"/>
  <pageSetup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showGridLines="0" zoomScaleNormal="100" workbookViewId="0">
      <selection activeCell="C8" sqref="C8"/>
    </sheetView>
  </sheetViews>
  <sheetFormatPr defaultRowHeight="15"/>
  <cols>
    <col min="1" max="1" width="23.85546875" style="699" customWidth="1"/>
    <col min="2" max="2" width="26.85546875" style="700" customWidth="1"/>
    <col min="3" max="3" width="21.42578125" style="1613" customWidth="1"/>
    <col min="4" max="4" width="18.85546875" style="1613" customWidth="1"/>
    <col min="5" max="6" width="16.5703125" style="691" customWidth="1"/>
    <col min="7" max="7" width="15.5703125" style="1613" customWidth="1"/>
    <col min="8" max="10" width="0" style="1613" hidden="1" customWidth="1"/>
    <col min="11" max="11" width="21.85546875" style="1613" bestFit="1" customWidth="1"/>
    <col min="12" max="12" width="22.28515625" style="1613" customWidth="1"/>
    <col min="13" max="13" width="14.5703125" style="1613" customWidth="1"/>
    <col min="14" max="16384" width="9.140625" style="1613"/>
  </cols>
  <sheetData>
    <row r="1" spans="1:9">
      <c r="A1" s="669" t="s">
        <v>2440</v>
      </c>
      <c r="B1" s="1647">
        <v>62</v>
      </c>
    </row>
    <row r="2" spans="1:9">
      <c r="A2" s="669" t="s">
        <v>2441</v>
      </c>
      <c r="B2" s="2" t="s">
        <v>2439</v>
      </c>
    </row>
    <row r="3" spans="1:9">
      <c r="A3" s="669" t="s">
        <v>2442</v>
      </c>
      <c r="B3" s="2" t="s">
        <v>2443</v>
      </c>
    </row>
    <row r="4" spans="1:9">
      <c r="A4" s="669" t="s">
        <v>2444</v>
      </c>
      <c r="B4" s="2" t="s">
        <v>2464</v>
      </c>
    </row>
    <row r="5" spans="1:9">
      <c r="A5" s="669" t="s">
        <v>2445</v>
      </c>
      <c r="B5" s="2" t="s">
        <v>1812</v>
      </c>
    </row>
    <row r="6" spans="1:9" ht="15.75" thickBot="1">
      <c r="A6" s="1613"/>
      <c r="B6" s="1613"/>
    </row>
    <row r="7" spans="1:9" s="692" customFormat="1" ht="31.5">
      <c r="A7" s="2404" t="s">
        <v>2465</v>
      </c>
      <c r="B7" s="2404" t="s">
        <v>1291</v>
      </c>
      <c r="C7" s="2404" t="s">
        <v>2466</v>
      </c>
      <c r="D7" s="2404" t="s">
        <v>109</v>
      </c>
      <c r="E7" s="2405" t="s">
        <v>2467</v>
      </c>
      <c r="F7" s="2405" t="s">
        <v>2468</v>
      </c>
      <c r="H7" s="693" t="s">
        <v>2469</v>
      </c>
      <c r="I7" s="694" t="s">
        <v>2470</v>
      </c>
    </row>
    <row r="8" spans="1:9" s="692" customFormat="1">
      <c r="A8" s="2406"/>
      <c r="B8" s="2407"/>
      <c r="C8" s="2408"/>
      <c r="D8" s="2408"/>
      <c r="E8" s="2409"/>
      <c r="F8" s="2409"/>
      <c r="G8" s="1613"/>
      <c r="H8" s="695" t="s">
        <v>2471</v>
      </c>
      <c r="I8" s="696" t="s">
        <v>2472</v>
      </c>
    </row>
    <row r="9" spans="1:9" s="692" customFormat="1">
      <c r="A9" s="2406"/>
      <c r="B9" s="2407"/>
      <c r="C9" s="2408"/>
      <c r="D9" s="2408"/>
      <c r="E9" s="2409"/>
      <c r="F9" s="2409"/>
      <c r="G9" s="1613"/>
      <c r="H9" s="695" t="s">
        <v>2473</v>
      </c>
      <c r="I9" s="696" t="s">
        <v>2474</v>
      </c>
    </row>
    <row r="10" spans="1:9" s="692" customFormat="1">
      <c r="A10" s="2406"/>
      <c r="B10" s="2407"/>
      <c r="C10" s="2408"/>
      <c r="D10" s="2408"/>
      <c r="E10" s="2409"/>
      <c r="F10" s="2409"/>
      <c r="G10" s="1613"/>
      <c r="H10" s="697" t="s">
        <v>62</v>
      </c>
      <c r="I10" s="698" t="s">
        <v>2475</v>
      </c>
    </row>
  </sheetData>
  <dataValidations count="6">
    <dataValidation type="list" allowBlank="1" showInputMessage="1" showErrorMessage="1" sqref="C10">
      <formula1>"Llogari rrjedhëse individ, Llogari rrjedhëse biznese, Depozita pa afat individ, Depozita pa afat biznese, Depozita me afat individ, Depozita me afat biznese, Çertifikatat e depozitave, Llogari të tjera të klientëve, Administrata publike, -,"</formula1>
    </dataValidation>
    <dataValidation type="list" allowBlank="1" showInputMessage="1" showErrorMessage="1" sqref="B10">
      <formula1>"Rezident,Jorezident,"</formula1>
    </dataValidation>
    <dataValidation type="list" allowBlank="1" showInputMessage="1" showErrorMessage="1" sqref="D10">
      <formula1>"ALL,USD,AUD,CAD,EUR,CHF,JPY,DKK,NOK,SEK,GBP,TRY,BGN,CNY,HUF,RUB,HRK,CZK,MCD,XAU,"</formula1>
    </dataValidation>
    <dataValidation type="list" allowBlank="1" showInputMessage="1" showErrorMessage="1" sqref="B8 B9">
      <formula1>"Rezident,Jorezident,"</formula1>
    </dataValidation>
    <dataValidation type="list" allowBlank="1" showInputMessage="1" showErrorMessage="1" sqref="C8 C9">
      <formula1>"Llogari rrjedhëse individ, Llogari rrjedhëse biznese, Depozita pa afat individ, Depozita pa afat biznese, Depozita me afat individ, Depozita me afat biznese, Çertifikatat e depozitave, Llogari të tjera të klientëve, Administrata publike, -,"</formula1>
    </dataValidation>
    <dataValidation type="list" allowBlank="1" showInputMessage="1" showErrorMessage="1" sqref="D8 D9">
      <formula1>"ALL,USD,AUD,CAD,EUR,CHF,JPY,DKK,NOK,SEK,GBP,TRY,BGN,CNY,HUF,RUB,HRK,CZK,MCD,XAU,"</formula1>
    </dataValidation>
  </dataValidations>
  <pageMargins left="0.7" right="0.7" top="0.75" bottom="0.75" header="0.3" footer="0.3"/>
  <pageSetup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2"/>
  <sheetViews>
    <sheetView showGridLines="0" workbookViewId="0">
      <selection activeCell="E37" sqref="E37"/>
    </sheetView>
  </sheetViews>
  <sheetFormatPr defaultRowHeight="15"/>
  <cols>
    <col min="1" max="1" width="10.85546875" style="1613" bestFit="1" customWidth="1"/>
    <col min="2" max="2" width="25.5703125" style="1613" bestFit="1" customWidth="1"/>
    <col min="3" max="3" width="122.5703125" style="1613" bestFit="1" customWidth="1"/>
    <col min="4" max="4" width="2.7109375" style="1613" customWidth="1"/>
    <col min="5" max="16384" width="9.140625" style="1613"/>
  </cols>
  <sheetData>
    <row r="1" spans="1:3">
      <c r="A1" s="2856" t="s">
        <v>337</v>
      </c>
      <c r="B1" s="2856" t="s">
        <v>338</v>
      </c>
      <c r="C1" s="2856" t="s">
        <v>339</v>
      </c>
    </row>
    <row r="2" spans="1:3">
      <c r="A2" s="2872"/>
      <c r="B2" s="2858" t="s">
        <v>340</v>
      </c>
      <c r="C2" s="2858" t="s">
        <v>341</v>
      </c>
    </row>
    <row r="3" spans="1:3">
      <c r="A3" s="2873"/>
      <c r="B3" s="2858" t="s">
        <v>342</v>
      </c>
      <c r="C3" s="2858" t="s">
        <v>343</v>
      </c>
    </row>
    <row r="4" spans="1:3">
      <c r="A4" s="2874"/>
      <c r="B4" s="2858" t="s">
        <v>344</v>
      </c>
      <c r="C4" s="2858" t="s">
        <v>345</v>
      </c>
    </row>
    <row r="7" spans="1:3">
      <c r="B7" s="2875" t="s">
        <v>2476</v>
      </c>
      <c r="C7" s="2876"/>
    </row>
    <row r="8" spans="1:3">
      <c r="B8" s="2877" t="s">
        <v>2477</v>
      </c>
      <c r="C8" s="2878" t="s">
        <v>2466</v>
      </c>
    </row>
    <row r="9" spans="1:3">
      <c r="B9" s="2879">
        <v>1</v>
      </c>
      <c r="C9" s="2880" t="s">
        <v>2478</v>
      </c>
    </row>
    <row r="10" spans="1:3">
      <c r="B10" s="2879">
        <v>2</v>
      </c>
      <c r="C10" s="2880" t="s">
        <v>2479</v>
      </c>
    </row>
    <row r="11" spans="1:3">
      <c r="B11" s="2879">
        <v>3</v>
      </c>
      <c r="C11" s="2880" t="s">
        <v>2480</v>
      </c>
    </row>
    <row r="12" spans="1:3">
      <c r="B12" s="2879">
        <v>4</v>
      </c>
      <c r="C12" s="2880" t="s">
        <v>2481</v>
      </c>
    </row>
    <row r="13" spans="1:3">
      <c r="B13" s="2879">
        <v>5</v>
      </c>
      <c r="C13" s="2880" t="s">
        <v>2482</v>
      </c>
    </row>
    <row r="14" spans="1:3">
      <c r="B14" s="2879">
        <v>6</v>
      </c>
      <c r="C14" s="2880" t="s">
        <v>2483</v>
      </c>
    </row>
    <row r="15" spans="1:3">
      <c r="B15" s="2879">
        <v>7</v>
      </c>
      <c r="C15" s="2880" t="s">
        <v>2484</v>
      </c>
    </row>
    <row r="16" spans="1:3">
      <c r="B16" s="2879">
        <v>8</v>
      </c>
      <c r="C16" s="2880" t="s">
        <v>2485</v>
      </c>
    </row>
    <row r="17" spans="2:3">
      <c r="B17" s="2879">
        <v>9</v>
      </c>
      <c r="C17" s="2880" t="s">
        <v>2486</v>
      </c>
    </row>
    <row r="18" spans="2:3">
      <c r="B18" s="2879">
        <v>10</v>
      </c>
      <c r="C18" s="2880" t="s">
        <v>2487</v>
      </c>
    </row>
    <row r="19" spans="2:3">
      <c r="B19" s="2879">
        <v>11</v>
      </c>
      <c r="C19" s="2880" t="s">
        <v>2488</v>
      </c>
    </row>
    <row r="20" spans="2:3">
      <c r="B20" s="2879">
        <v>12</v>
      </c>
      <c r="C20" s="2880" t="s">
        <v>2489</v>
      </c>
    </row>
    <row r="21" spans="2:3">
      <c r="B21" s="2879">
        <v>13</v>
      </c>
      <c r="C21" s="2880" t="s">
        <v>667</v>
      </c>
    </row>
    <row r="22" spans="2:3">
      <c r="B22" s="2881">
        <v>20</v>
      </c>
      <c r="C22" s="2882" t="s">
        <v>2490</v>
      </c>
    </row>
    <row r="23" spans="2:3">
      <c r="B23" s="2881">
        <v>21</v>
      </c>
      <c r="C23" s="2882" t="s">
        <v>2491</v>
      </c>
    </row>
    <row r="24" spans="2:3">
      <c r="B24" s="2881">
        <v>22</v>
      </c>
      <c r="C24" s="2882" t="s">
        <v>2492</v>
      </c>
    </row>
    <row r="25" spans="2:3">
      <c r="B25" s="2881">
        <v>23</v>
      </c>
      <c r="C25" s="2882" t="s">
        <v>2493</v>
      </c>
    </row>
    <row r="26" spans="2:3">
      <c r="B26" s="2881">
        <v>24</v>
      </c>
      <c r="C26" s="2882" t="s">
        <v>2494</v>
      </c>
    </row>
    <row r="27" spans="2:3">
      <c r="B27" s="2881">
        <v>25</v>
      </c>
      <c r="C27" s="2882" t="s">
        <v>2495</v>
      </c>
    </row>
    <row r="28" spans="2:3">
      <c r="B28" s="2881">
        <v>26</v>
      </c>
      <c r="C28" s="2882" t="s">
        <v>1081</v>
      </c>
    </row>
    <row r="29" spans="2:3">
      <c r="B29" s="2881">
        <v>27</v>
      </c>
      <c r="C29" s="2882" t="s">
        <v>1097</v>
      </c>
    </row>
    <row r="30" spans="2:3">
      <c r="B30" s="2881">
        <v>28</v>
      </c>
      <c r="C30" s="2882" t="s">
        <v>2496</v>
      </c>
    </row>
    <row r="31" spans="2:3">
      <c r="B31" s="2881">
        <v>29</v>
      </c>
      <c r="C31" s="2882" t="s">
        <v>667</v>
      </c>
    </row>
    <row r="32" spans="2:3">
      <c r="B32" s="2881">
        <v>30</v>
      </c>
      <c r="C32" s="2882" t="s">
        <v>2497</v>
      </c>
    </row>
    <row r="33" spans="1:3">
      <c r="A33" s="701"/>
      <c r="B33" s="2879"/>
      <c r="C33" s="2883" t="s">
        <v>2498</v>
      </c>
    </row>
    <row r="34" spans="1:3">
      <c r="A34" s="701"/>
      <c r="B34" s="2881"/>
      <c r="C34" s="2880" t="s">
        <v>587</v>
      </c>
    </row>
    <row r="35" spans="1:3">
      <c r="A35" s="701"/>
      <c r="B35" s="2881"/>
      <c r="C35" s="2880" t="s">
        <v>656</v>
      </c>
    </row>
    <row r="36" spans="1:3">
      <c r="A36" s="701"/>
      <c r="B36" s="2881"/>
      <c r="C36" s="2880" t="s">
        <v>346</v>
      </c>
    </row>
    <row r="37" spans="1:3">
      <c r="A37" s="701"/>
      <c r="B37" s="2881"/>
      <c r="C37" s="2880" t="s">
        <v>1209</v>
      </c>
    </row>
    <row r="38" spans="1:3">
      <c r="A38" s="701"/>
      <c r="B38" s="2881"/>
      <c r="C38" s="2876" t="s">
        <v>657</v>
      </c>
    </row>
    <row r="39" spans="1:3">
      <c r="A39" s="701"/>
      <c r="B39" s="2881"/>
      <c r="C39" s="2876" t="s">
        <v>128</v>
      </c>
    </row>
    <row r="40" spans="1:3">
      <c r="A40" s="701"/>
      <c r="B40" s="2881"/>
      <c r="C40" s="2876" t="s">
        <v>566</v>
      </c>
    </row>
    <row r="41" spans="1:3">
      <c r="A41" s="701"/>
      <c r="B41" s="2881"/>
      <c r="C41" s="2876"/>
    </row>
    <row r="42" spans="1:3">
      <c r="A42" s="701"/>
      <c r="B42" s="2881"/>
      <c r="C42" s="2883" t="s">
        <v>2499</v>
      </c>
    </row>
    <row r="43" spans="1:3">
      <c r="A43" s="701"/>
      <c r="B43" s="2881"/>
      <c r="C43" s="2882" t="s">
        <v>2500</v>
      </c>
    </row>
    <row r="44" spans="1:3">
      <c r="A44" s="701"/>
      <c r="B44" s="2881"/>
      <c r="C44" s="2882" t="s">
        <v>347</v>
      </c>
    </row>
    <row r="45" spans="1:3">
      <c r="A45" s="701"/>
      <c r="B45" s="2881"/>
      <c r="C45" s="2882" t="s">
        <v>2501</v>
      </c>
    </row>
    <row r="46" spans="1:3">
      <c r="A46" s="701"/>
      <c r="B46" s="2881"/>
      <c r="C46" s="2882" t="s">
        <v>7</v>
      </c>
    </row>
    <row r="47" spans="1:3">
      <c r="A47" s="701"/>
      <c r="B47" s="2881"/>
      <c r="C47" s="2882" t="s">
        <v>2240</v>
      </c>
    </row>
    <row r="48" spans="1:3">
      <c r="A48" s="701"/>
      <c r="B48" s="2881"/>
      <c r="C48" s="2883" t="s">
        <v>2502</v>
      </c>
    </row>
    <row r="49" spans="1:3">
      <c r="A49" s="701"/>
      <c r="B49" s="2881"/>
      <c r="C49" s="2882" t="s">
        <v>22</v>
      </c>
    </row>
    <row r="50" spans="1:3">
      <c r="A50" s="701"/>
      <c r="B50" s="2881"/>
      <c r="C50" s="2882" t="s">
        <v>23</v>
      </c>
    </row>
    <row r="51" spans="1:3">
      <c r="A51" s="701"/>
      <c r="B51" s="2881"/>
      <c r="C51" s="2882" t="s">
        <v>12</v>
      </c>
    </row>
    <row r="52" spans="1:3">
      <c r="A52" s="701"/>
      <c r="B52" s="2881"/>
      <c r="C52" s="2882" t="s">
        <v>19</v>
      </c>
    </row>
    <row r="53" spans="1:3">
      <c r="A53" s="701"/>
      <c r="B53" s="2881"/>
      <c r="C53" s="2882" t="s">
        <v>14</v>
      </c>
    </row>
    <row r="54" spans="1:3">
      <c r="A54" s="701"/>
      <c r="B54" s="2881"/>
      <c r="C54" s="2882" t="s">
        <v>15</v>
      </c>
    </row>
    <row r="55" spans="1:3">
      <c r="A55" s="701"/>
      <c r="B55" s="2881"/>
      <c r="C55" s="2882" t="s">
        <v>21</v>
      </c>
    </row>
    <row r="56" spans="1:3">
      <c r="A56" s="701"/>
      <c r="B56" s="2881"/>
      <c r="C56" s="2882" t="s">
        <v>17</v>
      </c>
    </row>
    <row r="57" spans="1:3">
      <c r="A57" s="701"/>
      <c r="B57" s="2881"/>
      <c r="C57" s="2882" t="s">
        <v>2503</v>
      </c>
    </row>
    <row r="58" spans="1:3">
      <c r="A58" s="701"/>
      <c r="B58" s="2881"/>
      <c r="C58" s="2882" t="s">
        <v>13</v>
      </c>
    </row>
    <row r="59" spans="1:3">
      <c r="A59" s="701"/>
      <c r="B59" s="2881"/>
      <c r="C59" s="2882" t="s">
        <v>16</v>
      </c>
    </row>
    <row r="60" spans="1:3">
      <c r="A60" s="701"/>
      <c r="B60" s="2881"/>
      <c r="C60" s="2882" t="s">
        <v>24</v>
      </c>
    </row>
    <row r="61" spans="1:3">
      <c r="A61" s="701"/>
      <c r="B61" s="2881"/>
      <c r="C61" s="2882" t="s">
        <v>2504</v>
      </c>
    </row>
    <row r="62" spans="1:3">
      <c r="A62" s="701"/>
      <c r="B62" s="2881"/>
      <c r="C62" s="2882" t="s">
        <v>74</v>
      </c>
    </row>
    <row r="63" spans="1:3">
      <c r="A63" s="701"/>
      <c r="B63" s="2881"/>
      <c r="C63" s="2882" t="s">
        <v>20</v>
      </c>
    </row>
    <row r="64" spans="1:3">
      <c r="A64" s="701"/>
      <c r="B64" s="2881"/>
      <c r="C64" s="2882" t="s">
        <v>18</v>
      </c>
    </row>
    <row r="65" spans="1:3">
      <c r="A65" s="701"/>
      <c r="B65" s="2881"/>
      <c r="C65" s="2882" t="s">
        <v>2505</v>
      </c>
    </row>
    <row r="66" spans="1:3">
      <c r="A66" s="701"/>
      <c r="B66" s="2881"/>
      <c r="C66" s="2883" t="s">
        <v>2506</v>
      </c>
    </row>
    <row r="67" spans="1:3">
      <c r="A67" s="701"/>
      <c r="B67" s="2881"/>
      <c r="C67" s="2882" t="s">
        <v>2507</v>
      </c>
    </row>
    <row r="68" spans="1:3">
      <c r="A68" s="701"/>
      <c r="B68" s="2881"/>
      <c r="C68" s="2882" t="s">
        <v>2508</v>
      </c>
    </row>
    <row r="69" spans="1:3">
      <c r="A69" s="701"/>
      <c r="B69" s="2881"/>
      <c r="C69" s="2882" t="s">
        <v>2509</v>
      </c>
    </row>
    <row r="70" spans="1:3">
      <c r="A70" s="701"/>
      <c r="B70" s="2881"/>
      <c r="C70" s="2882" t="s">
        <v>2510</v>
      </c>
    </row>
    <row r="71" spans="1:3">
      <c r="A71" s="701"/>
      <c r="B71" s="2881"/>
      <c r="C71" s="2876"/>
    </row>
    <row r="72" spans="1:3">
      <c r="A72" s="701"/>
      <c r="B72" s="2881"/>
      <c r="C72" s="2884" t="s">
        <v>103</v>
      </c>
    </row>
    <row r="73" spans="1:3">
      <c r="A73" s="701"/>
      <c r="B73" s="2881"/>
      <c r="C73" s="2876" t="s">
        <v>1</v>
      </c>
    </row>
    <row r="74" spans="1:3">
      <c r="A74" s="701"/>
      <c r="B74" s="2881"/>
      <c r="C74" s="2876" t="s">
        <v>920</v>
      </c>
    </row>
    <row r="75" spans="1:3">
      <c r="A75" s="701"/>
      <c r="B75" s="2881"/>
      <c r="C75" s="2876" t="s">
        <v>659</v>
      </c>
    </row>
    <row r="76" spans="1:3">
      <c r="A76" s="701"/>
      <c r="B76" s="2881"/>
      <c r="C76" s="2876" t="s">
        <v>3</v>
      </c>
    </row>
    <row r="77" spans="1:3">
      <c r="A77" s="701"/>
      <c r="B77" s="2881"/>
      <c r="C77" s="2876" t="s">
        <v>4</v>
      </c>
    </row>
    <row r="78" spans="1:3">
      <c r="A78" s="701"/>
      <c r="B78" s="2881"/>
      <c r="C78" s="2876" t="s">
        <v>669</v>
      </c>
    </row>
    <row r="79" spans="1:3">
      <c r="A79" s="701"/>
      <c r="B79" s="2881"/>
      <c r="C79" s="2876" t="s">
        <v>684</v>
      </c>
    </row>
    <row r="80" spans="1:3">
      <c r="A80" s="701"/>
      <c r="B80" s="2881"/>
      <c r="C80" s="2876" t="s">
        <v>1211</v>
      </c>
    </row>
    <row r="81" spans="1:3">
      <c r="A81" s="701"/>
      <c r="B81" s="2881"/>
      <c r="C81" s="2876" t="s">
        <v>1212</v>
      </c>
    </row>
    <row r="82" spans="1:3">
      <c r="A82" s="701"/>
      <c r="B82" s="2881"/>
      <c r="C82" s="2876" t="s">
        <v>671</v>
      </c>
    </row>
    <row r="83" spans="1:3">
      <c r="A83" s="701"/>
      <c r="B83" s="2881"/>
      <c r="C83" s="2876" t="s">
        <v>5</v>
      </c>
    </row>
    <row r="84" spans="1:3">
      <c r="A84" s="701"/>
      <c r="B84" s="2881"/>
      <c r="C84" s="2876" t="s">
        <v>9</v>
      </c>
    </row>
    <row r="85" spans="1:3">
      <c r="A85" s="701"/>
      <c r="B85" s="2881"/>
      <c r="C85" s="2876" t="s">
        <v>155</v>
      </c>
    </row>
    <row r="86" spans="1:3">
      <c r="A86" s="701"/>
      <c r="B86" s="2881"/>
      <c r="C86" s="2876" t="s">
        <v>0</v>
      </c>
    </row>
    <row r="87" spans="1:3">
      <c r="A87" s="701"/>
      <c r="B87" s="2881"/>
      <c r="C87" s="2876" t="s">
        <v>584</v>
      </c>
    </row>
    <row r="88" spans="1:3">
      <c r="A88" s="701"/>
      <c r="B88" s="2881"/>
      <c r="C88" s="2876"/>
    </row>
    <row r="89" spans="1:3">
      <c r="A89" s="701"/>
      <c r="B89" s="2881"/>
      <c r="C89" s="2884" t="s">
        <v>2511</v>
      </c>
    </row>
    <row r="90" spans="1:3">
      <c r="A90" s="701"/>
      <c r="B90" s="2881"/>
      <c r="C90" s="2876" t="s">
        <v>660</v>
      </c>
    </row>
    <row r="91" spans="1:3">
      <c r="A91" s="701"/>
      <c r="B91" s="2881"/>
      <c r="C91" s="2876" t="s">
        <v>661</v>
      </c>
    </row>
    <row r="92" spans="1:3">
      <c r="A92" s="701"/>
      <c r="B92" s="2881"/>
      <c r="C92" s="2876" t="s">
        <v>662</v>
      </c>
    </row>
    <row r="93" spans="1:3">
      <c r="A93" s="701"/>
      <c r="B93" s="2881"/>
      <c r="C93" s="2876"/>
    </row>
    <row r="94" spans="1:3">
      <c r="A94" s="701"/>
      <c r="B94" s="2881"/>
      <c r="C94" s="2884" t="s">
        <v>104</v>
      </c>
    </row>
    <row r="95" spans="1:3">
      <c r="A95" s="701"/>
      <c r="B95" s="2881"/>
      <c r="C95" s="2876" t="s">
        <v>348</v>
      </c>
    </row>
    <row r="96" spans="1:3">
      <c r="B96" s="2881"/>
      <c r="C96" s="2876" t="s">
        <v>336</v>
      </c>
    </row>
    <row r="97" spans="2:3">
      <c r="B97" s="2881"/>
      <c r="C97" s="2876"/>
    </row>
    <row r="98" spans="2:3">
      <c r="B98" s="2881"/>
      <c r="C98" s="2884" t="s">
        <v>2512</v>
      </c>
    </row>
    <row r="99" spans="2:3">
      <c r="B99" s="2881"/>
      <c r="C99" s="2876" t="s">
        <v>349</v>
      </c>
    </row>
    <row r="100" spans="2:3">
      <c r="B100" s="2881"/>
      <c r="C100" s="2876" t="s">
        <v>350</v>
      </c>
    </row>
    <row r="101" spans="2:3">
      <c r="B101" s="2881"/>
      <c r="C101" s="2876" t="s">
        <v>667</v>
      </c>
    </row>
    <row r="102" spans="2:3">
      <c r="B102" s="2881"/>
      <c r="C102" s="2876"/>
    </row>
    <row r="103" spans="2:3">
      <c r="B103" s="2865" t="s">
        <v>709</v>
      </c>
      <c r="C103" s="2884" t="s">
        <v>109</v>
      </c>
    </row>
    <row r="104" spans="2:3">
      <c r="B104" s="2885" t="s">
        <v>62</v>
      </c>
      <c r="C104" s="2886" t="s">
        <v>121</v>
      </c>
    </row>
    <row r="105" spans="2:3">
      <c r="B105" s="2885" t="s">
        <v>64</v>
      </c>
      <c r="C105" s="2886" t="s">
        <v>122</v>
      </c>
    </row>
    <row r="106" spans="2:3">
      <c r="B106" s="2885" t="s">
        <v>69</v>
      </c>
      <c r="C106" s="2886" t="s">
        <v>124</v>
      </c>
    </row>
    <row r="107" spans="2:3">
      <c r="B107" s="2885" t="s">
        <v>68</v>
      </c>
      <c r="C107" s="2886" t="s">
        <v>126</v>
      </c>
    </row>
    <row r="108" spans="2:3">
      <c r="B108" s="2885" t="s">
        <v>65</v>
      </c>
      <c r="C108" s="2886" t="s">
        <v>581</v>
      </c>
    </row>
    <row r="109" spans="2:3">
      <c r="B109" s="2885" t="s">
        <v>67</v>
      </c>
      <c r="C109" s="2886" t="s">
        <v>130</v>
      </c>
    </row>
    <row r="110" spans="2:3">
      <c r="B110" s="2885" t="s">
        <v>405</v>
      </c>
      <c r="C110" s="2886" t="s">
        <v>132</v>
      </c>
    </row>
    <row r="111" spans="2:3">
      <c r="B111" s="2885" t="s">
        <v>72</v>
      </c>
      <c r="C111" s="2886" t="s">
        <v>134</v>
      </c>
    </row>
    <row r="112" spans="2:3">
      <c r="B112" s="2885" t="s">
        <v>71</v>
      </c>
      <c r="C112" s="2886" t="s">
        <v>136</v>
      </c>
    </row>
    <row r="113" spans="2:3">
      <c r="B113" s="2885" t="s">
        <v>70</v>
      </c>
      <c r="C113" s="2886" t="s">
        <v>138</v>
      </c>
    </row>
    <row r="114" spans="2:3">
      <c r="B114" s="2885" t="s">
        <v>66</v>
      </c>
      <c r="C114" s="2886" t="s">
        <v>140</v>
      </c>
    </row>
    <row r="115" spans="2:3">
      <c r="B115" s="2885" t="s">
        <v>73</v>
      </c>
      <c r="C115" s="2886" t="s">
        <v>142</v>
      </c>
    </row>
    <row r="116" spans="2:3">
      <c r="B116" s="2885" t="s">
        <v>593</v>
      </c>
      <c r="C116" s="2886" t="s">
        <v>588</v>
      </c>
    </row>
    <row r="117" spans="2:3">
      <c r="B117" s="2885" t="s">
        <v>362</v>
      </c>
      <c r="C117" s="2886" t="s">
        <v>2513</v>
      </c>
    </row>
    <row r="118" spans="2:3">
      <c r="B118" s="2885" t="s">
        <v>395</v>
      </c>
      <c r="C118" s="2886" t="s">
        <v>589</v>
      </c>
    </row>
    <row r="119" spans="2:3">
      <c r="B119" s="2885" t="s">
        <v>446</v>
      </c>
      <c r="C119" s="2886" t="s">
        <v>590</v>
      </c>
    </row>
    <row r="120" spans="2:3">
      <c r="B120" s="2885" t="s">
        <v>392</v>
      </c>
      <c r="C120" s="2886" t="s">
        <v>658</v>
      </c>
    </row>
    <row r="121" spans="2:3">
      <c r="B121" s="2885" t="s">
        <v>370</v>
      </c>
      <c r="C121" s="2886" t="s">
        <v>591</v>
      </c>
    </row>
    <row r="122" spans="2:3">
      <c r="B122" s="2885" t="s">
        <v>594</v>
      </c>
      <c r="C122" s="2886" t="s">
        <v>592</v>
      </c>
    </row>
    <row r="123" spans="2:3">
      <c r="B123" s="2881" t="s">
        <v>1972</v>
      </c>
      <c r="C123" s="2876" t="s">
        <v>2514</v>
      </c>
    </row>
    <row r="124" spans="2:3">
      <c r="B124" s="2881"/>
      <c r="C124" s="2876"/>
    </row>
    <row r="125" spans="2:3">
      <c r="B125" s="2865" t="s">
        <v>709</v>
      </c>
      <c r="C125" s="2866" t="s">
        <v>1294</v>
      </c>
    </row>
    <row r="126" spans="2:3">
      <c r="B126" s="2887" t="s">
        <v>351</v>
      </c>
      <c r="C126" s="2888" t="s">
        <v>120</v>
      </c>
    </row>
    <row r="127" spans="2:3">
      <c r="B127" s="2887" t="s">
        <v>352</v>
      </c>
      <c r="C127" s="2888" t="s">
        <v>123</v>
      </c>
    </row>
    <row r="128" spans="2:3">
      <c r="B128" s="2887" t="s">
        <v>595</v>
      </c>
      <c r="C128" s="2888" t="s">
        <v>125</v>
      </c>
    </row>
    <row r="129" spans="2:3">
      <c r="B129" s="2887" t="s">
        <v>596</v>
      </c>
      <c r="C129" s="2888" t="s">
        <v>127</v>
      </c>
    </row>
    <row r="130" spans="2:3">
      <c r="B130" s="2887" t="s">
        <v>597</v>
      </c>
      <c r="C130" s="2888" t="s">
        <v>129</v>
      </c>
    </row>
    <row r="131" spans="2:3">
      <c r="B131" s="2887" t="s">
        <v>598</v>
      </c>
      <c r="C131" s="2888" t="s">
        <v>131</v>
      </c>
    </row>
    <row r="132" spans="2:3">
      <c r="B132" s="2887" t="s">
        <v>599</v>
      </c>
      <c r="C132" s="2888" t="s">
        <v>133</v>
      </c>
    </row>
    <row r="133" spans="2:3">
      <c r="B133" s="2887" t="s">
        <v>601</v>
      </c>
      <c r="C133" s="2888" t="s">
        <v>600</v>
      </c>
    </row>
    <row r="134" spans="2:3">
      <c r="B134" s="2887" t="s">
        <v>602</v>
      </c>
      <c r="C134" s="2888" t="s">
        <v>135</v>
      </c>
    </row>
    <row r="135" spans="2:3">
      <c r="B135" s="2887" t="s">
        <v>603</v>
      </c>
      <c r="C135" s="2888" t="s">
        <v>137</v>
      </c>
    </row>
    <row r="136" spans="2:3">
      <c r="B136" s="2887" t="s">
        <v>604</v>
      </c>
      <c r="C136" s="2888" t="s">
        <v>139</v>
      </c>
    </row>
    <row r="137" spans="2:3">
      <c r="B137" s="2887" t="s">
        <v>605</v>
      </c>
      <c r="C137" s="2888" t="s">
        <v>141</v>
      </c>
    </row>
    <row r="138" spans="2:3">
      <c r="B138" s="2887" t="s">
        <v>606</v>
      </c>
      <c r="C138" s="2888" t="s">
        <v>143</v>
      </c>
    </row>
    <row r="139" spans="2:3">
      <c r="B139" s="2887" t="s">
        <v>607</v>
      </c>
      <c r="C139" s="2888" t="s">
        <v>144</v>
      </c>
    </row>
    <row r="140" spans="2:3">
      <c r="B140" s="2887" t="s">
        <v>608</v>
      </c>
      <c r="C140" s="2888" t="s">
        <v>145</v>
      </c>
    </row>
    <row r="141" spans="2:3">
      <c r="B141" s="2887" t="s">
        <v>609</v>
      </c>
      <c r="C141" s="2888" t="s">
        <v>146</v>
      </c>
    </row>
    <row r="142" spans="2:3">
      <c r="B142" s="2887" t="s">
        <v>610</v>
      </c>
      <c r="C142" s="2888" t="s">
        <v>147</v>
      </c>
    </row>
    <row r="143" spans="2:3">
      <c r="B143" s="2887" t="s">
        <v>611</v>
      </c>
      <c r="C143" s="2888" t="s">
        <v>148</v>
      </c>
    </row>
    <row r="144" spans="2:3">
      <c r="B144" s="2887" t="s">
        <v>353</v>
      </c>
      <c r="C144" s="2888" t="s">
        <v>149</v>
      </c>
    </row>
    <row r="145" spans="2:3">
      <c r="B145" s="2887" t="s">
        <v>354</v>
      </c>
      <c r="C145" s="2888" t="s">
        <v>150</v>
      </c>
    </row>
    <row r="146" spans="2:3">
      <c r="B146" s="2887" t="s">
        <v>355</v>
      </c>
      <c r="C146" s="2888" t="s">
        <v>151</v>
      </c>
    </row>
    <row r="147" spans="2:3">
      <c r="B147" s="2887" t="s">
        <v>612</v>
      </c>
      <c r="C147" s="2888" t="s">
        <v>152</v>
      </c>
    </row>
    <row r="148" spans="2:3">
      <c r="B148" s="2887" t="s">
        <v>357</v>
      </c>
      <c r="C148" s="2888" t="s">
        <v>153</v>
      </c>
    </row>
    <row r="149" spans="2:3">
      <c r="B149" s="2887" t="s">
        <v>358</v>
      </c>
      <c r="C149" s="2888" t="s">
        <v>154</v>
      </c>
    </row>
    <row r="150" spans="2:3">
      <c r="B150" s="2887" t="s">
        <v>356</v>
      </c>
      <c r="C150" s="2888" t="s">
        <v>156</v>
      </c>
    </row>
    <row r="151" spans="2:3">
      <c r="B151" s="2887" t="s">
        <v>359</v>
      </c>
      <c r="C151" s="2888" t="s">
        <v>613</v>
      </c>
    </row>
    <row r="152" spans="2:3">
      <c r="B152" s="2887" t="s">
        <v>360</v>
      </c>
      <c r="C152" s="2888" t="s">
        <v>157</v>
      </c>
    </row>
    <row r="153" spans="2:3">
      <c r="B153" s="2887" t="s">
        <v>361</v>
      </c>
      <c r="C153" s="2888" t="s">
        <v>158</v>
      </c>
    </row>
    <row r="154" spans="2:3">
      <c r="B154" s="2887" t="s">
        <v>363</v>
      </c>
      <c r="C154" s="2888" t="s">
        <v>159</v>
      </c>
    </row>
    <row r="155" spans="2:3">
      <c r="B155" s="2887" t="s">
        <v>364</v>
      </c>
      <c r="C155" s="2888" t="s">
        <v>614</v>
      </c>
    </row>
    <row r="156" spans="2:3">
      <c r="B156" s="2887" t="s">
        <v>549</v>
      </c>
      <c r="C156" s="2888" t="s">
        <v>160</v>
      </c>
    </row>
    <row r="157" spans="2:3">
      <c r="B157" s="2887" t="s">
        <v>366</v>
      </c>
      <c r="C157" s="2888" t="s">
        <v>615</v>
      </c>
    </row>
    <row r="158" spans="2:3">
      <c r="B158" s="2887" t="s">
        <v>367</v>
      </c>
      <c r="C158" s="2888" t="s">
        <v>161</v>
      </c>
    </row>
    <row r="159" spans="2:3">
      <c r="B159" s="2887" t="s">
        <v>368</v>
      </c>
      <c r="C159" s="2888" t="s">
        <v>162</v>
      </c>
    </row>
    <row r="160" spans="2:3">
      <c r="B160" s="2887" t="s">
        <v>1194</v>
      </c>
      <c r="C160" s="2888" t="s">
        <v>616</v>
      </c>
    </row>
    <row r="161" spans="2:3">
      <c r="B161" s="2887" t="s">
        <v>369</v>
      </c>
      <c r="C161" s="2888" t="s">
        <v>163</v>
      </c>
    </row>
    <row r="162" spans="2:3">
      <c r="B162" s="2887" t="s">
        <v>371</v>
      </c>
      <c r="C162" s="2888" t="s">
        <v>164</v>
      </c>
    </row>
    <row r="163" spans="2:3">
      <c r="B163" s="2887" t="s">
        <v>372</v>
      </c>
      <c r="C163" s="2888" t="s">
        <v>165</v>
      </c>
    </row>
    <row r="164" spans="2:3">
      <c r="B164" s="2887" t="s">
        <v>373</v>
      </c>
      <c r="C164" s="2888" t="s">
        <v>166</v>
      </c>
    </row>
    <row r="165" spans="2:3">
      <c r="B165" s="2887" t="s">
        <v>374</v>
      </c>
      <c r="C165" s="2888" t="s">
        <v>167</v>
      </c>
    </row>
    <row r="166" spans="2:3">
      <c r="B166" s="2887" t="s">
        <v>375</v>
      </c>
      <c r="C166" s="2888" t="s">
        <v>168</v>
      </c>
    </row>
    <row r="167" spans="2:3">
      <c r="B167" s="2887" t="s">
        <v>376</v>
      </c>
      <c r="C167" s="2888" t="s">
        <v>169</v>
      </c>
    </row>
    <row r="168" spans="2:3">
      <c r="B168" s="2887" t="s">
        <v>377</v>
      </c>
      <c r="C168" s="2888" t="s">
        <v>170</v>
      </c>
    </row>
    <row r="169" spans="2:3">
      <c r="B169" s="2887" t="s">
        <v>378</v>
      </c>
      <c r="C169" s="2888" t="s">
        <v>171</v>
      </c>
    </row>
    <row r="170" spans="2:3">
      <c r="B170" s="2887" t="s">
        <v>379</v>
      </c>
      <c r="C170" s="2888" t="s">
        <v>172</v>
      </c>
    </row>
    <row r="171" spans="2:3">
      <c r="B171" s="2887" t="s">
        <v>380</v>
      </c>
      <c r="C171" s="2888" t="s">
        <v>617</v>
      </c>
    </row>
    <row r="172" spans="2:3">
      <c r="B172" s="2887" t="s">
        <v>381</v>
      </c>
      <c r="C172" s="2888" t="s">
        <v>618</v>
      </c>
    </row>
    <row r="173" spans="2:3">
      <c r="B173" s="2887" t="s">
        <v>382</v>
      </c>
      <c r="C173" s="2888" t="s">
        <v>173</v>
      </c>
    </row>
    <row r="174" spans="2:3">
      <c r="B174" s="2887" t="s">
        <v>383</v>
      </c>
      <c r="C174" s="2888" t="s">
        <v>174</v>
      </c>
    </row>
    <row r="175" spans="2:3">
      <c r="B175" s="2887" t="s">
        <v>384</v>
      </c>
      <c r="C175" s="2888" t="s">
        <v>619</v>
      </c>
    </row>
    <row r="176" spans="2:3">
      <c r="B176" s="2887" t="s">
        <v>385</v>
      </c>
      <c r="C176" s="2888" t="s">
        <v>181</v>
      </c>
    </row>
    <row r="177" spans="2:3">
      <c r="B177" s="2887" t="s">
        <v>386</v>
      </c>
      <c r="C177" s="2888" t="s">
        <v>175</v>
      </c>
    </row>
    <row r="178" spans="2:3">
      <c r="B178" s="2887" t="s">
        <v>365</v>
      </c>
      <c r="C178" s="2888" t="s">
        <v>176</v>
      </c>
    </row>
    <row r="179" spans="2:3">
      <c r="B179" s="2887" t="s">
        <v>388</v>
      </c>
      <c r="C179" s="2888" t="s">
        <v>177</v>
      </c>
    </row>
    <row r="180" spans="2:3">
      <c r="B180" s="2887" t="s">
        <v>389</v>
      </c>
      <c r="C180" s="2888" t="s">
        <v>178</v>
      </c>
    </row>
    <row r="181" spans="2:3">
      <c r="B181" s="2887" t="s">
        <v>390</v>
      </c>
      <c r="C181" s="2888" t="s">
        <v>179</v>
      </c>
    </row>
    <row r="182" spans="2:3">
      <c r="B182" s="2887" t="s">
        <v>391</v>
      </c>
      <c r="C182" s="2888" t="s">
        <v>180</v>
      </c>
    </row>
    <row r="183" spans="2:3">
      <c r="B183" s="2887" t="s">
        <v>393</v>
      </c>
      <c r="C183" s="2888" t="s">
        <v>182</v>
      </c>
    </row>
    <row r="184" spans="2:3">
      <c r="B184" s="2887" t="s">
        <v>394</v>
      </c>
      <c r="C184" s="2888" t="s">
        <v>183</v>
      </c>
    </row>
    <row r="185" spans="2:3">
      <c r="B185" s="2887" t="s">
        <v>396</v>
      </c>
      <c r="C185" s="2888" t="s">
        <v>184</v>
      </c>
    </row>
    <row r="186" spans="2:3">
      <c r="B186" s="2887" t="s">
        <v>397</v>
      </c>
      <c r="C186" s="2888" t="s">
        <v>185</v>
      </c>
    </row>
    <row r="187" spans="2:3">
      <c r="B187" s="2887" t="s">
        <v>620</v>
      </c>
      <c r="C187" s="2888" t="s">
        <v>311</v>
      </c>
    </row>
    <row r="188" spans="2:3">
      <c r="B188" s="2887" t="s">
        <v>398</v>
      </c>
      <c r="C188" s="2888" t="s">
        <v>186</v>
      </c>
    </row>
    <row r="189" spans="2:3">
      <c r="B189" s="2887" t="s">
        <v>399</v>
      </c>
      <c r="C189" s="2888" t="s">
        <v>187</v>
      </c>
    </row>
    <row r="190" spans="2:3">
      <c r="B190" s="2887" t="s">
        <v>400</v>
      </c>
      <c r="C190" s="2888" t="s">
        <v>188</v>
      </c>
    </row>
    <row r="191" spans="2:3">
      <c r="B191" s="2887" t="s">
        <v>1195</v>
      </c>
      <c r="C191" s="2888" t="s">
        <v>189</v>
      </c>
    </row>
    <row r="192" spans="2:3">
      <c r="B192" s="2887" t="s">
        <v>401</v>
      </c>
      <c r="C192" s="2888" t="s">
        <v>190</v>
      </c>
    </row>
    <row r="193" spans="2:3">
      <c r="B193" s="2887" t="s">
        <v>402</v>
      </c>
      <c r="C193" s="2888" t="s">
        <v>191</v>
      </c>
    </row>
    <row r="194" spans="2:3">
      <c r="B194" s="2887" t="s">
        <v>403</v>
      </c>
      <c r="C194" s="2888" t="s">
        <v>192</v>
      </c>
    </row>
    <row r="195" spans="2:3">
      <c r="B195" s="2887" t="s">
        <v>404</v>
      </c>
      <c r="C195" s="2888" t="s">
        <v>621</v>
      </c>
    </row>
    <row r="196" spans="2:3">
      <c r="B196" s="2887" t="s">
        <v>406</v>
      </c>
      <c r="C196" s="2888" t="s">
        <v>622</v>
      </c>
    </row>
    <row r="197" spans="2:3">
      <c r="B197" s="2887" t="s">
        <v>407</v>
      </c>
      <c r="C197" s="2888" t="s">
        <v>193</v>
      </c>
    </row>
    <row r="198" spans="2:3">
      <c r="B198" s="2887" t="s">
        <v>408</v>
      </c>
      <c r="C198" s="2888" t="s">
        <v>194</v>
      </c>
    </row>
    <row r="199" spans="2:3">
      <c r="B199" s="2887" t="s">
        <v>1196</v>
      </c>
      <c r="C199" s="2888" t="s">
        <v>195</v>
      </c>
    </row>
    <row r="200" spans="2:3">
      <c r="B200" s="2887" t="s">
        <v>409</v>
      </c>
      <c r="C200" s="2888" t="s">
        <v>196</v>
      </c>
    </row>
    <row r="201" spans="2:3">
      <c r="B201" s="2887" t="s">
        <v>410</v>
      </c>
      <c r="C201" s="2888" t="s">
        <v>197</v>
      </c>
    </row>
    <row r="202" spans="2:3">
      <c r="B202" s="2887" t="s">
        <v>411</v>
      </c>
      <c r="C202" s="2888" t="s">
        <v>198</v>
      </c>
    </row>
    <row r="203" spans="2:3">
      <c r="B203" s="2887" t="s">
        <v>1207</v>
      </c>
      <c r="C203" s="2888" t="s">
        <v>623</v>
      </c>
    </row>
    <row r="204" spans="2:3">
      <c r="B204" s="2887" t="s">
        <v>412</v>
      </c>
      <c r="C204" s="2888" t="s">
        <v>199</v>
      </c>
    </row>
    <row r="205" spans="2:3">
      <c r="B205" s="2887" t="s">
        <v>413</v>
      </c>
      <c r="C205" s="2888" t="s">
        <v>200</v>
      </c>
    </row>
    <row r="206" spans="2:3">
      <c r="B206" s="2887" t="s">
        <v>414</v>
      </c>
      <c r="C206" s="2888" t="s">
        <v>201</v>
      </c>
    </row>
    <row r="207" spans="2:3">
      <c r="B207" s="2887" t="s">
        <v>415</v>
      </c>
      <c r="C207" s="2888" t="s">
        <v>202</v>
      </c>
    </row>
    <row r="208" spans="2:3">
      <c r="B208" s="2887" t="s">
        <v>416</v>
      </c>
      <c r="C208" s="2888" t="s">
        <v>203</v>
      </c>
    </row>
    <row r="209" spans="2:3">
      <c r="B209" s="2887" t="s">
        <v>417</v>
      </c>
      <c r="C209" s="2888" t="s">
        <v>204</v>
      </c>
    </row>
    <row r="210" spans="2:3">
      <c r="B210" s="2887" t="s">
        <v>418</v>
      </c>
      <c r="C210" s="2888" t="s">
        <v>205</v>
      </c>
    </row>
    <row r="211" spans="2:3">
      <c r="B211" s="2887" t="s">
        <v>419</v>
      </c>
      <c r="C211" s="2888" t="s">
        <v>206</v>
      </c>
    </row>
    <row r="212" spans="2:3">
      <c r="B212" s="2887" t="s">
        <v>1197</v>
      </c>
      <c r="C212" s="2888" t="s">
        <v>207</v>
      </c>
    </row>
    <row r="213" spans="2:3">
      <c r="B213" s="2887" t="s">
        <v>420</v>
      </c>
      <c r="C213" s="2888" t="s">
        <v>208</v>
      </c>
    </row>
    <row r="214" spans="2:3">
      <c r="B214" s="2887" t="s">
        <v>422</v>
      </c>
      <c r="C214" s="2888" t="s">
        <v>209</v>
      </c>
    </row>
    <row r="215" spans="2:3">
      <c r="B215" s="2887" t="s">
        <v>423</v>
      </c>
      <c r="C215" s="2888" t="s">
        <v>210</v>
      </c>
    </row>
    <row r="216" spans="2:3">
      <c r="B216" s="2887" t="s">
        <v>424</v>
      </c>
      <c r="C216" s="2888" t="s">
        <v>211</v>
      </c>
    </row>
    <row r="217" spans="2:3">
      <c r="B217" s="2887" t="s">
        <v>426</v>
      </c>
      <c r="C217" s="2888" t="s">
        <v>212</v>
      </c>
    </row>
    <row r="218" spans="2:3">
      <c r="B218" s="2887" t="s">
        <v>427</v>
      </c>
      <c r="C218" s="2888" t="s">
        <v>624</v>
      </c>
    </row>
    <row r="219" spans="2:3">
      <c r="B219" s="2887" t="s">
        <v>428</v>
      </c>
      <c r="C219" s="2888" t="s">
        <v>213</v>
      </c>
    </row>
    <row r="220" spans="2:3">
      <c r="B220" s="2887" t="s">
        <v>625</v>
      </c>
      <c r="C220" s="2888" t="s">
        <v>214</v>
      </c>
    </row>
    <row r="221" spans="2:3">
      <c r="B221" s="2887" t="s">
        <v>429</v>
      </c>
      <c r="C221" s="2888" t="s">
        <v>215</v>
      </c>
    </row>
    <row r="222" spans="2:3">
      <c r="B222" s="2887" t="s">
        <v>430</v>
      </c>
      <c r="C222" s="2888" t="s">
        <v>216</v>
      </c>
    </row>
    <row r="223" spans="2:3">
      <c r="B223" s="2887" t="s">
        <v>431</v>
      </c>
      <c r="C223" s="2888" t="s">
        <v>626</v>
      </c>
    </row>
    <row r="224" spans="2:3">
      <c r="B224" s="2887" t="s">
        <v>432</v>
      </c>
      <c r="C224" s="2888" t="s">
        <v>217</v>
      </c>
    </row>
    <row r="225" spans="2:3">
      <c r="B225" s="2887" t="s">
        <v>433</v>
      </c>
      <c r="C225" s="2888" t="s">
        <v>218</v>
      </c>
    </row>
    <row r="226" spans="2:3">
      <c r="B226" s="2887" t="s">
        <v>1198</v>
      </c>
      <c r="C226" s="2888" t="s">
        <v>219</v>
      </c>
    </row>
    <row r="227" spans="2:3">
      <c r="B227" s="2887" t="s">
        <v>434</v>
      </c>
      <c r="C227" s="2888" t="s">
        <v>220</v>
      </c>
    </row>
    <row r="228" spans="2:3">
      <c r="B228" s="2887" t="s">
        <v>1199</v>
      </c>
      <c r="C228" s="2888" t="s">
        <v>221</v>
      </c>
    </row>
    <row r="229" spans="2:3">
      <c r="B229" s="2887" t="s">
        <v>387</v>
      </c>
      <c r="C229" s="2888" t="s">
        <v>627</v>
      </c>
    </row>
    <row r="230" spans="2:3">
      <c r="B230" s="2887" t="s">
        <v>435</v>
      </c>
      <c r="C230" s="2888" t="s">
        <v>222</v>
      </c>
    </row>
    <row r="231" spans="2:3">
      <c r="B231" s="2887" t="s">
        <v>436</v>
      </c>
      <c r="C231" s="2888" t="s">
        <v>223</v>
      </c>
    </row>
    <row r="232" spans="2:3">
      <c r="B232" s="2887" t="s">
        <v>628</v>
      </c>
      <c r="C232" s="2888" t="s">
        <v>224</v>
      </c>
    </row>
    <row r="233" spans="2:3">
      <c r="B233" s="2887" t="s">
        <v>437</v>
      </c>
      <c r="C233" s="2888" t="s">
        <v>225</v>
      </c>
    </row>
    <row r="234" spans="2:3">
      <c r="B234" s="2887" t="s">
        <v>1200</v>
      </c>
      <c r="C234" s="2888" t="s">
        <v>226</v>
      </c>
    </row>
    <row r="235" spans="2:3">
      <c r="B235" s="2887" t="s">
        <v>438</v>
      </c>
      <c r="C235" s="2888" t="s">
        <v>227</v>
      </c>
    </row>
    <row r="236" spans="2:3">
      <c r="B236" s="2887" t="s">
        <v>439</v>
      </c>
      <c r="C236" s="2888" t="s">
        <v>228</v>
      </c>
    </row>
    <row r="237" spans="2:3">
      <c r="B237" s="2887" t="s">
        <v>629</v>
      </c>
      <c r="C237" s="2888" t="s">
        <v>629</v>
      </c>
    </row>
    <row r="238" spans="2:3">
      <c r="B238" s="2887" t="s">
        <v>442</v>
      </c>
      <c r="C238" s="2888" t="s">
        <v>229</v>
      </c>
    </row>
    <row r="239" spans="2:3">
      <c r="B239" s="2887" t="s">
        <v>443</v>
      </c>
      <c r="C239" s="2888" t="s">
        <v>230</v>
      </c>
    </row>
    <row r="240" spans="2:3">
      <c r="B240" s="2887" t="s">
        <v>444</v>
      </c>
      <c r="C240" s="2888" t="s">
        <v>630</v>
      </c>
    </row>
    <row r="241" spans="2:3">
      <c r="B241" s="2887" t="s">
        <v>445</v>
      </c>
      <c r="C241" s="2888" t="s">
        <v>231</v>
      </c>
    </row>
    <row r="242" spans="2:3">
      <c r="B242" s="2887" t="s">
        <v>447</v>
      </c>
      <c r="C242" s="2888" t="s">
        <v>232</v>
      </c>
    </row>
    <row r="243" spans="2:3">
      <c r="B243" s="2887" t="s">
        <v>448</v>
      </c>
      <c r="C243" s="2888" t="s">
        <v>233</v>
      </c>
    </row>
    <row r="244" spans="2:3">
      <c r="B244" s="2887" t="s">
        <v>449</v>
      </c>
      <c r="C244" s="2888" t="s">
        <v>234</v>
      </c>
    </row>
    <row r="245" spans="2:3">
      <c r="B245" s="2887" t="s">
        <v>450</v>
      </c>
      <c r="C245" s="2888" t="s">
        <v>235</v>
      </c>
    </row>
    <row r="246" spans="2:3">
      <c r="B246" s="2887" t="s">
        <v>451</v>
      </c>
      <c r="C246" s="2888" t="s">
        <v>236</v>
      </c>
    </row>
    <row r="247" spans="2:3">
      <c r="B247" s="2887" t="s">
        <v>452</v>
      </c>
      <c r="C247" s="2888" t="s">
        <v>237</v>
      </c>
    </row>
    <row r="248" spans="2:3">
      <c r="B248" s="2887" t="s">
        <v>453</v>
      </c>
      <c r="C248" s="2888" t="s">
        <v>238</v>
      </c>
    </row>
    <row r="249" spans="2:3">
      <c r="B249" s="2887" t="s">
        <v>454</v>
      </c>
      <c r="C249" s="2888" t="s">
        <v>631</v>
      </c>
    </row>
    <row r="250" spans="2:3">
      <c r="B250" s="2887" t="s">
        <v>421</v>
      </c>
      <c r="C250" s="2888" t="s">
        <v>331</v>
      </c>
    </row>
    <row r="251" spans="2:3">
      <c r="B251" s="2887" t="s">
        <v>455</v>
      </c>
      <c r="C251" s="2888" t="s">
        <v>239</v>
      </c>
    </row>
    <row r="252" spans="2:3">
      <c r="B252" s="2887" t="s">
        <v>456</v>
      </c>
      <c r="C252" s="2888" t="s">
        <v>240</v>
      </c>
    </row>
    <row r="253" spans="2:3">
      <c r="B253" s="2887" t="s">
        <v>457</v>
      </c>
      <c r="C253" s="2888" t="s">
        <v>241</v>
      </c>
    </row>
    <row r="254" spans="2:3">
      <c r="B254" s="2887" t="s">
        <v>458</v>
      </c>
      <c r="C254" s="2888" t="s">
        <v>242</v>
      </c>
    </row>
    <row r="255" spans="2:3">
      <c r="B255" s="2887" t="s">
        <v>459</v>
      </c>
      <c r="C255" s="2888" t="s">
        <v>243</v>
      </c>
    </row>
    <row r="256" spans="2:3">
      <c r="B256" s="2887" t="s">
        <v>460</v>
      </c>
      <c r="C256" s="2888" t="s">
        <v>244</v>
      </c>
    </row>
    <row r="257" spans="2:3">
      <c r="B257" s="2887" t="s">
        <v>461</v>
      </c>
      <c r="C257" s="2888" t="s">
        <v>245</v>
      </c>
    </row>
    <row r="258" spans="2:3">
      <c r="B258" s="2887" t="s">
        <v>462</v>
      </c>
      <c r="C258" s="2888" t="s">
        <v>246</v>
      </c>
    </row>
    <row r="259" spans="2:3">
      <c r="B259" s="2887" t="s">
        <v>463</v>
      </c>
      <c r="C259" s="2888" t="s">
        <v>247</v>
      </c>
    </row>
    <row r="260" spans="2:3">
      <c r="B260" s="2887" t="s">
        <v>464</v>
      </c>
      <c r="C260" s="2888" t="s">
        <v>248</v>
      </c>
    </row>
    <row r="261" spans="2:3">
      <c r="B261" s="2887" t="s">
        <v>465</v>
      </c>
      <c r="C261" s="2888" t="s">
        <v>249</v>
      </c>
    </row>
    <row r="262" spans="2:3">
      <c r="B262" s="2887" t="s">
        <v>466</v>
      </c>
      <c r="C262" s="2888" t="s">
        <v>632</v>
      </c>
    </row>
    <row r="263" spans="2:3">
      <c r="B263" s="2887" t="s">
        <v>467</v>
      </c>
      <c r="C263" s="2888" t="s">
        <v>633</v>
      </c>
    </row>
    <row r="264" spans="2:3">
      <c r="B264" s="2887" t="s">
        <v>468</v>
      </c>
      <c r="C264" s="2888" t="s">
        <v>250</v>
      </c>
    </row>
    <row r="265" spans="2:3">
      <c r="B265" s="2887" t="s">
        <v>469</v>
      </c>
      <c r="C265" s="2888" t="s">
        <v>251</v>
      </c>
    </row>
    <row r="266" spans="2:3">
      <c r="B266" s="2887" t="s">
        <v>470</v>
      </c>
      <c r="C266" s="2888" t="s">
        <v>252</v>
      </c>
    </row>
    <row r="267" spans="2:3">
      <c r="B267" s="2887" t="s">
        <v>471</v>
      </c>
      <c r="C267" s="2888" t="s">
        <v>253</v>
      </c>
    </row>
    <row r="268" spans="2:3">
      <c r="B268" s="2887" t="s">
        <v>472</v>
      </c>
      <c r="C268" s="2888" t="s">
        <v>254</v>
      </c>
    </row>
    <row r="269" spans="2:3">
      <c r="B269" s="2887" t="s">
        <v>473</v>
      </c>
      <c r="C269" s="2888" t="s">
        <v>255</v>
      </c>
    </row>
    <row r="270" spans="2:3">
      <c r="B270" s="2887" t="s">
        <v>474</v>
      </c>
      <c r="C270" s="2888" t="s">
        <v>256</v>
      </c>
    </row>
    <row r="271" spans="2:3">
      <c r="B271" s="2887" t="s">
        <v>475</v>
      </c>
      <c r="C271" s="2888" t="s">
        <v>257</v>
      </c>
    </row>
    <row r="272" spans="2:3">
      <c r="B272" s="2887" t="s">
        <v>476</v>
      </c>
      <c r="C272" s="2888" t="s">
        <v>258</v>
      </c>
    </row>
    <row r="273" spans="2:3">
      <c r="B273" s="2887" t="s">
        <v>477</v>
      </c>
      <c r="C273" s="2888" t="s">
        <v>259</v>
      </c>
    </row>
    <row r="274" spans="2:3">
      <c r="B274" s="2887" t="s">
        <v>478</v>
      </c>
      <c r="C274" s="2888" t="s">
        <v>634</v>
      </c>
    </row>
    <row r="275" spans="2:3">
      <c r="B275" s="2887" t="s">
        <v>479</v>
      </c>
      <c r="C275" s="2888" t="s">
        <v>260</v>
      </c>
    </row>
    <row r="276" spans="2:3">
      <c r="B276" s="2887" t="s">
        <v>480</v>
      </c>
      <c r="C276" s="2888" t="s">
        <v>261</v>
      </c>
    </row>
    <row r="277" spans="2:3">
      <c r="B277" s="2887" t="s">
        <v>481</v>
      </c>
      <c r="C277" s="2888" t="s">
        <v>262</v>
      </c>
    </row>
    <row r="278" spans="2:3">
      <c r="B278" s="2887" t="s">
        <v>482</v>
      </c>
      <c r="C278" s="2888" t="s">
        <v>263</v>
      </c>
    </row>
    <row r="279" spans="2:3">
      <c r="B279" s="2887" t="s">
        <v>483</v>
      </c>
      <c r="C279" s="2888" t="s">
        <v>264</v>
      </c>
    </row>
    <row r="280" spans="2:3">
      <c r="B280" s="2887" t="s">
        <v>484</v>
      </c>
      <c r="C280" s="2888" t="s">
        <v>265</v>
      </c>
    </row>
    <row r="281" spans="2:3">
      <c r="B281" s="2887" t="s">
        <v>485</v>
      </c>
      <c r="C281" s="2888" t="s">
        <v>266</v>
      </c>
    </row>
    <row r="282" spans="2:3">
      <c r="B282" s="2887" t="s">
        <v>486</v>
      </c>
      <c r="C282" s="2888" t="s">
        <v>267</v>
      </c>
    </row>
    <row r="283" spans="2:3">
      <c r="B283" s="2887" t="s">
        <v>440</v>
      </c>
      <c r="C283" s="2888" t="s">
        <v>635</v>
      </c>
    </row>
    <row r="284" spans="2:3">
      <c r="B284" s="2887" t="s">
        <v>487</v>
      </c>
      <c r="C284" s="2888" t="s">
        <v>268</v>
      </c>
    </row>
    <row r="285" spans="2:3">
      <c r="B285" s="2887" t="s">
        <v>488</v>
      </c>
      <c r="C285" s="2888" t="s">
        <v>269</v>
      </c>
    </row>
    <row r="286" spans="2:3">
      <c r="B286" s="2887" t="s">
        <v>489</v>
      </c>
      <c r="C286" s="2888" t="s">
        <v>270</v>
      </c>
    </row>
    <row r="287" spans="2:3">
      <c r="B287" s="2887" t="s">
        <v>490</v>
      </c>
      <c r="C287" s="2888" t="s">
        <v>271</v>
      </c>
    </row>
    <row r="288" spans="2:3">
      <c r="B288" s="2887" t="s">
        <v>491</v>
      </c>
      <c r="C288" s="2888" t="s">
        <v>272</v>
      </c>
    </row>
    <row r="289" spans="2:3">
      <c r="B289" s="2887" t="s">
        <v>492</v>
      </c>
      <c r="C289" s="2888" t="s">
        <v>273</v>
      </c>
    </row>
    <row r="290" spans="2:3">
      <c r="B290" s="2887" t="s">
        <v>493</v>
      </c>
      <c r="C290" s="2888" t="s">
        <v>274</v>
      </c>
    </row>
    <row r="291" spans="2:3">
      <c r="B291" s="2887" t="s">
        <v>494</v>
      </c>
      <c r="C291" s="2888" t="s">
        <v>275</v>
      </c>
    </row>
    <row r="292" spans="2:3">
      <c r="B292" s="2887" t="s">
        <v>495</v>
      </c>
      <c r="C292" s="2888" t="s">
        <v>276</v>
      </c>
    </row>
    <row r="293" spans="2:3">
      <c r="B293" s="2887" t="s">
        <v>496</v>
      </c>
      <c r="C293" s="2888" t="s">
        <v>636</v>
      </c>
    </row>
    <row r="294" spans="2:3">
      <c r="B294" s="2887" t="s">
        <v>497</v>
      </c>
      <c r="C294" s="2888" t="s">
        <v>277</v>
      </c>
    </row>
    <row r="295" spans="2:3">
      <c r="B295" s="2887" t="s">
        <v>498</v>
      </c>
      <c r="C295" s="2888" t="s">
        <v>278</v>
      </c>
    </row>
    <row r="296" spans="2:3">
      <c r="B296" s="2887" t="s">
        <v>499</v>
      </c>
      <c r="C296" s="2888" t="s">
        <v>279</v>
      </c>
    </row>
    <row r="297" spans="2:3">
      <c r="B297" s="2887" t="s">
        <v>500</v>
      </c>
      <c r="C297" s="2888" t="s">
        <v>280</v>
      </c>
    </row>
    <row r="298" spans="2:3">
      <c r="B298" s="2887" t="s">
        <v>1201</v>
      </c>
      <c r="C298" s="2888" t="s">
        <v>281</v>
      </c>
    </row>
    <row r="299" spans="2:3">
      <c r="B299" s="2887" t="s">
        <v>501</v>
      </c>
      <c r="C299" s="2888" t="s">
        <v>637</v>
      </c>
    </row>
    <row r="300" spans="2:3">
      <c r="B300" s="2887" t="s">
        <v>502</v>
      </c>
      <c r="C300" s="2888" t="s">
        <v>282</v>
      </c>
    </row>
    <row r="301" spans="2:3">
      <c r="B301" s="2887" t="s">
        <v>639</v>
      </c>
      <c r="C301" s="2888" t="s">
        <v>638</v>
      </c>
    </row>
    <row r="302" spans="2:3">
      <c r="B302" s="2887" t="s">
        <v>506</v>
      </c>
      <c r="C302" s="2888" t="s">
        <v>288</v>
      </c>
    </row>
    <row r="303" spans="2:3">
      <c r="B303" s="2887" t="s">
        <v>507</v>
      </c>
      <c r="C303" s="2888" t="s">
        <v>289</v>
      </c>
    </row>
    <row r="304" spans="2:3">
      <c r="B304" s="2887" t="s">
        <v>508</v>
      </c>
      <c r="C304" s="2888" t="s">
        <v>290</v>
      </c>
    </row>
    <row r="305" spans="2:3">
      <c r="B305" s="2887" t="s">
        <v>509</v>
      </c>
      <c r="C305" s="2888" t="s">
        <v>291</v>
      </c>
    </row>
    <row r="306" spans="2:3">
      <c r="B306" s="2887" t="s">
        <v>510</v>
      </c>
      <c r="C306" s="2888" t="s">
        <v>292</v>
      </c>
    </row>
    <row r="307" spans="2:3">
      <c r="B307" s="2887" t="s">
        <v>511</v>
      </c>
      <c r="C307" s="2888" t="s">
        <v>293</v>
      </c>
    </row>
    <row r="308" spans="2:3">
      <c r="B308" s="2887" t="s">
        <v>640</v>
      </c>
      <c r="C308" s="2888" t="s">
        <v>294</v>
      </c>
    </row>
    <row r="309" spans="2:3">
      <c r="B309" s="2887" t="s">
        <v>1202</v>
      </c>
      <c r="C309" s="2888" t="s">
        <v>295</v>
      </c>
    </row>
    <row r="310" spans="2:3">
      <c r="B310" s="2887" t="s">
        <v>512</v>
      </c>
      <c r="C310" s="2888" t="s">
        <v>296</v>
      </c>
    </row>
    <row r="311" spans="2:3">
      <c r="B311" s="2887" t="s">
        <v>1203</v>
      </c>
      <c r="C311" s="2888" t="s">
        <v>297</v>
      </c>
    </row>
    <row r="312" spans="2:3">
      <c r="B312" s="2887" t="s">
        <v>513</v>
      </c>
      <c r="C312" s="2888" t="s">
        <v>298</v>
      </c>
    </row>
    <row r="313" spans="2:3">
      <c r="B313" s="2887" t="s">
        <v>514</v>
      </c>
      <c r="C313" s="2888" t="s">
        <v>299</v>
      </c>
    </row>
    <row r="314" spans="2:3">
      <c r="B314" s="2887" t="s">
        <v>515</v>
      </c>
      <c r="C314" s="2888" t="s">
        <v>300</v>
      </c>
    </row>
    <row r="315" spans="2:3">
      <c r="B315" s="2887" t="s">
        <v>1204</v>
      </c>
      <c r="C315" s="2888" t="s">
        <v>301</v>
      </c>
    </row>
    <row r="316" spans="2:3">
      <c r="B316" s="2887" t="s">
        <v>441</v>
      </c>
      <c r="C316" s="2888" t="s">
        <v>641</v>
      </c>
    </row>
    <row r="317" spans="2:3">
      <c r="B317" s="2887" t="s">
        <v>516</v>
      </c>
      <c r="C317" s="2888" t="s">
        <v>302</v>
      </c>
    </row>
    <row r="318" spans="2:3">
      <c r="B318" s="2887" t="s">
        <v>517</v>
      </c>
      <c r="C318" s="2888" t="s">
        <v>303</v>
      </c>
    </row>
    <row r="319" spans="2:3">
      <c r="B319" s="2887" t="s">
        <v>518</v>
      </c>
      <c r="C319" s="2888" t="s">
        <v>283</v>
      </c>
    </row>
    <row r="320" spans="2:3">
      <c r="B320" s="2887" t="s">
        <v>503</v>
      </c>
      <c r="C320" s="2888" t="s">
        <v>284</v>
      </c>
    </row>
    <row r="321" spans="2:3">
      <c r="B321" s="2887" t="s">
        <v>504</v>
      </c>
      <c r="C321" s="2888" t="s">
        <v>285</v>
      </c>
    </row>
    <row r="322" spans="2:3">
      <c r="B322" s="2887" t="s">
        <v>643</v>
      </c>
      <c r="C322" s="2888" t="s">
        <v>642</v>
      </c>
    </row>
    <row r="323" spans="2:3">
      <c r="B323" s="2887" t="s">
        <v>519</v>
      </c>
      <c r="C323" s="2888" t="s">
        <v>286</v>
      </c>
    </row>
    <row r="324" spans="2:3">
      <c r="B324" s="2887" t="s">
        <v>505</v>
      </c>
      <c r="C324" s="2888" t="s">
        <v>287</v>
      </c>
    </row>
    <row r="325" spans="2:3">
      <c r="B325" s="2887" t="s">
        <v>520</v>
      </c>
      <c r="C325" s="2888" t="s">
        <v>304</v>
      </c>
    </row>
    <row r="326" spans="2:3">
      <c r="B326" s="2887" t="s">
        <v>521</v>
      </c>
      <c r="C326" s="2888" t="s">
        <v>305</v>
      </c>
    </row>
    <row r="327" spans="2:3">
      <c r="B327" s="2887" t="s">
        <v>522</v>
      </c>
      <c r="C327" s="2888" t="s">
        <v>644</v>
      </c>
    </row>
    <row r="328" spans="2:3">
      <c r="B328" s="2887" t="s">
        <v>1205</v>
      </c>
      <c r="C328" s="2888" t="s">
        <v>306</v>
      </c>
    </row>
    <row r="329" spans="2:3">
      <c r="B329" s="2887" t="s">
        <v>523</v>
      </c>
      <c r="C329" s="2888" t="s">
        <v>307</v>
      </c>
    </row>
    <row r="330" spans="2:3">
      <c r="B330" s="2887" t="s">
        <v>524</v>
      </c>
      <c r="C330" s="2888" t="s">
        <v>308</v>
      </c>
    </row>
    <row r="331" spans="2:3">
      <c r="B331" s="2887" t="s">
        <v>525</v>
      </c>
      <c r="C331" s="2888" t="s">
        <v>645</v>
      </c>
    </row>
    <row r="332" spans="2:3">
      <c r="B332" s="2887" t="s">
        <v>526</v>
      </c>
      <c r="C332" s="2888" t="s">
        <v>646</v>
      </c>
    </row>
    <row r="333" spans="2:3">
      <c r="B333" s="2887" t="s">
        <v>527</v>
      </c>
      <c r="C333" s="2888" t="s">
        <v>309</v>
      </c>
    </row>
    <row r="334" spans="2:3">
      <c r="B334" s="2887" t="s">
        <v>528</v>
      </c>
      <c r="C334" s="2888" t="s">
        <v>647</v>
      </c>
    </row>
    <row r="335" spans="2:3">
      <c r="B335" s="2887" t="s">
        <v>529</v>
      </c>
      <c r="C335" s="2888" t="s">
        <v>310</v>
      </c>
    </row>
    <row r="336" spans="2:3">
      <c r="B336" s="2887" t="s">
        <v>530</v>
      </c>
      <c r="C336" s="2888" t="s">
        <v>312</v>
      </c>
    </row>
    <row r="337" spans="2:3">
      <c r="B337" s="2887" t="s">
        <v>531</v>
      </c>
      <c r="C337" s="2888" t="s">
        <v>313</v>
      </c>
    </row>
    <row r="338" spans="2:3">
      <c r="B338" s="2887" t="s">
        <v>532</v>
      </c>
      <c r="C338" s="2888" t="s">
        <v>314</v>
      </c>
    </row>
    <row r="339" spans="2:3">
      <c r="B339" s="2887" t="s">
        <v>533</v>
      </c>
      <c r="C339" s="2888" t="s">
        <v>315</v>
      </c>
    </row>
    <row r="340" spans="2:3">
      <c r="B340" s="2887" t="s">
        <v>534</v>
      </c>
      <c r="C340" s="2888" t="s">
        <v>316</v>
      </c>
    </row>
    <row r="341" spans="2:3">
      <c r="B341" s="2887" t="s">
        <v>535</v>
      </c>
      <c r="C341" s="2888" t="s">
        <v>317</v>
      </c>
    </row>
    <row r="342" spans="2:3">
      <c r="B342" s="2887" t="s">
        <v>536</v>
      </c>
      <c r="C342" s="2888" t="s">
        <v>318</v>
      </c>
    </row>
    <row r="343" spans="2:3">
      <c r="B343" s="2887" t="s">
        <v>537</v>
      </c>
      <c r="C343" s="2888" t="s">
        <v>319</v>
      </c>
    </row>
    <row r="344" spans="2:3">
      <c r="B344" s="2887" t="s">
        <v>538</v>
      </c>
      <c r="C344" s="2888" t="s">
        <v>320</v>
      </c>
    </row>
    <row r="345" spans="2:3">
      <c r="B345" s="2887" t="s">
        <v>541</v>
      </c>
      <c r="C345" s="2888" t="s">
        <v>323</v>
      </c>
    </row>
    <row r="346" spans="2:3">
      <c r="B346" s="2887" t="s">
        <v>539</v>
      </c>
      <c r="C346" s="2888" t="s">
        <v>321</v>
      </c>
    </row>
    <row r="347" spans="2:3">
      <c r="B347" s="2887" t="s">
        <v>542</v>
      </c>
      <c r="C347" s="2888" t="s">
        <v>648</v>
      </c>
    </row>
    <row r="348" spans="2:3">
      <c r="B348" s="2887" t="s">
        <v>540</v>
      </c>
      <c r="C348" s="2888" t="s">
        <v>322</v>
      </c>
    </row>
    <row r="349" spans="2:3">
      <c r="B349" s="2887" t="s">
        <v>544</v>
      </c>
      <c r="C349" s="2888" t="s">
        <v>324</v>
      </c>
    </row>
    <row r="350" spans="2:3">
      <c r="B350" s="2887" t="s">
        <v>543</v>
      </c>
      <c r="C350" s="2888" t="s">
        <v>649</v>
      </c>
    </row>
    <row r="351" spans="2:3">
      <c r="B351" s="2887" t="s">
        <v>545</v>
      </c>
      <c r="C351" s="2888" t="s">
        <v>325</v>
      </c>
    </row>
    <row r="352" spans="2:3">
      <c r="B352" s="2887" t="s">
        <v>546</v>
      </c>
      <c r="C352" s="2888" t="s">
        <v>326</v>
      </c>
    </row>
    <row r="353" spans="2:3">
      <c r="B353" s="2887" t="s">
        <v>425</v>
      </c>
      <c r="C353" s="2888" t="s">
        <v>650</v>
      </c>
    </row>
    <row r="354" spans="2:3">
      <c r="B354" s="2887" t="s">
        <v>547</v>
      </c>
      <c r="C354" s="2888" t="s">
        <v>651</v>
      </c>
    </row>
    <row r="355" spans="2:3">
      <c r="B355" s="2887" t="s">
        <v>548</v>
      </c>
      <c r="C355" s="2888" t="s">
        <v>652</v>
      </c>
    </row>
    <row r="356" spans="2:3">
      <c r="B356" s="2887" t="s">
        <v>550</v>
      </c>
      <c r="C356" s="2888" t="s">
        <v>653</v>
      </c>
    </row>
    <row r="357" spans="2:3">
      <c r="B357" s="2887" t="s">
        <v>1206</v>
      </c>
      <c r="C357" s="2888" t="s">
        <v>654</v>
      </c>
    </row>
    <row r="358" spans="2:3">
      <c r="B358" s="2887" t="s">
        <v>1208</v>
      </c>
      <c r="C358" s="2888" t="s">
        <v>655</v>
      </c>
    </row>
    <row r="359" spans="2:3">
      <c r="B359" s="2887" t="s">
        <v>551</v>
      </c>
      <c r="C359" s="2888" t="s">
        <v>327</v>
      </c>
    </row>
    <row r="360" spans="2:3">
      <c r="B360" s="2887" t="s">
        <v>552</v>
      </c>
      <c r="C360" s="2888" t="s">
        <v>328</v>
      </c>
    </row>
    <row r="361" spans="2:3">
      <c r="B361" s="2887" t="s">
        <v>553</v>
      </c>
      <c r="C361" s="2888" t="s">
        <v>329</v>
      </c>
    </row>
    <row r="362" spans="2:3">
      <c r="B362" s="2887" t="s">
        <v>554</v>
      </c>
      <c r="C362" s="2888" t="s">
        <v>330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showGridLines="0" zoomScale="90" zoomScaleNormal="90" workbookViewId="0">
      <selection activeCell="F17" sqref="F17"/>
    </sheetView>
  </sheetViews>
  <sheetFormatPr defaultRowHeight="15"/>
  <cols>
    <col min="1" max="1" width="23.42578125" style="1613" customWidth="1"/>
    <col min="2" max="2" width="42.28515625" style="1613" bestFit="1" customWidth="1"/>
    <col min="3" max="260" width="9.140625" style="1613"/>
    <col min="261" max="261" width="8" style="1613" customWidth="1"/>
    <col min="262" max="516" width="9.140625" style="1613"/>
    <col min="517" max="517" width="8" style="1613" customWidth="1"/>
    <col min="518" max="772" width="9.140625" style="1613"/>
    <col min="773" max="773" width="8" style="1613" customWidth="1"/>
    <col min="774" max="1028" width="9.140625" style="1613"/>
    <col min="1029" max="1029" width="8" style="1613" customWidth="1"/>
    <col min="1030" max="1284" width="9.140625" style="1613"/>
    <col min="1285" max="1285" width="8" style="1613" customWidth="1"/>
    <col min="1286" max="1540" width="9.140625" style="1613"/>
    <col min="1541" max="1541" width="8" style="1613" customWidth="1"/>
    <col min="1542" max="1796" width="9.140625" style="1613"/>
    <col min="1797" max="1797" width="8" style="1613" customWidth="1"/>
    <col min="1798" max="2052" width="9.140625" style="1613"/>
    <col min="2053" max="2053" width="8" style="1613" customWidth="1"/>
    <col min="2054" max="2308" width="9.140625" style="1613"/>
    <col min="2309" max="2309" width="8" style="1613" customWidth="1"/>
    <col min="2310" max="2564" width="9.140625" style="1613"/>
    <col min="2565" max="2565" width="8" style="1613" customWidth="1"/>
    <col min="2566" max="2820" width="9.140625" style="1613"/>
    <col min="2821" max="2821" width="8" style="1613" customWidth="1"/>
    <col min="2822" max="3076" width="9.140625" style="1613"/>
    <col min="3077" max="3077" width="8" style="1613" customWidth="1"/>
    <col min="3078" max="3332" width="9.140625" style="1613"/>
    <col min="3333" max="3333" width="8" style="1613" customWidth="1"/>
    <col min="3334" max="3588" width="9.140625" style="1613"/>
    <col min="3589" max="3589" width="8" style="1613" customWidth="1"/>
    <col min="3590" max="3844" width="9.140625" style="1613"/>
    <col min="3845" max="3845" width="8" style="1613" customWidth="1"/>
    <col min="3846" max="4100" width="9.140625" style="1613"/>
    <col min="4101" max="4101" width="8" style="1613" customWidth="1"/>
    <col min="4102" max="4356" width="9.140625" style="1613"/>
    <col min="4357" max="4357" width="8" style="1613" customWidth="1"/>
    <col min="4358" max="4612" width="9.140625" style="1613"/>
    <col min="4613" max="4613" width="8" style="1613" customWidth="1"/>
    <col min="4614" max="4868" width="9.140625" style="1613"/>
    <col min="4869" max="4869" width="8" style="1613" customWidth="1"/>
    <col min="4870" max="5124" width="9.140625" style="1613"/>
    <col min="5125" max="5125" width="8" style="1613" customWidth="1"/>
    <col min="5126" max="5380" width="9.140625" style="1613"/>
    <col min="5381" max="5381" width="8" style="1613" customWidth="1"/>
    <col min="5382" max="5636" width="9.140625" style="1613"/>
    <col min="5637" max="5637" width="8" style="1613" customWidth="1"/>
    <col min="5638" max="5892" width="9.140625" style="1613"/>
    <col min="5893" max="5893" width="8" style="1613" customWidth="1"/>
    <col min="5894" max="6148" width="9.140625" style="1613"/>
    <col min="6149" max="6149" width="8" style="1613" customWidth="1"/>
    <col min="6150" max="6404" width="9.140625" style="1613"/>
    <col min="6405" max="6405" width="8" style="1613" customWidth="1"/>
    <col min="6406" max="6660" width="9.140625" style="1613"/>
    <col min="6661" max="6661" width="8" style="1613" customWidth="1"/>
    <col min="6662" max="6916" width="9.140625" style="1613"/>
    <col min="6917" max="6917" width="8" style="1613" customWidth="1"/>
    <col min="6918" max="7172" width="9.140625" style="1613"/>
    <col min="7173" max="7173" width="8" style="1613" customWidth="1"/>
    <col min="7174" max="7428" width="9.140625" style="1613"/>
    <col min="7429" max="7429" width="8" style="1613" customWidth="1"/>
    <col min="7430" max="7684" width="9.140625" style="1613"/>
    <col min="7685" max="7685" width="8" style="1613" customWidth="1"/>
    <col min="7686" max="7940" width="9.140625" style="1613"/>
    <col min="7941" max="7941" width="8" style="1613" customWidth="1"/>
    <col min="7942" max="8196" width="9.140625" style="1613"/>
    <col min="8197" max="8197" width="8" style="1613" customWidth="1"/>
    <col min="8198" max="8452" width="9.140625" style="1613"/>
    <col min="8453" max="8453" width="8" style="1613" customWidth="1"/>
    <col min="8454" max="8708" width="9.140625" style="1613"/>
    <col min="8709" max="8709" width="8" style="1613" customWidth="1"/>
    <col min="8710" max="8964" width="9.140625" style="1613"/>
    <col min="8965" max="8965" width="8" style="1613" customWidth="1"/>
    <col min="8966" max="9220" width="9.140625" style="1613"/>
    <col min="9221" max="9221" width="8" style="1613" customWidth="1"/>
    <col min="9222" max="9476" width="9.140625" style="1613"/>
    <col min="9477" max="9477" width="8" style="1613" customWidth="1"/>
    <col min="9478" max="9732" width="9.140625" style="1613"/>
    <col min="9733" max="9733" width="8" style="1613" customWidth="1"/>
    <col min="9734" max="9988" width="9.140625" style="1613"/>
    <col min="9989" max="9989" width="8" style="1613" customWidth="1"/>
    <col min="9990" max="10244" width="9.140625" style="1613"/>
    <col min="10245" max="10245" width="8" style="1613" customWidth="1"/>
    <col min="10246" max="10500" width="9.140625" style="1613"/>
    <col min="10501" max="10501" width="8" style="1613" customWidth="1"/>
    <col min="10502" max="10756" width="9.140625" style="1613"/>
    <col min="10757" max="10757" width="8" style="1613" customWidth="1"/>
    <col min="10758" max="11012" width="9.140625" style="1613"/>
    <col min="11013" max="11013" width="8" style="1613" customWidth="1"/>
    <col min="11014" max="11268" width="9.140625" style="1613"/>
    <col min="11269" max="11269" width="8" style="1613" customWidth="1"/>
    <col min="11270" max="11524" width="9.140625" style="1613"/>
    <col min="11525" max="11525" width="8" style="1613" customWidth="1"/>
    <col min="11526" max="11780" width="9.140625" style="1613"/>
    <col min="11781" max="11781" width="8" style="1613" customWidth="1"/>
    <col min="11782" max="12036" width="9.140625" style="1613"/>
    <col min="12037" max="12037" width="8" style="1613" customWidth="1"/>
    <col min="12038" max="12292" width="9.140625" style="1613"/>
    <col min="12293" max="12293" width="8" style="1613" customWidth="1"/>
    <col min="12294" max="12548" width="9.140625" style="1613"/>
    <col min="12549" max="12549" width="8" style="1613" customWidth="1"/>
    <col min="12550" max="12804" width="9.140625" style="1613"/>
    <col min="12805" max="12805" width="8" style="1613" customWidth="1"/>
    <col min="12806" max="13060" width="9.140625" style="1613"/>
    <col min="13061" max="13061" width="8" style="1613" customWidth="1"/>
    <col min="13062" max="13316" width="9.140625" style="1613"/>
    <col min="13317" max="13317" width="8" style="1613" customWidth="1"/>
    <col min="13318" max="13572" width="9.140625" style="1613"/>
    <col min="13573" max="13573" width="8" style="1613" customWidth="1"/>
    <col min="13574" max="13828" width="9.140625" style="1613"/>
    <col min="13829" max="13829" width="8" style="1613" customWidth="1"/>
    <col min="13830" max="14084" width="9.140625" style="1613"/>
    <col min="14085" max="14085" width="8" style="1613" customWidth="1"/>
    <col min="14086" max="14340" width="9.140625" style="1613"/>
    <col min="14341" max="14341" width="8" style="1613" customWidth="1"/>
    <col min="14342" max="14596" width="9.140625" style="1613"/>
    <col min="14597" max="14597" width="8" style="1613" customWidth="1"/>
    <col min="14598" max="14852" width="9.140625" style="1613"/>
    <col min="14853" max="14853" width="8" style="1613" customWidth="1"/>
    <col min="14854" max="15108" width="9.140625" style="1613"/>
    <col min="15109" max="15109" width="8" style="1613" customWidth="1"/>
    <col min="15110" max="15364" width="9.140625" style="1613"/>
    <col min="15365" max="15365" width="8" style="1613" customWidth="1"/>
    <col min="15366" max="15620" width="9.140625" style="1613"/>
    <col min="15621" max="15621" width="8" style="1613" customWidth="1"/>
    <col min="15622" max="15876" width="9.140625" style="1613"/>
    <col min="15877" max="15877" width="8" style="1613" customWidth="1"/>
    <col min="15878" max="16132" width="9.140625" style="1613"/>
    <col min="16133" max="16133" width="8" style="1613" customWidth="1"/>
    <col min="16134" max="16384" width="9.140625" style="1613"/>
  </cols>
  <sheetData>
    <row r="1" spans="1:6">
      <c r="A1" s="669" t="s">
        <v>2440</v>
      </c>
      <c r="B1" s="708" t="s">
        <v>2536</v>
      </c>
    </row>
    <row r="2" spans="1:6">
      <c r="A2" s="669" t="s">
        <v>2441</v>
      </c>
      <c r="B2" s="2" t="s">
        <v>2549</v>
      </c>
      <c r="C2" s="709"/>
    </row>
    <row r="3" spans="1:6">
      <c r="A3" s="669" t="s">
        <v>2442</v>
      </c>
      <c r="B3" s="2" t="s">
        <v>61</v>
      </c>
      <c r="C3" s="709"/>
    </row>
    <row r="4" spans="1:6">
      <c r="A4" s="669" t="s">
        <v>2444</v>
      </c>
      <c r="B4" s="2" t="s">
        <v>62</v>
      </c>
      <c r="C4" s="709"/>
    </row>
    <row r="5" spans="1:6">
      <c r="A5" s="669" t="s">
        <v>2445</v>
      </c>
      <c r="B5" s="2" t="s">
        <v>1812</v>
      </c>
    </row>
    <row r="7" spans="1:6" ht="15" customHeight="1">
      <c r="A7" s="2410" t="s">
        <v>2563</v>
      </c>
      <c r="B7" s="2411" t="s">
        <v>2564</v>
      </c>
      <c r="C7" s="2412" t="s">
        <v>2565</v>
      </c>
      <c r="D7" s="2412" t="s">
        <v>2566</v>
      </c>
      <c r="E7" s="2412" t="s">
        <v>2567</v>
      </c>
    </row>
    <row r="8" spans="1:6">
      <c r="A8" s="2413">
        <v>6.3</v>
      </c>
      <c r="B8" s="2412" t="s">
        <v>2568</v>
      </c>
      <c r="C8" s="2414">
        <f>SUM(C9:C16)</f>
        <v>0</v>
      </c>
      <c r="D8" s="2414">
        <f>SUM(D9:D16)</f>
        <v>0</v>
      </c>
      <c r="E8" s="2414">
        <f t="shared" ref="E8:E16" si="0">SUM(C8:D8)</f>
        <v>0</v>
      </c>
      <c r="F8" s="68"/>
    </row>
    <row r="9" spans="1:6">
      <c r="A9" s="2415" t="s">
        <v>2569</v>
      </c>
      <c r="B9" s="2416" t="s">
        <v>2570</v>
      </c>
      <c r="C9" s="2417"/>
      <c r="D9" s="2417"/>
      <c r="E9" s="2414">
        <f t="shared" si="0"/>
        <v>0</v>
      </c>
    </row>
    <row r="10" spans="1:6">
      <c r="A10" s="2415" t="s">
        <v>2571</v>
      </c>
      <c r="B10" s="2416" t="s">
        <v>2572</v>
      </c>
      <c r="C10" s="2417"/>
      <c r="D10" s="2417"/>
      <c r="E10" s="2414">
        <f t="shared" si="0"/>
        <v>0</v>
      </c>
    </row>
    <row r="11" spans="1:6">
      <c r="A11" s="2415" t="s">
        <v>2573</v>
      </c>
      <c r="B11" s="2416" t="s">
        <v>2574</v>
      </c>
      <c r="C11" s="2417"/>
      <c r="D11" s="2417"/>
      <c r="E11" s="2414">
        <f t="shared" si="0"/>
        <v>0</v>
      </c>
    </row>
    <row r="12" spans="1:6">
      <c r="A12" s="2415" t="s">
        <v>2575</v>
      </c>
      <c r="B12" s="2416" t="s">
        <v>2576</v>
      </c>
      <c r="C12" s="2417"/>
      <c r="D12" s="2417"/>
      <c r="E12" s="2414">
        <f t="shared" si="0"/>
        <v>0</v>
      </c>
    </row>
    <row r="13" spans="1:6">
      <c r="A13" s="2415" t="s">
        <v>2577</v>
      </c>
      <c r="B13" s="2416" t="s">
        <v>2578</v>
      </c>
      <c r="C13" s="2417"/>
      <c r="D13" s="2417"/>
      <c r="E13" s="2414">
        <f t="shared" si="0"/>
        <v>0</v>
      </c>
    </row>
    <row r="14" spans="1:6">
      <c r="A14" s="2415" t="s">
        <v>2579</v>
      </c>
      <c r="B14" s="2416" t="s">
        <v>2580</v>
      </c>
      <c r="C14" s="2417"/>
      <c r="D14" s="2417"/>
      <c r="E14" s="2414">
        <f t="shared" si="0"/>
        <v>0</v>
      </c>
    </row>
    <row r="15" spans="1:6">
      <c r="A15" s="2415" t="s">
        <v>2581</v>
      </c>
      <c r="B15" s="2416" t="s">
        <v>2582</v>
      </c>
      <c r="C15" s="2417"/>
      <c r="D15" s="2417"/>
      <c r="E15" s="2414">
        <f t="shared" si="0"/>
        <v>0</v>
      </c>
    </row>
    <row r="16" spans="1:6">
      <c r="A16" s="2415" t="s">
        <v>2583</v>
      </c>
      <c r="B16" s="2416" t="s">
        <v>2584</v>
      </c>
      <c r="C16" s="2417"/>
      <c r="D16" s="2417"/>
      <c r="E16" s="2414">
        <f t="shared" si="0"/>
        <v>0</v>
      </c>
    </row>
    <row r="17" spans="1:5">
      <c r="A17" s="710"/>
      <c r="B17" s="711"/>
      <c r="C17" s="711"/>
      <c r="D17" s="711"/>
      <c r="E17" s="711"/>
    </row>
    <row r="18" spans="1:5">
      <c r="A18" s="710"/>
      <c r="B18" s="701"/>
      <c r="C18" s="701"/>
      <c r="D18" s="701"/>
      <c r="E18" s="701"/>
    </row>
    <row r="19" spans="1:5">
      <c r="A19" s="710"/>
      <c r="B19" s="701"/>
      <c r="C19" s="701"/>
      <c r="D19" s="701"/>
      <c r="E19" s="701"/>
    </row>
    <row r="20" spans="1:5">
      <c r="A20" s="710"/>
      <c r="B20" s="701"/>
      <c r="C20" s="701"/>
      <c r="D20" s="701"/>
      <c r="E20" s="701"/>
    </row>
    <row r="34" spans="2:2">
      <c r="B34" s="1613" t="s">
        <v>1213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2"/>
  <sheetViews>
    <sheetView zoomScale="85" zoomScaleNormal="85" workbookViewId="0">
      <selection sqref="A1:B5"/>
    </sheetView>
  </sheetViews>
  <sheetFormatPr defaultRowHeight="15"/>
  <cols>
    <col min="1" max="1" width="20.5703125" style="20" customWidth="1"/>
    <col min="2" max="2" width="41.140625" style="20" customWidth="1"/>
    <col min="3" max="3" width="18" style="1" customWidth="1"/>
    <col min="4" max="7" width="13" style="1" customWidth="1"/>
    <col min="8" max="8" width="15.85546875" style="1" customWidth="1"/>
    <col min="9" max="9" width="15.5703125" style="1" customWidth="1"/>
    <col min="10" max="10" width="9.140625" style="1613"/>
    <col min="11" max="11" width="14.5703125" style="1613" customWidth="1"/>
    <col min="12" max="16384" width="9.140625" style="1613"/>
  </cols>
  <sheetData>
    <row r="1" spans="1:9">
      <c r="A1" s="20" t="s">
        <v>57</v>
      </c>
      <c r="B1" s="24">
        <v>34</v>
      </c>
      <c r="D1" s="24"/>
    </row>
    <row r="2" spans="1:9">
      <c r="A2" s="20" t="s">
        <v>58</v>
      </c>
      <c r="B2" s="33" t="s">
        <v>692</v>
      </c>
      <c r="D2" s="33"/>
    </row>
    <row r="3" spans="1:9">
      <c r="A3" s="28" t="s">
        <v>56</v>
      </c>
      <c r="B3" s="25" t="s">
        <v>61</v>
      </c>
      <c r="D3" s="25"/>
      <c r="E3" s="28"/>
      <c r="F3" s="28"/>
      <c r="G3" s="28"/>
      <c r="H3" s="28"/>
      <c r="I3" s="28"/>
    </row>
    <row r="4" spans="1:9">
      <c r="A4" s="20" t="s">
        <v>59</v>
      </c>
      <c r="B4" s="25" t="s">
        <v>62</v>
      </c>
      <c r="D4" s="25"/>
    </row>
    <row r="5" spans="1:9">
      <c r="A5" s="20" t="s">
        <v>60</v>
      </c>
      <c r="B5" s="99" t="s">
        <v>80</v>
      </c>
      <c r="D5" s="99"/>
    </row>
    <row r="7" spans="1:9" ht="15" customHeight="1">
      <c r="A7" s="1833" t="s">
        <v>26</v>
      </c>
      <c r="B7" s="2953" t="s">
        <v>692</v>
      </c>
      <c r="C7" s="2951" t="s">
        <v>91</v>
      </c>
      <c r="D7" s="2951" t="s">
        <v>77</v>
      </c>
      <c r="E7" s="2955" t="s">
        <v>676</v>
      </c>
      <c r="F7" s="2957" t="s">
        <v>81</v>
      </c>
      <c r="G7" s="2957"/>
      <c r="H7" s="2951" t="s">
        <v>92</v>
      </c>
      <c r="I7" s="2951" t="s">
        <v>77</v>
      </c>
    </row>
    <row r="8" spans="1:9" ht="60" customHeight="1">
      <c r="A8" s="29" t="s">
        <v>27</v>
      </c>
      <c r="B8" s="2954"/>
      <c r="C8" s="2952"/>
      <c r="D8" s="2952"/>
      <c r="E8" s="2956"/>
      <c r="F8" s="1834" t="s">
        <v>2</v>
      </c>
      <c r="G8" s="1615" t="s">
        <v>673</v>
      </c>
      <c r="H8" s="2952"/>
      <c r="I8" s="2952"/>
    </row>
    <row r="9" spans="1:9">
      <c r="A9" s="1835">
        <v>1</v>
      </c>
      <c r="B9" s="86" t="s">
        <v>9</v>
      </c>
      <c r="C9" s="1836">
        <f>C10+C23+C36+C49+C62+C75+C88+C101+C114+C127+C140+C153+C166+C179+C192+C205+C218+C231+C244+C257+C270</f>
        <v>0</v>
      </c>
      <c r="D9" s="1836">
        <f t="shared" ref="D9:I9" si="0">D10+D23+D36+D49+D62+D75+D88+D101+D114+D127+D140+D153+D166+D179+D192+D205+D218+D231+D244+D257+D270</f>
        <v>0</v>
      </c>
      <c r="E9" s="1836">
        <f t="shared" si="0"/>
        <v>0</v>
      </c>
      <c r="F9" s="1836">
        <f t="shared" si="0"/>
        <v>0</v>
      </c>
      <c r="G9" s="1836">
        <f t="shared" si="0"/>
        <v>0</v>
      </c>
      <c r="H9" s="1836">
        <f t="shared" si="0"/>
        <v>0</v>
      </c>
      <c r="I9" s="1836">
        <f t="shared" si="0"/>
        <v>0</v>
      </c>
    </row>
    <row r="10" spans="1:9">
      <c r="A10" s="1837" t="s">
        <v>2035</v>
      </c>
      <c r="B10" s="1838" t="s">
        <v>3535</v>
      </c>
      <c r="C10" s="1836">
        <f>C11+C14+C17+C20</f>
        <v>0</v>
      </c>
      <c r="D10" s="1836">
        <f t="shared" ref="D10:I10" si="1">D11+D14+D17+D20</f>
        <v>0</v>
      </c>
      <c r="E10" s="1836">
        <f t="shared" si="1"/>
        <v>0</v>
      </c>
      <c r="F10" s="1836">
        <f t="shared" si="1"/>
        <v>0</v>
      </c>
      <c r="G10" s="1836">
        <f t="shared" si="1"/>
        <v>0</v>
      </c>
      <c r="H10" s="1836">
        <f t="shared" si="1"/>
        <v>0</v>
      </c>
      <c r="I10" s="1836">
        <f t="shared" si="1"/>
        <v>0</v>
      </c>
    </row>
    <row r="11" spans="1:9">
      <c r="A11" s="1839"/>
      <c r="B11" s="1840" t="s">
        <v>62</v>
      </c>
      <c r="C11" s="1836">
        <f>C12+C13</f>
        <v>0</v>
      </c>
      <c r="D11" s="1836">
        <f t="shared" ref="D11:H11" si="2">D12+D13</f>
        <v>0</v>
      </c>
      <c r="E11" s="1836">
        <f t="shared" si="2"/>
        <v>0</v>
      </c>
      <c r="F11" s="1836">
        <f t="shared" si="2"/>
        <v>0</v>
      </c>
      <c r="G11" s="1836">
        <f t="shared" si="2"/>
        <v>0</v>
      </c>
      <c r="H11" s="1836">
        <f t="shared" si="2"/>
        <v>0</v>
      </c>
      <c r="I11" s="1836">
        <f>I12+I13</f>
        <v>0</v>
      </c>
    </row>
    <row r="12" spans="1:9">
      <c r="A12" s="1839"/>
      <c r="B12" s="1616" t="s">
        <v>93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</row>
    <row r="13" spans="1:9">
      <c r="A13" s="1839"/>
      <c r="B13" s="1616" t="s">
        <v>94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</row>
    <row r="14" spans="1:9">
      <c r="A14" s="1839"/>
      <c r="B14" s="1841" t="s">
        <v>64</v>
      </c>
      <c r="C14" s="1836">
        <f>C15+C16</f>
        <v>0</v>
      </c>
      <c r="D14" s="1836">
        <f t="shared" ref="D14:G14" si="3">D15+D16</f>
        <v>0</v>
      </c>
      <c r="E14" s="1836">
        <f t="shared" si="3"/>
        <v>0</v>
      </c>
      <c r="F14" s="1836">
        <f t="shared" si="3"/>
        <v>0</v>
      </c>
      <c r="G14" s="1836">
        <f t="shared" si="3"/>
        <v>0</v>
      </c>
      <c r="H14" s="1836">
        <f>H15+H16</f>
        <v>0</v>
      </c>
      <c r="I14" s="1836">
        <f t="shared" ref="I14" si="4">I15+I16</f>
        <v>0</v>
      </c>
    </row>
    <row r="15" spans="1:9">
      <c r="A15" s="1839"/>
      <c r="B15" s="1616" t="s">
        <v>93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</row>
    <row r="16" spans="1:9">
      <c r="A16" s="1839"/>
      <c r="B16" s="1616" t="s">
        <v>94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</row>
    <row r="17" spans="1:9">
      <c r="A17" s="1839"/>
      <c r="B17" s="1841" t="s">
        <v>65</v>
      </c>
      <c r="C17" s="1836">
        <f>C18+C19</f>
        <v>0</v>
      </c>
      <c r="D17" s="1836">
        <f t="shared" ref="D17:G17" si="5">D18+D19</f>
        <v>0</v>
      </c>
      <c r="E17" s="1836">
        <f t="shared" si="5"/>
        <v>0</v>
      </c>
      <c r="F17" s="1836">
        <f t="shared" si="5"/>
        <v>0</v>
      </c>
      <c r="G17" s="1836">
        <f t="shared" si="5"/>
        <v>0</v>
      </c>
      <c r="H17" s="1836">
        <f>H18+H19</f>
        <v>0</v>
      </c>
      <c r="I17" s="1836">
        <f t="shared" ref="I17" si="6">I18+I19</f>
        <v>0</v>
      </c>
    </row>
    <row r="18" spans="1:9">
      <c r="A18" s="1839"/>
      <c r="B18" s="1616" t="s">
        <v>93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</row>
    <row r="19" spans="1:9">
      <c r="A19" s="1839"/>
      <c r="B19" s="1616" t="s">
        <v>94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</row>
    <row r="20" spans="1:9">
      <c r="A20" s="1839"/>
      <c r="B20" s="1841" t="s">
        <v>8</v>
      </c>
      <c r="C20" s="1836">
        <f>C21+C22</f>
        <v>0</v>
      </c>
      <c r="D20" s="1836">
        <f t="shared" ref="D20:G20" si="7">D21+D22</f>
        <v>0</v>
      </c>
      <c r="E20" s="1836">
        <f t="shared" si="7"/>
        <v>0</v>
      </c>
      <c r="F20" s="1836">
        <f t="shared" si="7"/>
        <v>0</v>
      </c>
      <c r="G20" s="1836">
        <f t="shared" si="7"/>
        <v>0</v>
      </c>
      <c r="H20" s="1836">
        <f>H21+H22</f>
        <v>0</v>
      </c>
      <c r="I20" s="1836">
        <f t="shared" ref="I20" si="8">I21+I22</f>
        <v>0</v>
      </c>
    </row>
    <row r="21" spans="1:9">
      <c r="A21" s="1839"/>
      <c r="B21" s="1616" t="s">
        <v>93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</row>
    <row r="22" spans="1:9">
      <c r="A22" s="1842"/>
      <c r="B22" s="1617" t="s">
        <v>94</v>
      </c>
      <c r="C22" s="30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</row>
    <row r="23" spans="1:9">
      <c r="A23" s="1837" t="s">
        <v>2033</v>
      </c>
      <c r="B23" s="1838" t="s">
        <v>14</v>
      </c>
      <c r="C23" s="1836">
        <f>C24+C27+C30+C33</f>
        <v>0</v>
      </c>
      <c r="D23" s="1836">
        <f t="shared" ref="D23:G23" si="9">D24+D27+D30+D33</f>
        <v>0</v>
      </c>
      <c r="E23" s="1836">
        <f t="shared" si="9"/>
        <v>0</v>
      </c>
      <c r="F23" s="1836">
        <f t="shared" si="9"/>
        <v>0</v>
      </c>
      <c r="G23" s="1836">
        <f t="shared" si="9"/>
        <v>0</v>
      </c>
      <c r="H23" s="1836">
        <f>H24+H27+H30+H33</f>
        <v>0</v>
      </c>
      <c r="I23" s="1836">
        <f t="shared" ref="I23" si="10">I24+I27+I30+I33</f>
        <v>0</v>
      </c>
    </row>
    <row r="24" spans="1:9">
      <c r="A24" s="1839"/>
      <c r="B24" s="1840" t="s">
        <v>62</v>
      </c>
      <c r="C24" s="1836">
        <f>C25+C26</f>
        <v>0</v>
      </c>
      <c r="D24" s="1836">
        <f t="shared" ref="D24:G24" si="11">D25+D26</f>
        <v>0</v>
      </c>
      <c r="E24" s="1836">
        <f t="shared" si="11"/>
        <v>0</v>
      </c>
      <c r="F24" s="1836">
        <f t="shared" si="11"/>
        <v>0</v>
      </c>
      <c r="G24" s="1836">
        <f t="shared" si="11"/>
        <v>0</v>
      </c>
      <c r="H24" s="1836">
        <f>H25+H26</f>
        <v>0</v>
      </c>
      <c r="I24" s="1836">
        <f t="shared" ref="I24" si="12">I25+I26</f>
        <v>0</v>
      </c>
    </row>
    <row r="25" spans="1:9">
      <c r="A25" s="1839"/>
      <c r="B25" s="1616" t="s">
        <v>93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</row>
    <row r="26" spans="1:9">
      <c r="A26" s="1839"/>
      <c r="B26" s="1616" t="s">
        <v>94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</row>
    <row r="27" spans="1:9">
      <c r="A27" s="1839"/>
      <c r="B27" s="1841" t="s">
        <v>64</v>
      </c>
      <c r="C27" s="1836">
        <f>C28+C29</f>
        <v>0</v>
      </c>
      <c r="D27" s="1836">
        <f t="shared" ref="D27:G27" si="13">D28+D29</f>
        <v>0</v>
      </c>
      <c r="E27" s="1836">
        <f t="shared" si="13"/>
        <v>0</v>
      </c>
      <c r="F27" s="1836">
        <f t="shared" si="13"/>
        <v>0</v>
      </c>
      <c r="G27" s="1836">
        <f t="shared" si="13"/>
        <v>0</v>
      </c>
      <c r="H27" s="1836">
        <f>H28+H29</f>
        <v>0</v>
      </c>
      <c r="I27" s="1836">
        <f t="shared" ref="I27" si="14">I28+I29</f>
        <v>0</v>
      </c>
    </row>
    <row r="28" spans="1:9">
      <c r="A28" s="1839"/>
      <c r="B28" s="1616" t="s">
        <v>93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</row>
    <row r="29" spans="1:9">
      <c r="A29" s="1839"/>
      <c r="B29" s="1616" t="s">
        <v>94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</row>
    <row r="30" spans="1:9">
      <c r="A30" s="1839"/>
      <c r="B30" s="1841" t="s">
        <v>65</v>
      </c>
      <c r="C30" s="1836">
        <f>C31+C32</f>
        <v>0</v>
      </c>
      <c r="D30" s="1836">
        <f t="shared" ref="D30:G30" si="15">D31+D32</f>
        <v>0</v>
      </c>
      <c r="E30" s="1836">
        <f t="shared" si="15"/>
        <v>0</v>
      </c>
      <c r="F30" s="1836">
        <f t="shared" si="15"/>
        <v>0</v>
      </c>
      <c r="G30" s="1836">
        <f t="shared" si="15"/>
        <v>0</v>
      </c>
      <c r="H30" s="1836">
        <f>H31+H32</f>
        <v>0</v>
      </c>
      <c r="I30" s="1836">
        <f t="shared" ref="I30" si="16">I31+I32</f>
        <v>0</v>
      </c>
    </row>
    <row r="31" spans="1:9">
      <c r="A31" s="1839"/>
      <c r="B31" s="1616" t="s">
        <v>93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</row>
    <row r="32" spans="1:9">
      <c r="A32" s="1839"/>
      <c r="B32" s="1616" t="s">
        <v>94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</row>
    <row r="33" spans="1:9">
      <c r="A33" s="1839"/>
      <c r="B33" s="1841" t="s">
        <v>8</v>
      </c>
      <c r="C33" s="1836">
        <f>C34+C35</f>
        <v>0</v>
      </c>
      <c r="D33" s="1836">
        <f t="shared" ref="D33:G33" si="17">D34+D35</f>
        <v>0</v>
      </c>
      <c r="E33" s="1836">
        <f t="shared" si="17"/>
        <v>0</v>
      </c>
      <c r="F33" s="1836">
        <f t="shared" si="17"/>
        <v>0</v>
      </c>
      <c r="G33" s="1836">
        <f t="shared" si="17"/>
        <v>0</v>
      </c>
      <c r="H33" s="1836">
        <f>H34+H35</f>
        <v>0</v>
      </c>
      <c r="I33" s="1836">
        <f t="shared" ref="I33" si="18">I34+I35</f>
        <v>0</v>
      </c>
    </row>
    <row r="34" spans="1:9">
      <c r="A34" s="1839"/>
      <c r="B34" s="1616" t="s">
        <v>93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</row>
    <row r="35" spans="1:9">
      <c r="A35" s="1842"/>
      <c r="B35" s="1617" t="s">
        <v>94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</row>
    <row r="36" spans="1:9">
      <c r="A36" s="1837" t="s">
        <v>2056</v>
      </c>
      <c r="B36" s="1840" t="s">
        <v>15</v>
      </c>
      <c r="C36" s="1836">
        <f>C37+C40+C43+C46</f>
        <v>0</v>
      </c>
      <c r="D36" s="1836">
        <f t="shared" ref="D36:G36" si="19">D37+D40+D43+D46</f>
        <v>0</v>
      </c>
      <c r="E36" s="1836">
        <f t="shared" si="19"/>
        <v>0</v>
      </c>
      <c r="F36" s="1836">
        <f t="shared" si="19"/>
        <v>0</v>
      </c>
      <c r="G36" s="1836">
        <f t="shared" si="19"/>
        <v>0</v>
      </c>
      <c r="H36" s="1836">
        <f>H37+H40+H43+H46</f>
        <v>0</v>
      </c>
      <c r="I36" s="1836">
        <f t="shared" ref="I36" si="20">I37+I40+I43+I46</f>
        <v>0</v>
      </c>
    </row>
    <row r="37" spans="1:9">
      <c r="A37" s="1839"/>
      <c r="B37" s="1840" t="s">
        <v>62</v>
      </c>
      <c r="C37" s="1836">
        <f>C38+C39</f>
        <v>0</v>
      </c>
      <c r="D37" s="1836">
        <f t="shared" ref="D37:G37" si="21">D38+D39</f>
        <v>0</v>
      </c>
      <c r="E37" s="1836">
        <f t="shared" si="21"/>
        <v>0</v>
      </c>
      <c r="F37" s="1836">
        <f t="shared" si="21"/>
        <v>0</v>
      </c>
      <c r="G37" s="1836">
        <f t="shared" si="21"/>
        <v>0</v>
      </c>
      <c r="H37" s="1836">
        <f>H38+H39</f>
        <v>0</v>
      </c>
      <c r="I37" s="1836">
        <f t="shared" ref="I37" si="22">I38+I39</f>
        <v>0</v>
      </c>
    </row>
    <row r="38" spans="1:9">
      <c r="A38" s="1839"/>
      <c r="B38" s="1616" t="s">
        <v>93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</row>
    <row r="39" spans="1:9">
      <c r="A39" s="1839"/>
      <c r="B39" s="1616" t="s">
        <v>94</v>
      </c>
      <c r="C39" s="30">
        <v>0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</row>
    <row r="40" spans="1:9">
      <c r="A40" s="1839"/>
      <c r="B40" s="1841" t="s">
        <v>64</v>
      </c>
      <c r="C40" s="1836">
        <f>C41+C42</f>
        <v>0</v>
      </c>
      <c r="D40" s="1836">
        <f t="shared" ref="D40:G40" si="23">D41+D42</f>
        <v>0</v>
      </c>
      <c r="E40" s="1836">
        <f t="shared" si="23"/>
        <v>0</v>
      </c>
      <c r="F40" s="1836">
        <f t="shared" si="23"/>
        <v>0</v>
      </c>
      <c r="G40" s="1836">
        <f t="shared" si="23"/>
        <v>0</v>
      </c>
      <c r="H40" s="1836">
        <f>H41+H42</f>
        <v>0</v>
      </c>
      <c r="I40" s="1836">
        <f t="shared" ref="I40" si="24">I41+I42</f>
        <v>0</v>
      </c>
    </row>
    <row r="41" spans="1:9">
      <c r="A41" s="1839"/>
      <c r="B41" s="1616" t="s">
        <v>93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</row>
    <row r="42" spans="1:9">
      <c r="A42" s="1839"/>
      <c r="B42" s="1616" t="s">
        <v>94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</row>
    <row r="43" spans="1:9">
      <c r="A43" s="1839"/>
      <c r="B43" s="1841" t="s">
        <v>65</v>
      </c>
      <c r="C43" s="1836">
        <f>C44+C45</f>
        <v>0</v>
      </c>
      <c r="D43" s="1836">
        <f t="shared" ref="D43:G43" si="25">D44+D45</f>
        <v>0</v>
      </c>
      <c r="E43" s="1836">
        <f t="shared" si="25"/>
        <v>0</v>
      </c>
      <c r="F43" s="1836">
        <f t="shared" si="25"/>
        <v>0</v>
      </c>
      <c r="G43" s="1836">
        <f t="shared" si="25"/>
        <v>0</v>
      </c>
      <c r="H43" s="1836">
        <f>H44+H45</f>
        <v>0</v>
      </c>
      <c r="I43" s="1836">
        <f t="shared" ref="I43" si="26">I44+I45</f>
        <v>0</v>
      </c>
    </row>
    <row r="44" spans="1:9">
      <c r="A44" s="1839"/>
      <c r="B44" s="1616" t="s">
        <v>93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</row>
    <row r="45" spans="1:9">
      <c r="A45" s="1839"/>
      <c r="B45" s="1616" t="s">
        <v>94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</row>
    <row r="46" spans="1:9">
      <c r="A46" s="1839"/>
      <c r="B46" s="1841" t="s">
        <v>8</v>
      </c>
      <c r="C46" s="1836">
        <f>C47+C48</f>
        <v>0</v>
      </c>
      <c r="D46" s="1836">
        <f t="shared" ref="D46:G46" si="27">D47+D48</f>
        <v>0</v>
      </c>
      <c r="E46" s="1836">
        <f t="shared" si="27"/>
        <v>0</v>
      </c>
      <c r="F46" s="1836">
        <f t="shared" si="27"/>
        <v>0</v>
      </c>
      <c r="G46" s="1836">
        <f t="shared" si="27"/>
        <v>0</v>
      </c>
      <c r="H46" s="1836">
        <f>H47+H48</f>
        <v>0</v>
      </c>
      <c r="I46" s="1836">
        <f t="shared" ref="I46" si="28">I47+I48</f>
        <v>0</v>
      </c>
    </row>
    <row r="47" spans="1:9">
      <c r="A47" s="1839"/>
      <c r="B47" s="1616" t="s">
        <v>93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</row>
    <row r="48" spans="1:9">
      <c r="A48" s="1842"/>
      <c r="B48" s="1617" t="s">
        <v>94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</row>
    <row r="49" spans="1:9" ht="30">
      <c r="A49" s="1837" t="s">
        <v>3536</v>
      </c>
      <c r="B49" s="1840" t="s">
        <v>3537</v>
      </c>
      <c r="C49" s="1836">
        <f>C50+C53+C56+C59</f>
        <v>0</v>
      </c>
      <c r="D49" s="1836">
        <f t="shared" ref="D49:G49" si="29">D50+D53+D56+D59</f>
        <v>0</v>
      </c>
      <c r="E49" s="1836">
        <f t="shared" si="29"/>
        <v>0</v>
      </c>
      <c r="F49" s="1836">
        <f t="shared" si="29"/>
        <v>0</v>
      </c>
      <c r="G49" s="1836">
        <f t="shared" si="29"/>
        <v>0</v>
      </c>
      <c r="H49" s="1836">
        <f>H50+H53+H56+H59</f>
        <v>0</v>
      </c>
      <c r="I49" s="1836">
        <f t="shared" ref="I49" si="30">I50+I53+I56+I59</f>
        <v>0</v>
      </c>
    </row>
    <row r="50" spans="1:9">
      <c r="A50" s="1839"/>
      <c r="B50" s="1840" t="s">
        <v>62</v>
      </c>
      <c r="C50" s="1836">
        <f>C51+C52</f>
        <v>0</v>
      </c>
      <c r="D50" s="1836">
        <f t="shared" ref="D50:G50" si="31">D51+D52</f>
        <v>0</v>
      </c>
      <c r="E50" s="1836">
        <f t="shared" si="31"/>
        <v>0</v>
      </c>
      <c r="F50" s="1836">
        <f t="shared" si="31"/>
        <v>0</v>
      </c>
      <c r="G50" s="1836">
        <f t="shared" si="31"/>
        <v>0</v>
      </c>
      <c r="H50" s="1836">
        <f>H51+H52</f>
        <v>0</v>
      </c>
      <c r="I50" s="1836">
        <f t="shared" ref="I50" si="32">I51+I52</f>
        <v>0</v>
      </c>
    </row>
    <row r="51" spans="1:9">
      <c r="A51" s="1839"/>
      <c r="B51" s="1616" t="s">
        <v>93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</row>
    <row r="52" spans="1:9">
      <c r="A52" s="1839"/>
      <c r="B52" s="1616" t="s">
        <v>94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</row>
    <row r="53" spans="1:9">
      <c r="A53" s="1839"/>
      <c r="B53" s="1841" t="s">
        <v>64</v>
      </c>
      <c r="C53" s="1836">
        <f>C54+C55</f>
        <v>0</v>
      </c>
      <c r="D53" s="1836">
        <f t="shared" ref="D53:G53" si="33">D54+D55</f>
        <v>0</v>
      </c>
      <c r="E53" s="1836">
        <f t="shared" si="33"/>
        <v>0</v>
      </c>
      <c r="F53" s="1836">
        <f t="shared" si="33"/>
        <v>0</v>
      </c>
      <c r="G53" s="1836">
        <f t="shared" si="33"/>
        <v>0</v>
      </c>
      <c r="H53" s="1836">
        <f>H54+H55</f>
        <v>0</v>
      </c>
      <c r="I53" s="1836">
        <f t="shared" ref="I53" si="34">I54+I55</f>
        <v>0</v>
      </c>
    </row>
    <row r="54" spans="1:9">
      <c r="A54" s="1839"/>
      <c r="B54" s="1616" t="s">
        <v>93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</row>
    <row r="55" spans="1:9">
      <c r="A55" s="1839"/>
      <c r="B55" s="1616" t="s">
        <v>94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</row>
    <row r="56" spans="1:9">
      <c r="A56" s="1839"/>
      <c r="B56" s="1841" t="s">
        <v>65</v>
      </c>
      <c r="C56" s="1836">
        <f>C57+C58</f>
        <v>0</v>
      </c>
      <c r="D56" s="1836">
        <f t="shared" ref="D56:G56" si="35">D57+D58</f>
        <v>0</v>
      </c>
      <c r="E56" s="1836">
        <f t="shared" si="35"/>
        <v>0</v>
      </c>
      <c r="F56" s="1836">
        <f t="shared" si="35"/>
        <v>0</v>
      </c>
      <c r="G56" s="1836">
        <f t="shared" si="35"/>
        <v>0</v>
      </c>
      <c r="H56" s="1836">
        <f>H57+H58</f>
        <v>0</v>
      </c>
      <c r="I56" s="1836">
        <f t="shared" ref="I56" si="36">I57+I58</f>
        <v>0</v>
      </c>
    </row>
    <row r="57" spans="1:9">
      <c r="A57" s="1839"/>
      <c r="B57" s="1616" t="s">
        <v>93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</row>
    <row r="58" spans="1:9">
      <c r="A58" s="1839"/>
      <c r="B58" s="1616" t="s">
        <v>94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</row>
    <row r="59" spans="1:9">
      <c r="A59" s="1839"/>
      <c r="B59" s="1841" t="s">
        <v>8</v>
      </c>
      <c r="C59" s="1836">
        <f>C60+C61</f>
        <v>0</v>
      </c>
      <c r="D59" s="1836">
        <f t="shared" ref="D59:G59" si="37">D60+D61</f>
        <v>0</v>
      </c>
      <c r="E59" s="1836">
        <f t="shared" si="37"/>
        <v>0</v>
      </c>
      <c r="F59" s="1836">
        <f t="shared" si="37"/>
        <v>0</v>
      </c>
      <c r="G59" s="1836">
        <f t="shared" si="37"/>
        <v>0</v>
      </c>
      <c r="H59" s="1836">
        <f>H60+H61</f>
        <v>0</v>
      </c>
      <c r="I59" s="1836">
        <f t="shared" ref="I59" si="38">I60+I61</f>
        <v>0</v>
      </c>
    </row>
    <row r="60" spans="1:9">
      <c r="A60" s="1839"/>
      <c r="B60" s="1616" t="s">
        <v>93</v>
      </c>
      <c r="C60" s="30"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</row>
    <row r="61" spans="1:9">
      <c r="A61" s="1842"/>
      <c r="B61" s="1617" t="s">
        <v>94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</row>
    <row r="62" spans="1:9" ht="45">
      <c r="A62" s="1837" t="s">
        <v>3538</v>
      </c>
      <c r="B62" s="1840" t="s">
        <v>3539</v>
      </c>
      <c r="C62" s="1836">
        <f>C63+C66+C69+C72</f>
        <v>0</v>
      </c>
      <c r="D62" s="1836">
        <f t="shared" ref="D62:G62" si="39">D63+D66+D69+D72</f>
        <v>0</v>
      </c>
      <c r="E62" s="1836">
        <f t="shared" si="39"/>
        <v>0</v>
      </c>
      <c r="F62" s="1836">
        <f t="shared" si="39"/>
        <v>0</v>
      </c>
      <c r="G62" s="1836">
        <f t="shared" si="39"/>
        <v>0</v>
      </c>
      <c r="H62" s="1836">
        <f>H63+H66+H69+H72</f>
        <v>0</v>
      </c>
      <c r="I62" s="1836">
        <f t="shared" ref="I62" si="40">I63+I66+I69+I72</f>
        <v>0</v>
      </c>
    </row>
    <row r="63" spans="1:9">
      <c r="A63" s="1839"/>
      <c r="B63" s="1840" t="s">
        <v>62</v>
      </c>
      <c r="C63" s="1836">
        <f>C64+C65</f>
        <v>0</v>
      </c>
      <c r="D63" s="1836">
        <f t="shared" ref="D63:G63" si="41">D64+D65</f>
        <v>0</v>
      </c>
      <c r="E63" s="1836">
        <f t="shared" si="41"/>
        <v>0</v>
      </c>
      <c r="F63" s="1836">
        <f t="shared" si="41"/>
        <v>0</v>
      </c>
      <c r="G63" s="1836">
        <f t="shared" si="41"/>
        <v>0</v>
      </c>
      <c r="H63" s="1836">
        <f>H64+H65</f>
        <v>0</v>
      </c>
      <c r="I63" s="1836">
        <f t="shared" ref="I63" si="42">I64+I65</f>
        <v>0</v>
      </c>
    </row>
    <row r="64" spans="1:9">
      <c r="A64" s="1839"/>
      <c r="B64" s="1616" t="s">
        <v>93</v>
      </c>
      <c r="C64" s="30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</row>
    <row r="65" spans="1:9">
      <c r="A65" s="1839"/>
      <c r="B65" s="1616" t="s">
        <v>94</v>
      </c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</row>
    <row r="66" spans="1:9">
      <c r="A66" s="1839"/>
      <c r="B66" s="1841" t="s">
        <v>64</v>
      </c>
      <c r="C66" s="1836">
        <f>C67+C68</f>
        <v>0</v>
      </c>
      <c r="D66" s="1836">
        <f t="shared" ref="D66:G66" si="43">D67+D68</f>
        <v>0</v>
      </c>
      <c r="E66" s="1836">
        <f t="shared" si="43"/>
        <v>0</v>
      </c>
      <c r="F66" s="1836">
        <f t="shared" si="43"/>
        <v>0</v>
      </c>
      <c r="G66" s="1836">
        <f t="shared" si="43"/>
        <v>0</v>
      </c>
      <c r="H66" s="1836">
        <f>H67+H68</f>
        <v>0</v>
      </c>
      <c r="I66" s="1836">
        <f t="shared" ref="I66" si="44">I67+I68</f>
        <v>0</v>
      </c>
    </row>
    <row r="67" spans="1:9">
      <c r="A67" s="1839"/>
      <c r="B67" s="1616" t="s">
        <v>93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</row>
    <row r="68" spans="1:9">
      <c r="A68" s="1839"/>
      <c r="B68" s="1616" t="s">
        <v>94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</row>
    <row r="69" spans="1:9">
      <c r="A69" s="1839"/>
      <c r="B69" s="1841" t="s">
        <v>65</v>
      </c>
      <c r="C69" s="1836">
        <f>C70+C71</f>
        <v>0</v>
      </c>
      <c r="D69" s="1836">
        <f t="shared" ref="D69:G69" si="45">D70+D71</f>
        <v>0</v>
      </c>
      <c r="E69" s="1836">
        <f t="shared" si="45"/>
        <v>0</v>
      </c>
      <c r="F69" s="1836">
        <f t="shared" si="45"/>
        <v>0</v>
      </c>
      <c r="G69" s="1836">
        <f t="shared" si="45"/>
        <v>0</v>
      </c>
      <c r="H69" s="1836">
        <f>H70+H71</f>
        <v>0</v>
      </c>
      <c r="I69" s="1836">
        <f t="shared" ref="I69" si="46">I70+I71</f>
        <v>0</v>
      </c>
    </row>
    <row r="70" spans="1:9">
      <c r="A70" s="1839"/>
      <c r="B70" s="1616" t="s">
        <v>93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</row>
    <row r="71" spans="1:9">
      <c r="A71" s="1839"/>
      <c r="B71" s="1616" t="s">
        <v>94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</row>
    <row r="72" spans="1:9">
      <c r="A72" s="1839"/>
      <c r="B72" s="1841" t="s">
        <v>8</v>
      </c>
      <c r="C72" s="1836">
        <f>C73+C74</f>
        <v>0</v>
      </c>
      <c r="D72" s="1836">
        <f t="shared" ref="D72:G72" si="47">D73+D74</f>
        <v>0</v>
      </c>
      <c r="E72" s="1836">
        <f t="shared" si="47"/>
        <v>0</v>
      </c>
      <c r="F72" s="1836">
        <f t="shared" si="47"/>
        <v>0</v>
      </c>
      <c r="G72" s="1836">
        <f t="shared" si="47"/>
        <v>0</v>
      </c>
      <c r="H72" s="1836">
        <f>H73+H74</f>
        <v>0</v>
      </c>
      <c r="I72" s="1836">
        <f t="shared" ref="I72" si="48">I73+I74</f>
        <v>0</v>
      </c>
    </row>
    <row r="73" spans="1:9">
      <c r="A73" s="1839"/>
      <c r="B73" s="1616" t="s">
        <v>93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</row>
    <row r="74" spans="1:9">
      <c r="A74" s="1842"/>
      <c r="B74" s="1617" t="s">
        <v>94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</row>
    <row r="75" spans="1:9">
      <c r="A75" s="1837" t="s">
        <v>2020</v>
      </c>
      <c r="B75" s="1838" t="s">
        <v>17</v>
      </c>
      <c r="C75" s="1836">
        <f>C76+C79+C82+C85</f>
        <v>0</v>
      </c>
      <c r="D75" s="1836">
        <f t="shared" ref="D75:G75" si="49">D76+D79+D82+D85</f>
        <v>0</v>
      </c>
      <c r="E75" s="1836">
        <f t="shared" si="49"/>
        <v>0</v>
      </c>
      <c r="F75" s="1836">
        <f t="shared" si="49"/>
        <v>0</v>
      </c>
      <c r="G75" s="1836">
        <f t="shared" si="49"/>
        <v>0</v>
      </c>
      <c r="H75" s="1836">
        <f>H76+H79+H82+H85</f>
        <v>0</v>
      </c>
      <c r="I75" s="1836">
        <f t="shared" ref="I75" si="50">I76+I79+I82+I85</f>
        <v>0</v>
      </c>
    </row>
    <row r="76" spans="1:9">
      <c r="A76" s="1839"/>
      <c r="B76" s="1840" t="s">
        <v>62</v>
      </c>
      <c r="C76" s="1836">
        <f>C77+C78</f>
        <v>0</v>
      </c>
      <c r="D76" s="1836">
        <f t="shared" ref="D76:G76" si="51">D77+D78</f>
        <v>0</v>
      </c>
      <c r="E76" s="1836">
        <f t="shared" si="51"/>
        <v>0</v>
      </c>
      <c r="F76" s="1836">
        <f t="shared" si="51"/>
        <v>0</v>
      </c>
      <c r="G76" s="1836">
        <f t="shared" si="51"/>
        <v>0</v>
      </c>
      <c r="H76" s="1836">
        <f>H77+H78</f>
        <v>0</v>
      </c>
      <c r="I76" s="1836">
        <f t="shared" ref="I76" si="52">I77+I78</f>
        <v>0</v>
      </c>
    </row>
    <row r="77" spans="1:9">
      <c r="A77" s="1839"/>
      <c r="B77" s="1616" t="s">
        <v>93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</row>
    <row r="78" spans="1:9">
      <c r="A78" s="1839"/>
      <c r="B78" s="1616" t="s">
        <v>94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</row>
    <row r="79" spans="1:9">
      <c r="A79" s="1839"/>
      <c r="B79" s="1841" t="s">
        <v>64</v>
      </c>
      <c r="C79" s="1836">
        <f>C80+C81</f>
        <v>0</v>
      </c>
      <c r="D79" s="1836">
        <f t="shared" ref="D79:G79" si="53">D80+D81</f>
        <v>0</v>
      </c>
      <c r="E79" s="1836">
        <f t="shared" si="53"/>
        <v>0</v>
      </c>
      <c r="F79" s="1836">
        <f t="shared" si="53"/>
        <v>0</v>
      </c>
      <c r="G79" s="1836">
        <f t="shared" si="53"/>
        <v>0</v>
      </c>
      <c r="H79" s="1836">
        <f>H80+H81</f>
        <v>0</v>
      </c>
      <c r="I79" s="1836">
        <f t="shared" ref="I79" si="54">I80+I81</f>
        <v>0</v>
      </c>
    </row>
    <row r="80" spans="1:9">
      <c r="A80" s="1839"/>
      <c r="B80" s="1616" t="s">
        <v>93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</row>
    <row r="81" spans="1:9">
      <c r="A81" s="1839"/>
      <c r="B81" s="1616" t="s">
        <v>94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</row>
    <row r="82" spans="1:9">
      <c r="A82" s="1839"/>
      <c r="B82" s="1841" t="s">
        <v>65</v>
      </c>
      <c r="C82" s="1836">
        <f>C83+C84</f>
        <v>0</v>
      </c>
      <c r="D82" s="1836">
        <f t="shared" ref="D82:G82" si="55">D83+D84</f>
        <v>0</v>
      </c>
      <c r="E82" s="1836">
        <f t="shared" si="55"/>
        <v>0</v>
      </c>
      <c r="F82" s="1836">
        <f t="shared" si="55"/>
        <v>0</v>
      </c>
      <c r="G82" s="1836">
        <f t="shared" si="55"/>
        <v>0</v>
      </c>
      <c r="H82" s="1836">
        <f>H83+H84</f>
        <v>0</v>
      </c>
      <c r="I82" s="1836">
        <f t="shared" ref="I82" si="56">I83+I84</f>
        <v>0</v>
      </c>
    </row>
    <row r="83" spans="1:9">
      <c r="A83" s="1839"/>
      <c r="B83" s="1616" t="s">
        <v>93</v>
      </c>
      <c r="C83" s="30">
        <v>0</v>
      </c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</row>
    <row r="84" spans="1:9">
      <c r="A84" s="1839"/>
      <c r="B84" s="1616" t="s">
        <v>94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</row>
    <row r="85" spans="1:9">
      <c r="A85" s="1839"/>
      <c r="B85" s="1841" t="s">
        <v>8</v>
      </c>
      <c r="C85" s="1836">
        <f>C86+C87</f>
        <v>0</v>
      </c>
      <c r="D85" s="1836">
        <f t="shared" ref="D85:G85" si="57">D86+D87</f>
        <v>0</v>
      </c>
      <c r="E85" s="1836">
        <f t="shared" si="57"/>
        <v>0</v>
      </c>
      <c r="F85" s="1836">
        <f t="shared" si="57"/>
        <v>0</v>
      </c>
      <c r="G85" s="1836">
        <f t="shared" si="57"/>
        <v>0</v>
      </c>
      <c r="H85" s="1836">
        <f>H86+H87</f>
        <v>0</v>
      </c>
      <c r="I85" s="1836">
        <f t="shared" ref="I85" si="58">I86+I87</f>
        <v>0</v>
      </c>
    </row>
    <row r="86" spans="1:9">
      <c r="A86" s="1839"/>
      <c r="B86" s="1616" t="s">
        <v>93</v>
      </c>
      <c r="C86" s="30">
        <v>0</v>
      </c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</row>
    <row r="87" spans="1:9">
      <c r="A87" s="1842"/>
      <c r="B87" s="1617" t="s">
        <v>94</v>
      </c>
      <c r="C87" s="30">
        <v>0</v>
      </c>
      <c r="D87" s="30">
        <v>0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</row>
    <row r="88" spans="1:9" ht="30">
      <c r="A88" s="1837" t="s">
        <v>2006</v>
      </c>
      <c r="B88" s="1840" t="s">
        <v>3540</v>
      </c>
      <c r="C88" s="1836">
        <f>C89+C92+C95+C98</f>
        <v>0</v>
      </c>
      <c r="D88" s="1836">
        <f t="shared" ref="D88:G88" si="59">D89+D92+D95+D98</f>
        <v>0</v>
      </c>
      <c r="E88" s="1836">
        <f t="shared" si="59"/>
        <v>0</v>
      </c>
      <c r="F88" s="1836">
        <f t="shared" si="59"/>
        <v>0</v>
      </c>
      <c r="G88" s="1836">
        <f t="shared" si="59"/>
        <v>0</v>
      </c>
      <c r="H88" s="1836">
        <f>H89+H92+H95+H98</f>
        <v>0</v>
      </c>
      <c r="I88" s="1836">
        <f t="shared" ref="I88" si="60">I89+I92+I95+I98</f>
        <v>0</v>
      </c>
    </row>
    <row r="89" spans="1:9">
      <c r="A89" s="1839"/>
      <c r="B89" s="1840" t="s">
        <v>62</v>
      </c>
      <c r="C89" s="1836">
        <f>C90+C91</f>
        <v>0</v>
      </c>
      <c r="D89" s="1836">
        <f t="shared" ref="D89:G89" si="61">D90+D91</f>
        <v>0</v>
      </c>
      <c r="E89" s="1836">
        <f t="shared" si="61"/>
        <v>0</v>
      </c>
      <c r="F89" s="1836">
        <f t="shared" si="61"/>
        <v>0</v>
      </c>
      <c r="G89" s="1836">
        <f t="shared" si="61"/>
        <v>0</v>
      </c>
      <c r="H89" s="1836">
        <f>H90+H91</f>
        <v>0</v>
      </c>
      <c r="I89" s="1836">
        <f t="shared" ref="I89" si="62">I90+I91</f>
        <v>0</v>
      </c>
    </row>
    <row r="90" spans="1:9">
      <c r="A90" s="1839"/>
      <c r="B90" s="1616" t="s">
        <v>93</v>
      </c>
      <c r="C90" s="30">
        <v>0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</row>
    <row r="91" spans="1:9">
      <c r="A91" s="1839"/>
      <c r="B91" s="1616" t="s">
        <v>94</v>
      </c>
      <c r="C91" s="30">
        <v>0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</row>
    <row r="92" spans="1:9">
      <c r="A92" s="1839"/>
      <c r="B92" s="1841" t="s">
        <v>64</v>
      </c>
      <c r="C92" s="1836">
        <f>C93+C94</f>
        <v>0</v>
      </c>
      <c r="D92" s="1836">
        <f t="shared" ref="D92:G92" si="63">D93+D94</f>
        <v>0</v>
      </c>
      <c r="E92" s="1836">
        <f t="shared" si="63"/>
        <v>0</v>
      </c>
      <c r="F92" s="1836">
        <f t="shared" si="63"/>
        <v>0</v>
      </c>
      <c r="G92" s="1836">
        <f t="shared" si="63"/>
        <v>0</v>
      </c>
      <c r="H92" s="1836">
        <f>H93+H94</f>
        <v>0</v>
      </c>
      <c r="I92" s="1836">
        <f t="shared" ref="I92" si="64">I93+I94</f>
        <v>0</v>
      </c>
    </row>
    <row r="93" spans="1:9">
      <c r="A93" s="1839"/>
      <c r="B93" s="1616" t="s">
        <v>93</v>
      </c>
      <c r="C93" s="30">
        <v>0</v>
      </c>
      <c r="D93" s="30">
        <v>0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</row>
    <row r="94" spans="1:9">
      <c r="A94" s="1839"/>
      <c r="B94" s="1616" t="s">
        <v>94</v>
      </c>
      <c r="C94" s="30">
        <v>0</v>
      </c>
      <c r="D94" s="30">
        <v>0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</row>
    <row r="95" spans="1:9">
      <c r="A95" s="1839"/>
      <c r="B95" s="1841" t="s">
        <v>65</v>
      </c>
      <c r="C95" s="1836">
        <f>C96+C97</f>
        <v>0</v>
      </c>
      <c r="D95" s="1836">
        <f t="shared" ref="D95:G95" si="65">D96+D97</f>
        <v>0</v>
      </c>
      <c r="E95" s="1836">
        <f t="shared" si="65"/>
        <v>0</v>
      </c>
      <c r="F95" s="1836">
        <f t="shared" si="65"/>
        <v>0</v>
      </c>
      <c r="G95" s="1836">
        <f t="shared" si="65"/>
        <v>0</v>
      </c>
      <c r="H95" s="1836">
        <f>H96+H97</f>
        <v>0</v>
      </c>
      <c r="I95" s="1836">
        <f t="shared" ref="I95" si="66">I96+I97</f>
        <v>0</v>
      </c>
    </row>
    <row r="96" spans="1:9">
      <c r="A96" s="1839"/>
      <c r="B96" s="1616" t="s">
        <v>93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</row>
    <row r="97" spans="1:9">
      <c r="A97" s="1839"/>
      <c r="B97" s="1616" t="s">
        <v>94</v>
      </c>
      <c r="C97" s="30">
        <v>0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</row>
    <row r="98" spans="1:9">
      <c r="A98" s="1839"/>
      <c r="B98" s="1841" t="s">
        <v>8</v>
      </c>
      <c r="C98" s="1836">
        <f>C99+C100</f>
        <v>0</v>
      </c>
      <c r="D98" s="1836">
        <f t="shared" ref="D98:G98" si="67">D99+D100</f>
        <v>0</v>
      </c>
      <c r="E98" s="1836">
        <f t="shared" si="67"/>
        <v>0</v>
      </c>
      <c r="F98" s="1836">
        <f t="shared" si="67"/>
        <v>0</v>
      </c>
      <c r="G98" s="1836">
        <f t="shared" si="67"/>
        <v>0</v>
      </c>
      <c r="H98" s="1836">
        <f>H99+H100</f>
        <v>0</v>
      </c>
      <c r="I98" s="1836">
        <f t="shared" ref="I98" si="68">I99+I100</f>
        <v>0</v>
      </c>
    </row>
    <row r="99" spans="1:9">
      <c r="A99" s="1839"/>
      <c r="B99" s="1616" t="s">
        <v>93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</row>
    <row r="100" spans="1:9">
      <c r="A100" s="1842"/>
      <c r="B100" s="1617" t="s">
        <v>94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</row>
    <row r="101" spans="1:9">
      <c r="A101" s="1837" t="s">
        <v>2004</v>
      </c>
      <c r="B101" s="1838" t="s">
        <v>3541</v>
      </c>
      <c r="C101" s="1836">
        <f>C102+C105+C108+C111</f>
        <v>0</v>
      </c>
      <c r="D101" s="1836">
        <f t="shared" ref="D101:G101" si="69">D102+D105+D108+D111</f>
        <v>0</v>
      </c>
      <c r="E101" s="1836">
        <f t="shared" si="69"/>
        <v>0</v>
      </c>
      <c r="F101" s="1836">
        <f t="shared" si="69"/>
        <v>0</v>
      </c>
      <c r="G101" s="1836">
        <f t="shared" si="69"/>
        <v>0</v>
      </c>
      <c r="H101" s="1836">
        <f>H102+H105+H108+H111</f>
        <v>0</v>
      </c>
      <c r="I101" s="1836">
        <f t="shared" ref="I101" si="70">I102+I105+I108+I111</f>
        <v>0</v>
      </c>
    </row>
    <row r="102" spans="1:9">
      <c r="A102" s="1839"/>
      <c r="B102" s="1840" t="s">
        <v>62</v>
      </c>
      <c r="C102" s="1836">
        <f>C103+C104</f>
        <v>0</v>
      </c>
      <c r="D102" s="1836">
        <f t="shared" ref="D102:G102" si="71">D103+D104</f>
        <v>0</v>
      </c>
      <c r="E102" s="1836">
        <f t="shared" si="71"/>
        <v>0</v>
      </c>
      <c r="F102" s="1836">
        <f t="shared" si="71"/>
        <v>0</v>
      </c>
      <c r="G102" s="1836">
        <f t="shared" si="71"/>
        <v>0</v>
      </c>
      <c r="H102" s="1836">
        <f>H103+H104</f>
        <v>0</v>
      </c>
      <c r="I102" s="1836">
        <f t="shared" ref="I102" si="72">I103+I104</f>
        <v>0</v>
      </c>
    </row>
    <row r="103" spans="1:9">
      <c r="A103" s="1839"/>
      <c r="B103" s="1616" t="s">
        <v>93</v>
      </c>
      <c r="C103" s="30">
        <v>0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</row>
    <row r="104" spans="1:9">
      <c r="A104" s="1839"/>
      <c r="B104" s="1616" t="s">
        <v>94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</row>
    <row r="105" spans="1:9">
      <c r="A105" s="1839"/>
      <c r="B105" s="1841" t="s">
        <v>64</v>
      </c>
      <c r="C105" s="1836">
        <f>C106+C107</f>
        <v>0</v>
      </c>
      <c r="D105" s="1836">
        <f t="shared" ref="D105:G105" si="73">D106+D107</f>
        <v>0</v>
      </c>
      <c r="E105" s="1836">
        <f t="shared" si="73"/>
        <v>0</v>
      </c>
      <c r="F105" s="1836">
        <f t="shared" si="73"/>
        <v>0</v>
      </c>
      <c r="G105" s="1836">
        <f t="shared" si="73"/>
        <v>0</v>
      </c>
      <c r="H105" s="1836">
        <f>H106+H107</f>
        <v>0</v>
      </c>
      <c r="I105" s="1836">
        <f t="shared" ref="I105" si="74">I106+I107</f>
        <v>0</v>
      </c>
    </row>
    <row r="106" spans="1:9">
      <c r="A106" s="1839"/>
      <c r="B106" s="1616" t="s">
        <v>93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</row>
    <row r="107" spans="1:9">
      <c r="A107" s="1839"/>
      <c r="B107" s="1616" t="s">
        <v>94</v>
      </c>
      <c r="C107" s="30">
        <v>0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</row>
    <row r="108" spans="1:9">
      <c r="A108" s="1839"/>
      <c r="B108" s="1841" t="s">
        <v>65</v>
      </c>
      <c r="C108" s="1836">
        <f>C109+C110</f>
        <v>0</v>
      </c>
      <c r="D108" s="1836">
        <f t="shared" ref="D108:G108" si="75">D109+D110</f>
        <v>0</v>
      </c>
      <c r="E108" s="1836">
        <f t="shared" si="75"/>
        <v>0</v>
      </c>
      <c r="F108" s="1836">
        <f t="shared" si="75"/>
        <v>0</v>
      </c>
      <c r="G108" s="1836">
        <f t="shared" si="75"/>
        <v>0</v>
      </c>
      <c r="H108" s="1836">
        <f>H109+H110</f>
        <v>0</v>
      </c>
      <c r="I108" s="1836">
        <f t="shared" ref="I108" si="76">I109+I110</f>
        <v>0</v>
      </c>
    </row>
    <row r="109" spans="1:9">
      <c r="A109" s="1839"/>
      <c r="B109" s="1616" t="s">
        <v>93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</row>
    <row r="110" spans="1:9">
      <c r="A110" s="1839"/>
      <c r="B110" s="1616" t="s">
        <v>94</v>
      </c>
      <c r="C110" s="30">
        <v>0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</row>
    <row r="111" spans="1:9">
      <c r="A111" s="1839"/>
      <c r="B111" s="1841" t="s">
        <v>8</v>
      </c>
      <c r="C111" s="1836">
        <f>C112+C113</f>
        <v>0</v>
      </c>
      <c r="D111" s="1836">
        <f t="shared" ref="D111:G111" si="77">D112+D113</f>
        <v>0</v>
      </c>
      <c r="E111" s="1836">
        <f t="shared" si="77"/>
        <v>0</v>
      </c>
      <c r="F111" s="1836">
        <f t="shared" si="77"/>
        <v>0</v>
      </c>
      <c r="G111" s="1836">
        <f t="shared" si="77"/>
        <v>0</v>
      </c>
      <c r="H111" s="1836">
        <f>H112+H113</f>
        <v>0</v>
      </c>
      <c r="I111" s="1836">
        <f t="shared" ref="I111" si="78">I112+I113</f>
        <v>0</v>
      </c>
    </row>
    <row r="112" spans="1:9">
      <c r="A112" s="1839"/>
      <c r="B112" s="1616" t="s">
        <v>93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</row>
    <row r="113" spans="1:9">
      <c r="A113" s="1842"/>
      <c r="B113" s="1617" t="s">
        <v>94</v>
      </c>
      <c r="C113" s="30">
        <v>0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</row>
    <row r="114" spans="1:9">
      <c r="A114" s="1837" t="s">
        <v>3489</v>
      </c>
      <c r="B114" s="1838" t="s">
        <v>3542</v>
      </c>
      <c r="C114" s="1836">
        <f>C115+C118+C121+C124</f>
        <v>0</v>
      </c>
      <c r="D114" s="1836">
        <f t="shared" ref="D114:G114" si="79">D115+D118+D121+D124</f>
        <v>0</v>
      </c>
      <c r="E114" s="1836">
        <f t="shared" si="79"/>
        <v>0</v>
      </c>
      <c r="F114" s="1836">
        <f t="shared" si="79"/>
        <v>0</v>
      </c>
      <c r="G114" s="1836">
        <f t="shared" si="79"/>
        <v>0</v>
      </c>
      <c r="H114" s="1836">
        <f>H115+H118+H121+H124</f>
        <v>0</v>
      </c>
      <c r="I114" s="1836">
        <f t="shared" ref="I114" si="80">I115+I118+I121+I124</f>
        <v>0</v>
      </c>
    </row>
    <row r="115" spans="1:9">
      <c r="A115" s="1839"/>
      <c r="B115" s="1840" t="s">
        <v>62</v>
      </c>
      <c r="C115" s="1836">
        <f>C116+C117</f>
        <v>0</v>
      </c>
      <c r="D115" s="1836">
        <f t="shared" ref="D115:G115" si="81">D116+D117</f>
        <v>0</v>
      </c>
      <c r="E115" s="1836">
        <f t="shared" si="81"/>
        <v>0</v>
      </c>
      <c r="F115" s="1836">
        <f t="shared" si="81"/>
        <v>0</v>
      </c>
      <c r="G115" s="1836">
        <f t="shared" si="81"/>
        <v>0</v>
      </c>
      <c r="H115" s="1836">
        <f>H116+H117</f>
        <v>0</v>
      </c>
      <c r="I115" s="1836">
        <f t="shared" ref="I115" si="82">I116+I117</f>
        <v>0</v>
      </c>
    </row>
    <row r="116" spans="1:9">
      <c r="A116" s="1839"/>
      <c r="B116" s="1616" t="s">
        <v>93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</row>
    <row r="117" spans="1:9">
      <c r="A117" s="1839"/>
      <c r="B117" s="1616" t="s">
        <v>94</v>
      </c>
      <c r="C117" s="30">
        <v>0</v>
      </c>
      <c r="D117" s="30">
        <v>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</row>
    <row r="118" spans="1:9">
      <c r="A118" s="1839"/>
      <c r="B118" s="1841" t="s">
        <v>64</v>
      </c>
      <c r="C118" s="1836">
        <f>C119+C120</f>
        <v>0</v>
      </c>
      <c r="D118" s="1836">
        <f t="shared" ref="D118:G118" si="83">D119+D120</f>
        <v>0</v>
      </c>
      <c r="E118" s="1836">
        <f t="shared" si="83"/>
        <v>0</v>
      </c>
      <c r="F118" s="1836">
        <f t="shared" si="83"/>
        <v>0</v>
      </c>
      <c r="G118" s="1836">
        <f t="shared" si="83"/>
        <v>0</v>
      </c>
      <c r="H118" s="1836">
        <f>H119+H120</f>
        <v>0</v>
      </c>
      <c r="I118" s="1836">
        <f t="shared" ref="I118" si="84">I119+I120</f>
        <v>0</v>
      </c>
    </row>
    <row r="119" spans="1:9">
      <c r="A119" s="1839"/>
      <c r="B119" s="1616" t="s">
        <v>93</v>
      </c>
      <c r="C119" s="30">
        <v>0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</row>
    <row r="120" spans="1:9">
      <c r="A120" s="1839"/>
      <c r="B120" s="1616" t="s">
        <v>94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</row>
    <row r="121" spans="1:9">
      <c r="A121" s="1839"/>
      <c r="B121" s="1841" t="s">
        <v>65</v>
      </c>
      <c r="C121" s="1836">
        <f>C122+C123</f>
        <v>0</v>
      </c>
      <c r="D121" s="1836">
        <f t="shared" ref="D121:G121" si="85">D122+D123</f>
        <v>0</v>
      </c>
      <c r="E121" s="1836">
        <f t="shared" si="85"/>
        <v>0</v>
      </c>
      <c r="F121" s="1836">
        <f t="shared" si="85"/>
        <v>0</v>
      </c>
      <c r="G121" s="1836">
        <f t="shared" si="85"/>
        <v>0</v>
      </c>
      <c r="H121" s="1836">
        <f>H122+H123</f>
        <v>0</v>
      </c>
      <c r="I121" s="1836">
        <f t="shared" ref="I121" si="86">I122+I123</f>
        <v>0</v>
      </c>
    </row>
    <row r="122" spans="1:9">
      <c r="A122" s="1839"/>
      <c r="B122" s="1616" t="s">
        <v>93</v>
      </c>
      <c r="C122" s="30">
        <v>0</v>
      </c>
      <c r="D122" s="30">
        <v>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</row>
    <row r="123" spans="1:9">
      <c r="A123" s="1839"/>
      <c r="B123" s="1616" t="s">
        <v>94</v>
      </c>
      <c r="C123" s="30">
        <v>0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</row>
    <row r="124" spans="1:9">
      <c r="A124" s="1839"/>
      <c r="B124" s="1841" t="s">
        <v>8</v>
      </c>
      <c r="C124" s="1836">
        <f>C125+C126</f>
        <v>0</v>
      </c>
      <c r="D124" s="1836">
        <f t="shared" ref="D124:G124" si="87">D125+D126</f>
        <v>0</v>
      </c>
      <c r="E124" s="1836">
        <f t="shared" si="87"/>
        <v>0</v>
      </c>
      <c r="F124" s="1836">
        <f t="shared" si="87"/>
        <v>0</v>
      </c>
      <c r="G124" s="1836">
        <f t="shared" si="87"/>
        <v>0</v>
      </c>
      <c r="H124" s="1836">
        <f>H125+H126</f>
        <v>0</v>
      </c>
      <c r="I124" s="1836">
        <f t="shared" ref="I124" si="88">I125+I126</f>
        <v>0</v>
      </c>
    </row>
    <row r="125" spans="1:9">
      <c r="A125" s="1839"/>
      <c r="B125" s="1616" t="s">
        <v>93</v>
      </c>
      <c r="C125" s="30">
        <v>0</v>
      </c>
      <c r="D125" s="30">
        <v>0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</row>
    <row r="126" spans="1:9">
      <c r="A126" s="1842"/>
      <c r="B126" s="1617" t="s">
        <v>94</v>
      </c>
      <c r="C126" s="30">
        <v>0</v>
      </c>
      <c r="D126" s="30">
        <v>0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</row>
    <row r="127" spans="1:9">
      <c r="A127" s="1837" t="s">
        <v>3543</v>
      </c>
      <c r="B127" s="1838" t="s">
        <v>3544</v>
      </c>
      <c r="C127" s="1836">
        <f>C128+C131+C134+C137</f>
        <v>0</v>
      </c>
      <c r="D127" s="1836">
        <f t="shared" ref="D127:G127" si="89">D128+D131+D134+D137</f>
        <v>0</v>
      </c>
      <c r="E127" s="1836">
        <f t="shared" si="89"/>
        <v>0</v>
      </c>
      <c r="F127" s="1836">
        <f t="shared" si="89"/>
        <v>0</v>
      </c>
      <c r="G127" s="1836">
        <f t="shared" si="89"/>
        <v>0</v>
      </c>
      <c r="H127" s="1836">
        <f>H128+H131+H134+H137</f>
        <v>0</v>
      </c>
      <c r="I127" s="1836">
        <f t="shared" ref="I127" si="90">I128+I131+I134+I137</f>
        <v>0</v>
      </c>
    </row>
    <row r="128" spans="1:9">
      <c r="A128" s="1839"/>
      <c r="B128" s="1840" t="s">
        <v>62</v>
      </c>
      <c r="C128" s="1836">
        <f>C129+C130</f>
        <v>0</v>
      </c>
      <c r="D128" s="1836">
        <f t="shared" ref="D128:G128" si="91">D129+D130</f>
        <v>0</v>
      </c>
      <c r="E128" s="1836">
        <f t="shared" si="91"/>
        <v>0</v>
      </c>
      <c r="F128" s="1836">
        <f t="shared" si="91"/>
        <v>0</v>
      </c>
      <c r="G128" s="1836">
        <f t="shared" si="91"/>
        <v>0</v>
      </c>
      <c r="H128" s="1836">
        <f>H129+H130</f>
        <v>0</v>
      </c>
      <c r="I128" s="1836">
        <f t="shared" ref="I128" si="92">I129+I130</f>
        <v>0</v>
      </c>
    </row>
    <row r="129" spans="1:9">
      <c r="A129" s="1839"/>
      <c r="B129" s="1616" t="s">
        <v>93</v>
      </c>
      <c r="C129" s="30">
        <v>0</v>
      </c>
      <c r="D129" s="30">
        <v>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</row>
    <row r="130" spans="1:9">
      <c r="A130" s="1839"/>
      <c r="B130" s="1616" t="s">
        <v>94</v>
      </c>
      <c r="C130" s="30">
        <v>0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</row>
    <row r="131" spans="1:9">
      <c r="A131" s="1839"/>
      <c r="B131" s="1841" t="s">
        <v>64</v>
      </c>
      <c r="C131" s="1836">
        <f>C132+C133</f>
        <v>0</v>
      </c>
      <c r="D131" s="1836">
        <f t="shared" ref="D131:G131" si="93">D132+D133</f>
        <v>0</v>
      </c>
      <c r="E131" s="1836">
        <f t="shared" si="93"/>
        <v>0</v>
      </c>
      <c r="F131" s="1836">
        <f t="shared" si="93"/>
        <v>0</v>
      </c>
      <c r="G131" s="1836">
        <f t="shared" si="93"/>
        <v>0</v>
      </c>
      <c r="H131" s="1836">
        <f>H132+H133</f>
        <v>0</v>
      </c>
      <c r="I131" s="1836">
        <f t="shared" ref="I131" si="94">I132+I133</f>
        <v>0</v>
      </c>
    </row>
    <row r="132" spans="1:9">
      <c r="A132" s="1839"/>
      <c r="B132" s="1616" t="s">
        <v>93</v>
      </c>
      <c r="C132" s="30">
        <v>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</row>
    <row r="133" spans="1:9">
      <c r="A133" s="1839"/>
      <c r="B133" s="1616" t="s">
        <v>94</v>
      </c>
      <c r="C133" s="30">
        <v>0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</row>
    <row r="134" spans="1:9">
      <c r="A134" s="1839"/>
      <c r="B134" s="1841" t="s">
        <v>65</v>
      </c>
      <c r="C134" s="1836">
        <f>C135+C136</f>
        <v>0</v>
      </c>
      <c r="D134" s="1836">
        <f t="shared" ref="D134:G134" si="95">D135+D136</f>
        <v>0</v>
      </c>
      <c r="E134" s="1836">
        <f t="shared" si="95"/>
        <v>0</v>
      </c>
      <c r="F134" s="1836">
        <f t="shared" si="95"/>
        <v>0</v>
      </c>
      <c r="G134" s="1836">
        <f t="shared" si="95"/>
        <v>0</v>
      </c>
      <c r="H134" s="1836">
        <f>H135+H136</f>
        <v>0</v>
      </c>
      <c r="I134" s="1836">
        <f t="shared" ref="I134" si="96">I135+I136</f>
        <v>0</v>
      </c>
    </row>
    <row r="135" spans="1:9">
      <c r="A135" s="1839"/>
      <c r="B135" s="1616" t="s">
        <v>93</v>
      </c>
      <c r="C135" s="30">
        <v>0</v>
      </c>
      <c r="D135" s="30">
        <v>0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</row>
    <row r="136" spans="1:9">
      <c r="A136" s="1839"/>
      <c r="B136" s="1616" t="s">
        <v>94</v>
      </c>
      <c r="C136" s="30">
        <v>0</v>
      </c>
      <c r="D136" s="30">
        <v>0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</row>
    <row r="137" spans="1:9">
      <c r="A137" s="1839"/>
      <c r="B137" s="1841" t="s">
        <v>8</v>
      </c>
      <c r="C137" s="1836">
        <f>C138+C139</f>
        <v>0</v>
      </c>
      <c r="D137" s="1836">
        <f t="shared" ref="D137:G137" si="97">D138+D139</f>
        <v>0</v>
      </c>
      <c r="E137" s="1836">
        <f t="shared" si="97"/>
        <v>0</v>
      </c>
      <c r="F137" s="1836">
        <f t="shared" si="97"/>
        <v>0</v>
      </c>
      <c r="G137" s="1836">
        <f t="shared" si="97"/>
        <v>0</v>
      </c>
      <c r="H137" s="1836">
        <f>H138+H139</f>
        <v>0</v>
      </c>
      <c r="I137" s="1836">
        <f t="shared" ref="I137" si="98">I138+I139</f>
        <v>0</v>
      </c>
    </row>
    <row r="138" spans="1:9">
      <c r="A138" s="1839"/>
      <c r="B138" s="1616" t="s">
        <v>93</v>
      </c>
      <c r="C138" s="30">
        <v>0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</row>
    <row r="139" spans="1:9">
      <c r="A139" s="1842"/>
      <c r="B139" s="1617" t="s">
        <v>94</v>
      </c>
      <c r="C139" s="30">
        <v>0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</row>
    <row r="140" spans="1:9">
      <c r="A140" s="1837" t="s">
        <v>3545</v>
      </c>
      <c r="B140" s="1838" t="s">
        <v>3546</v>
      </c>
      <c r="C140" s="1836">
        <f>C141+C144+C147+C150</f>
        <v>0</v>
      </c>
      <c r="D140" s="1836">
        <f t="shared" ref="D140:G140" si="99">D141+D144+D147+D150</f>
        <v>0</v>
      </c>
      <c r="E140" s="1836">
        <f t="shared" si="99"/>
        <v>0</v>
      </c>
      <c r="F140" s="1836">
        <f t="shared" si="99"/>
        <v>0</v>
      </c>
      <c r="G140" s="1836">
        <f t="shared" si="99"/>
        <v>0</v>
      </c>
      <c r="H140" s="1836">
        <f>H141+H144+H147+H150</f>
        <v>0</v>
      </c>
      <c r="I140" s="1836">
        <f t="shared" ref="I140" si="100">I141+I144+I147+I150</f>
        <v>0</v>
      </c>
    </row>
    <row r="141" spans="1:9">
      <c r="A141" s="1839"/>
      <c r="B141" s="1840" t="s">
        <v>62</v>
      </c>
      <c r="C141" s="1836">
        <f>C142+C143</f>
        <v>0</v>
      </c>
      <c r="D141" s="1836">
        <f t="shared" ref="D141:G141" si="101">D142+D143</f>
        <v>0</v>
      </c>
      <c r="E141" s="1836">
        <f t="shared" si="101"/>
        <v>0</v>
      </c>
      <c r="F141" s="1836">
        <f t="shared" si="101"/>
        <v>0</v>
      </c>
      <c r="G141" s="1836">
        <f t="shared" si="101"/>
        <v>0</v>
      </c>
      <c r="H141" s="1836">
        <f>H142+H143</f>
        <v>0</v>
      </c>
      <c r="I141" s="1836">
        <f t="shared" ref="I141" si="102">I142+I143</f>
        <v>0</v>
      </c>
    </row>
    <row r="142" spans="1:9">
      <c r="A142" s="1839"/>
      <c r="B142" s="1616" t="s">
        <v>93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</row>
    <row r="143" spans="1:9">
      <c r="A143" s="1839"/>
      <c r="B143" s="1616" t="s">
        <v>94</v>
      </c>
      <c r="C143" s="30">
        <v>0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</row>
    <row r="144" spans="1:9">
      <c r="A144" s="1839"/>
      <c r="B144" s="1841" t="s">
        <v>64</v>
      </c>
      <c r="C144" s="1836">
        <f>C145+C146</f>
        <v>0</v>
      </c>
      <c r="D144" s="1836">
        <f t="shared" ref="D144:G144" si="103">D145+D146</f>
        <v>0</v>
      </c>
      <c r="E144" s="1836">
        <f t="shared" si="103"/>
        <v>0</v>
      </c>
      <c r="F144" s="1836">
        <f t="shared" si="103"/>
        <v>0</v>
      </c>
      <c r="G144" s="1836">
        <f t="shared" si="103"/>
        <v>0</v>
      </c>
      <c r="H144" s="1836">
        <f>H145+H146</f>
        <v>0</v>
      </c>
      <c r="I144" s="1836">
        <f t="shared" ref="I144" si="104">I145+I146</f>
        <v>0</v>
      </c>
    </row>
    <row r="145" spans="1:9">
      <c r="A145" s="1839"/>
      <c r="B145" s="1616" t="s">
        <v>93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</row>
    <row r="146" spans="1:9">
      <c r="A146" s="1839"/>
      <c r="B146" s="1616" t="s">
        <v>94</v>
      </c>
      <c r="C146" s="30">
        <v>0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</row>
    <row r="147" spans="1:9">
      <c r="A147" s="1839"/>
      <c r="B147" s="1841" t="s">
        <v>65</v>
      </c>
      <c r="C147" s="1836">
        <f>C148+C149</f>
        <v>0</v>
      </c>
      <c r="D147" s="1836">
        <f t="shared" ref="D147:G147" si="105">D148+D149</f>
        <v>0</v>
      </c>
      <c r="E147" s="1836">
        <f t="shared" si="105"/>
        <v>0</v>
      </c>
      <c r="F147" s="1836">
        <f t="shared" si="105"/>
        <v>0</v>
      </c>
      <c r="G147" s="1836">
        <f t="shared" si="105"/>
        <v>0</v>
      </c>
      <c r="H147" s="1836">
        <f>H148+H149</f>
        <v>0</v>
      </c>
      <c r="I147" s="1836">
        <f t="shared" ref="I147" si="106">I148+I149</f>
        <v>0</v>
      </c>
    </row>
    <row r="148" spans="1:9">
      <c r="A148" s="1839"/>
      <c r="B148" s="1616" t="s">
        <v>93</v>
      </c>
      <c r="C148" s="30">
        <v>0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</row>
    <row r="149" spans="1:9">
      <c r="A149" s="1839"/>
      <c r="B149" s="1616" t="s">
        <v>94</v>
      </c>
      <c r="C149" s="30">
        <v>0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</row>
    <row r="150" spans="1:9">
      <c r="A150" s="1839"/>
      <c r="B150" s="1841" t="s">
        <v>8</v>
      </c>
      <c r="C150" s="1836">
        <f>C151+C152</f>
        <v>0</v>
      </c>
      <c r="D150" s="1836">
        <f t="shared" ref="D150:G150" si="107">D151+D152</f>
        <v>0</v>
      </c>
      <c r="E150" s="1836">
        <f t="shared" si="107"/>
        <v>0</v>
      </c>
      <c r="F150" s="1836">
        <f t="shared" si="107"/>
        <v>0</v>
      </c>
      <c r="G150" s="1836">
        <f t="shared" si="107"/>
        <v>0</v>
      </c>
      <c r="H150" s="1836">
        <f>H151+H152</f>
        <v>0</v>
      </c>
      <c r="I150" s="1836">
        <f t="shared" ref="I150" si="108">I151+I152</f>
        <v>0</v>
      </c>
    </row>
    <row r="151" spans="1:9">
      <c r="A151" s="1839"/>
      <c r="B151" s="1616" t="s">
        <v>93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</row>
    <row r="152" spans="1:9">
      <c r="A152" s="1842"/>
      <c r="B152" s="1617" t="s">
        <v>94</v>
      </c>
      <c r="C152" s="30">
        <v>0</v>
      </c>
      <c r="D152" s="30">
        <v>0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</row>
    <row r="153" spans="1:9">
      <c r="A153" s="1837" t="s">
        <v>3547</v>
      </c>
      <c r="B153" s="1838" t="s">
        <v>3548</v>
      </c>
      <c r="C153" s="1836">
        <f>C154+C157+C160+C163</f>
        <v>0</v>
      </c>
      <c r="D153" s="1836">
        <f t="shared" ref="D153:G153" si="109">D154+D157+D160+D163</f>
        <v>0</v>
      </c>
      <c r="E153" s="1836">
        <f t="shared" si="109"/>
        <v>0</v>
      </c>
      <c r="F153" s="1836">
        <f t="shared" si="109"/>
        <v>0</v>
      </c>
      <c r="G153" s="1836">
        <f t="shared" si="109"/>
        <v>0</v>
      </c>
      <c r="H153" s="1836">
        <f>H154+H157+H160+H163</f>
        <v>0</v>
      </c>
      <c r="I153" s="1836">
        <f t="shared" ref="I153" si="110">I154+I157+I160+I163</f>
        <v>0</v>
      </c>
    </row>
    <row r="154" spans="1:9">
      <c r="A154" s="1839"/>
      <c r="B154" s="1840" t="s">
        <v>62</v>
      </c>
      <c r="C154" s="1836">
        <f>C155+C156</f>
        <v>0</v>
      </c>
      <c r="D154" s="1836">
        <f t="shared" ref="D154:G154" si="111">D155+D156</f>
        <v>0</v>
      </c>
      <c r="E154" s="1836">
        <f t="shared" si="111"/>
        <v>0</v>
      </c>
      <c r="F154" s="1836">
        <f t="shared" si="111"/>
        <v>0</v>
      </c>
      <c r="G154" s="1836">
        <f t="shared" si="111"/>
        <v>0</v>
      </c>
      <c r="H154" s="1836">
        <f>H155+H156</f>
        <v>0</v>
      </c>
      <c r="I154" s="1836">
        <f t="shared" ref="I154" si="112">I155+I156</f>
        <v>0</v>
      </c>
    </row>
    <row r="155" spans="1:9">
      <c r="A155" s="1839"/>
      <c r="B155" s="1616" t="s">
        <v>93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</row>
    <row r="156" spans="1:9">
      <c r="A156" s="1839"/>
      <c r="B156" s="1616" t="s">
        <v>94</v>
      </c>
      <c r="C156" s="30">
        <v>0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</row>
    <row r="157" spans="1:9">
      <c r="A157" s="1839"/>
      <c r="B157" s="1841" t="s">
        <v>64</v>
      </c>
      <c r="C157" s="1836">
        <f>C158+C159</f>
        <v>0</v>
      </c>
      <c r="D157" s="1836">
        <f t="shared" ref="D157:G157" si="113">D158+D159</f>
        <v>0</v>
      </c>
      <c r="E157" s="1836">
        <f t="shared" si="113"/>
        <v>0</v>
      </c>
      <c r="F157" s="1836">
        <f t="shared" si="113"/>
        <v>0</v>
      </c>
      <c r="G157" s="1836">
        <f t="shared" si="113"/>
        <v>0</v>
      </c>
      <c r="H157" s="1836">
        <f>H158+H159</f>
        <v>0</v>
      </c>
      <c r="I157" s="1836">
        <f t="shared" ref="I157" si="114">I158+I159</f>
        <v>0</v>
      </c>
    </row>
    <row r="158" spans="1:9">
      <c r="A158" s="1839"/>
      <c r="B158" s="1616" t="s">
        <v>93</v>
      </c>
      <c r="C158" s="30">
        <v>0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</row>
    <row r="159" spans="1:9">
      <c r="A159" s="1839"/>
      <c r="B159" s="1616" t="s">
        <v>94</v>
      </c>
      <c r="C159" s="30">
        <v>0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</row>
    <row r="160" spans="1:9">
      <c r="A160" s="1839"/>
      <c r="B160" s="1841" t="s">
        <v>65</v>
      </c>
      <c r="C160" s="1836">
        <f>C161+C162</f>
        <v>0</v>
      </c>
      <c r="D160" s="1836">
        <f t="shared" ref="D160:G160" si="115">D161+D162</f>
        <v>0</v>
      </c>
      <c r="E160" s="1836">
        <f t="shared" si="115"/>
        <v>0</v>
      </c>
      <c r="F160" s="1836">
        <f t="shared" si="115"/>
        <v>0</v>
      </c>
      <c r="G160" s="1836">
        <f t="shared" si="115"/>
        <v>0</v>
      </c>
      <c r="H160" s="1836">
        <f>H161+H162</f>
        <v>0</v>
      </c>
      <c r="I160" s="1836">
        <f t="shared" ref="I160" si="116">I161+I162</f>
        <v>0</v>
      </c>
    </row>
    <row r="161" spans="1:9">
      <c r="A161" s="1839"/>
      <c r="B161" s="1616" t="s">
        <v>93</v>
      </c>
      <c r="C161" s="30">
        <v>0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</row>
    <row r="162" spans="1:9">
      <c r="A162" s="1839"/>
      <c r="B162" s="1616" t="s">
        <v>94</v>
      </c>
      <c r="C162" s="30">
        <v>0</v>
      </c>
      <c r="D162" s="30">
        <v>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</row>
    <row r="163" spans="1:9">
      <c r="A163" s="1839"/>
      <c r="B163" s="1841" t="s">
        <v>8</v>
      </c>
      <c r="C163" s="1836">
        <f>C164+C165</f>
        <v>0</v>
      </c>
      <c r="D163" s="1836">
        <f t="shared" ref="D163:G163" si="117">D164+D165</f>
        <v>0</v>
      </c>
      <c r="E163" s="1836">
        <f t="shared" si="117"/>
        <v>0</v>
      </c>
      <c r="F163" s="1836">
        <f t="shared" si="117"/>
        <v>0</v>
      </c>
      <c r="G163" s="1836">
        <f t="shared" si="117"/>
        <v>0</v>
      </c>
      <c r="H163" s="1836">
        <f>H164+H165</f>
        <v>0</v>
      </c>
      <c r="I163" s="1836">
        <f t="shared" ref="I163" si="118">I164+I165</f>
        <v>0</v>
      </c>
    </row>
    <row r="164" spans="1:9">
      <c r="A164" s="1839"/>
      <c r="B164" s="1616" t="s">
        <v>93</v>
      </c>
      <c r="C164" s="30">
        <v>0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</row>
    <row r="165" spans="1:9">
      <c r="A165" s="1842"/>
      <c r="B165" s="1617" t="s">
        <v>94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</row>
    <row r="166" spans="1:9">
      <c r="A166" s="1837" t="s">
        <v>3549</v>
      </c>
      <c r="B166" s="1838" t="s">
        <v>3550</v>
      </c>
      <c r="C166" s="1836">
        <f>C167+C170+C173+C176</f>
        <v>0</v>
      </c>
      <c r="D166" s="1836">
        <f t="shared" ref="D166:G166" si="119">D167+D170+D173+D176</f>
        <v>0</v>
      </c>
      <c r="E166" s="1836">
        <f t="shared" si="119"/>
        <v>0</v>
      </c>
      <c r="F166" s="1836">
        <f t="shared" si="119"/>
        <v>0</v>
      </c>
      <c r="G166" s="1836">
        <f t="shared" si="119"/>
        <v>0</v>
      </c>
      <c r="H166" s="1836">
        <f>H167+H170+H173+H176</f>
        <v>0</v>
      </c>
      <c r="I166" s="1836">
        <f t="shared" ref="I166" si="120">I167+I170+I173+I176</f>
        <v>0</v>
      </c>
    </row>
    <row r="167" spans="1:9">
      <c r="A167" s="1839"/>
      <c r="B167" s="1840" t="s">
        <v>62</v>
      </c>
      <c r="C167" s="1836">
        <f>C168+C169</f>
        <v>0</v>
      </c>
      <c r="D167" s="1836">
        <f t="shared" ref="D167:G167" si="121">D168+D169</f>
        <v>0</v>
      </c>
      <c r="E167" s="1836">
        <f t="shared" si="121"/>
        <v>0</v>
      </c>
      <c r="F167" s="1836">
        <f t="shared" si="121"/>
        <v>0</v>
      </c>
      <c r="G167" s="1836">
        <f t="shared" si="121"/>
        <v>0</v>
      </c>
      <c r="H167" s="1836">
        <f>H168+H169</f>
        <v>0</v>
      </c>
      <c r="I167" s="1836">
        <f t="shared" ref="I167" si="122">I168+I169</f>
        <v>0</v>
      </c>
    </row>
    <row r="168" spans="1:9">
      <c r="A168" s="1839"/>
      <c r="B168" s="1616" t="s">
        <v>93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</row>
    <row r="169" spans="1:9">
      <c r="A169" s="1839"/>
      <c r="B169" s="1616" t="s">
        <v>94</v>
      </c>
      <c r="C169" s="30">
        <v>0</v>
      </c>
      <c r="D169" s="30">
        <v>0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</row>
    <row r="170" spans="1:9">
      <c r="A170" s="1839"/>
      <c r="B170" s="1841" t="s">
        <v>64</v>
      </c>
      <c r="C170" s="1836">
        <f>C171+C172</f>
        <v>0</v>
      </c>
      <c r="D170" s="1836">
        <f t="shared" ref="D170:G170" si="123">D171+D172</f>
        <v>0</v>
      </c>
      <c r="E170" s="1836">
        <f t="shared" si="123"/>
        <v>0</v>
      </c>
      <c r="F170" s="1836">
        <f t="shared" si="123"/>
        <v>0</v>
      </c>
      <c r="G170" s="1836">
        <f t="shared" si="123"/>
        <v>0</v>
      </c>
      <c r="H170" s="1836">
        <f>H171+H172</f>
        <v>0</v>
      </c>
      <c r="I170" s="1836">
        <f t="shared" ref="I170" si="124">I171+I172</f>
        <v>0</v>
      </c>
    </row>
    <row r="171" spans="1:9">
      <c r="A171" s="1839"/>
      <c r="B171" s="1616" t="s">
        <v>93</v>
      </c>
      <c r="C171" s="30">
        <v>0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</row>
    <row r="172" spans="1:9">
      <c r="A172" s="1839"/>
      <c r="B172" s="1616" t="s">
        <v>94</v>
      </c>
      <c r="C172" s="30">
        <v>0</v>
      </c>
      <c r="D172" s="30">
        <v>0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</row>
    <row r="173" spans="1:9">
      <c r="A173" s="1839"/>
      <c r="B173" s="1841" t="s">
        <v>65</v>
      </c>
      <c r="C173" s="1836">
        <f>C174+C175</f>
        <v>0</v>
      </c>
      <c r="D173" s="1836">
        <f t="shared" ref="D173:G173" si="125">D174+D175</f>
        <v>0</v>
      </c>
      <c r="E173" s="1836">
        <f t="shared" si="125"/>
        <v>0</v>
      </c>
      <c r="F173" s="1836">
        <f t="shared" si="125"/>
        <v>0</v>
      </c>
      <c r="G173" s="1836">
        <f t="shared" si="125"/>
        <v>0</v>
      </c>
      <c r="H173" s="1836">
        <f>H174+H175</f>
        <v>0</v>
      </c>
      <c r="I173" s="1836">
        <f t="shared" ref="I173" si="126">I174+I175</f>
        <v>0</v>
      </c>
    </row>
    <row r="174" spans="1:9">
      <c r="A174" s="1839"/>
      <c r="B174" s="1616" t="s">
        <v>93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</row>
    <row r="175" spans="1:9">
      <c r="A175" s="1839"/>
      <c r="B175" s="1616" t="s">
        <v>94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</row>
    <row r="176" spans="1:9">
      <c r="A176" s="1839"/>
      <c r="B176" s="1841" t="s">
        <v>8</v>
      </c>
      <c r="C176" s="1836">
        <f>C177+C178</f>
        <v>0</v>
      </c>
      <c r="D176" s="1836">
        <f t="shared" ref="D176:G176" si="127">D177+D178</f>
        <v>0</v>
      </c>
      <c r="E176" s="1836">
        <f t="shared" si="127"/>
        <v>0</v>
      </c>
      <c r="F176" s="1836">
        <f t="shared" si="127"/>
        <v>0</v>
      </c>
      <c r="G176" s="1836">
        <f t="shared" si="127"/>
        <v>0</v>
      </c>
      <c r="H176" s="1836">
        <f>H177+H178</f>
        <v>0</v>
      </c>
      <c r="I176" s="1836">
        <f t="shared" ref="I176" si="128">I177+I178</f>
        <v>0</v>
      </c>
    </row>
    <row r="177" spans="1:9">
      <c r="A177" s="1839"/>
      <c r="B177" s="1616" t="s">
        <v>93</v>
      </c>
      <c r="C177" s="30">
        <v>0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</row>
    <row r="178" spans="1:9">
      <c r="A178" s="1842"/>
      <c r="B178" s="1617" t="s">
        <v>94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</row>
    <row r="179" spans="1:9">
      <c r="A179" s="1837" t="s">
        <v>3551</v>
      </c>
      <c r="B179" s="1838" t="s">
        <v>3552</v>
      </c>
      <c r="C179" s="1836">
        <f>C180+C183+C186+C189</f>
        <v>0</v>
      </c>
      <c r="D179" s="1836">
        <f t="shared" ref="D179:G179" si="129">D180+D183+D186+D189</f>
        <v>0</v>
      </c>
      <c r="E179" s="1836">
        <f t="shared" si="129"/>
        <v>0</v>
      </c>
      <c r="F179" s="1836">
        <f t="shared" si="129"/>
        <v>0</v>
      </c>
      <c r="G179" s="1836">
        <f t="shared" si="129"/>
        <v>0</v>
      </c>
      <c r="H179" s="1836">
        <f>H180+H183+H186+H189</f>
        <v>0</v>
      </c>
      <c r="I179" s="1836">
        <f t="shared" ref="I179" si="130">I180+I183+I186+I189</f>
        <v>0</v>
      </c>
    </row>
    <row r="180" spans="1:9">
      <c r="A180" s="1839"/>
      <c r="B180" s="1840" t="s">
        <v>62</v>
      </c>
      <c r="C180" s="1836">
        <f>C181+C182</f>
        <v>0</v>
      </c>
      <c r="D180" s="1836">
        <f t="shared" ref="D180:G180" si="131">D181+D182</f>
        <v>0</v>
      </c>
      <c r="E180" s="1836">
        <f t="shared" si="131"/>
        <v>0</v>
      </c>
      <c r="F180" s="1836">
        <f t="shared" si="131"/>
        <v>0</v>
      </c>
      <c r="G180" s="1836">
        <f t="shared" si="131"/>
        <v>0</v>
      </c>
      <c r="H180" s="1836">
        <f>H181+H182</f>
        <v>0</v>
      </c>
      <c r="I180" s="1836">
        <f t="shared" ref="I180" si="132">I181+I182</f>
        <v>0</v>
      </c>
    </row>
    <row r="181" spans="1:9">
      <c r="A181" s="1839"/>
      <c r="B181" s="1616" t="s">
        <v>93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</row>
    <row r="182" spans="1:9">
      <c r="A182" s="1839"/>
      <c r="B182" s="1616" t="s">
        <v>94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</row>
    <row r="183" spans="1:9">
      <c r="A183" s="1839"/>
      <c r="B183" s="1841" t="s">
        <v>64</v>
      </c>
      <c r="C183" s="1836">
        <f>C184+C185</f>
        <v>0</v>
      </c>
      <c r="D183" s="1836">
        <f t="shared" ref="D183:G183" si="133">D184+D185</f>
        <v>0</v>
      </c>
      <c r="E183" s="1836">
        <f t="shared" si="133"/>
        <v>0</v>
      </c>
      <c r="F183" s="1836">
        <f t="shared" si="133"/>
        <v>0</v>
      </c>
      <c r="G183" s="1836">
        <f t="shared" si="133"/>
        <v>0</v>
      </c>
      <c r="H183" s="1836">
        <f>H184+H185</f>
        <v>0</v>
      </c>
      <c r="I183" s="1836">
        <f t="shared" ref="I183" si="134">I184+I185</f>
        <v>0</v>
      </c>
    </row>
    <row r="184" spans="1:9">
      <c r="A184" s="1839"/>
      <c r="B184" s="1616" t="s">
        <v>93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</row>
    <row r="185" spans="1:9">
      <c r="A185" s="1839"/>
      <c r="B185" s="1616" t="s">
        <v>94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</row>
    <row r="186" spans="1:9">
      <c r="A186" s="1839"/>
      <c r="B186" s="1841" t="s">
        <v>65</v>
      </c>
      <c r="C186" s="1836">
        <f>C187+C188</f>
        <v>0</v>
      </c>
      <c r="D186" s="1836">
        <f t="shared" ref="D186:G186" si="135">D187+D188</f>
        <v>0</v>
      </c>
      <c r="E186" s="1836">
        <f t="shared" si="135"/>
        <v>0</v>
      </c>
      <c r="F186" s="1836">
        <f t="shared" si="135"/>
        <v>0</v>
      </c>
      <c r="G186" s="1836">
        <f t="shared" si="135"/>
        <v>0</v>
      </c>
      <c r="H186" s="1836">
        <f>H187+H188</f>
        <v>0</v>
      </c>
      <c r="I186" s="1836">
        <f t="shared" ref="I186" si="136">I187+I188</f>
        <v>0</v>
      </c>
    </row>
    <row r="187" spans="1:9">
      <c r="A187" s="1839"/>
      <c r="B187" s="1616" t="s">
        <v>93</v>
      </c>
      <c r="C187" s="30">
        <v>0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</row>
    <row r="188" spans="1:9">
      <c r="A188" s="1839"/>
      <c r="B188" s="1616" t="s">
        <v>94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</row>
    <row r="189" spans="1:9">
      <c r="A189" s="1839"/>
      <c r="B189" s="1841" t="s">
        <v>8</v>
      </c>
      <c r="C189" s="1836">
        <f>C190+C191</f>
        <v>0</v>
      </c>
      <c r="D189" s="1836">
        <f t="shared" ref="D189:G189" si="137">D190+D191</f>
        <v>0</v>
      </c>
      <c r="E189" s="1836">
        <f t="shared" si="137"/>
        <v>0</v>
      </c>
      <c r="F189" s="1836">
        <f t="shared" si="137"/>
        <v>0</v>
      </c>
      <c r="G189" s="1836">
        <f t="shared" si="137"/>
        <v>0</v>
      </c>
      <c r="H189" s="1836">
        <f>H190+H191</f>
        <v>0</v>
      </c>
      <c r="I189" s="1836">
        <f t="shared" ref="I189" si="138">I190+I191</f>
        <v>0</v>
      </c>
    </row>
    <row r="190" spans="1:9">
      <c r="A190" s="1839"/>
      <c r="B190" s="1616" t="s">
        <v>93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</row>
    <row r="191" spans="1:9">
      <c r="A191" s="1842"/>
      <c r="B191" s="1617" t="s">
        <v>94</v>
      </c>
      <c r="C191" s="30">
        <v>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</row>
    <row r="192" spans="1:9" ht="30">
      <c r="A192" s="1837" t="s">
        <v>3553</v>
      </c>
      <c r="B192" s="1840" t="s">
        <v>3554</v>
      </c>
      <c r="C192" s="1836">
        <f>C193+C196+C199+C202</f>
        <v>0</v>
      </c>
      <c r="D192" s="1836">
        <f t="shared" ref="D192:G192" si="139">D193+D196+D199+D202</f>
        <v>0</v>
      </c>
      <c r="E192" s="1836">
        <f t="shared" si="139"/>
        <v>0</v>
      </c>
      <c r="F192" s="1836">
        <f t="shared" si="139"/>
        <v>0</v>
      </c>
      <c r="G192" s="1836">
        <f t="shared" si="139"/>
        <v>0</v>
      </c>
      <c r="H192" s="1836">
        <f>H193+H196+H199+H202</f>
        <v>0</v>
      </c>
      <c r="I192" s="1836">
        <f t="shared" ref="I192" si="140">I193+I196+I199+I202</f>
        <v>0</v>
      </c>
    </row>
    <row r="193" spans="1:9">
      <c r="A193" s="1839"/>
      <c r="B193" s="1840" t="s">
        <v>62</v>
      </c>
      <c r="C193" s="1836">
        <f>C194+C195</f>
        <v>0</v>
      </c>
      <c r="D193" s="1836">
        <f t="shared" ref="D193:G193" si="141">D194+D195</f>
        <v>0</v>
      </c>
      <c r="E193" s="1836">
        <f t="shared" si="141"/>
        <v>0</v>
      </c>
      <c r="F193" s="1836">
        <f t="shared" si="141"/>
        <v>0</v>
      </c>
      <c r="G193" s="1836">
        <f t="shared" si="141"/>
        <v>0</v>
      </c>
      <c r="H193" s="1836">
        <f>H194+H195</f>
        <v>0</v>
      </c>
      <c r="I193" s="1836">
        <f t="shared" ref="I193" si="142">I194+I195</f>
        <v>0</v>
      </c>
    </row>
    <row r="194" spans="1:9">
      <c r="A194" s="1839"/>
      <c r="B194" s="1616" t="s">
        <v>93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</row>
    <row r="195" spans="1:9">
      <c r="A195" s="1839"/>
      <c r="B195" s="1616" t="s">
        <v>94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</row>
    <row r="196" spans="1:9">
      <c r="A196" s="1839"/>
      <c r="B196" s="1841" t="s">
        <v>64</v>
      </c>
      <c r="C196" s="1836">
        <f>C197+C198</f>
        <v>0</v>
      </c>
      <c r="D196" s="1836">
        <f t="shared" ref="D196:G196" si="143">D197+D198</f>
        <v>0</v>
      </c>
      <c r="E196" s="1836">
        <f t="shared" si="143"/>
        <v>0</v>
      </c>
      <c r="F196" s="1836">
        <f t="shared" si="143"/>
        <v>0</v>
      </c>
      <c r="G196" s="1836">
        <f t="shared" si="143"/>
        <v>0</v>
      </c>
      <c r="H196" s="1836">
        <f>H197+H198</f>
        <v>0</v>
      </c>
      <c r="I196" s="1836">
        <f t="shared" ref="I196" si="144">I197+I198</f>
        <v>0</v>
      </c>
    </row>
    <row r="197" spans="1:9">
      <c r="A197" s="1839"/>
      <c r="B197" s="1616" t="s">
        <v>93</v>
      </c>
      <c r="C197" s="30">
        <v>0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</row>
    <row r="198" spans="1:9">
      <c r="A198" s="1839"/>
      <c r="B198" s="1616" t="s">
        <v>94</v>
      </c>
      <c r="C198" s="30">
        <v>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</row>
    <row r="199" spans="1:9">
      <c r="A199" s="1839"/>
      <c r="B199" s="1841" t="s">
        <v>65</v>
      </c>
      <c r="C199" s="1836">
        <f>C200+C201</f>
        <v>0</v>
      </c>
      <c r="D199" s="1836">
        <f t="shared" ref="D199:G199" si="145">D200+D201</f>
        <v>0</v>
      </c>
      <c r="E199" s="1836">
        <f t="shared" si="145"/>
        <v>0</v>
      </c>
      <c r="F199" s="1836">
        <f t="shared" si="145"/>
        <v>0</v>
      </c>
      <c r="G199" s="1836">
        <f t="shared" si="145"/>
        <v>0</v>
      </c>
      <c r="H199" s="1836">
        <f>H200+H201</f>
        <v>0</v>
      </c>
      <c r="I199" s="1836">
        <f t="shared" ref="I199" si="146">I200+I201</f>
        <v>0</v>
      </c>
    </row>
    <row r="200" spans="1:9">
      <c r="A200" s="1839"/>
      <c r="B200" s="1616" t="s">
        <v>93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</row>
    <row r="201" spans="1:9">
      <c r="A201" s="1839"/>
      <c r="B201" s="1616" t="s">
        <v>94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</row>
    <row r="202" spans="1:9">
      <c r="A202" s="1839"/>
      <c r="B202" s="1841" t="s">
        <v>8</v>
      </c>
      <c r="C202" s="1836">
        <f>C203+C204</f>
        <v>0</v>
      </c>
      <c r="D202" s="1836">
        <f t="shared" ref="D202:G202" si="147">D203+D204</f>
        <v>0</v>
      </c>
      <c r="E202" s="1836">
        <f t="shared" si="147"/>
        <v>0</v>
      </c>
      <c r="F202" s="1836">
        <f t="shared" si="147"/>
        <v>0</v>
      </c>
      <c r="G202" s="1836">
        <f t="shared" si="147"/>
        <v>0</v>
      </c>
      <c r="H202" s="1836">
        <f>H203+H204</f>
        <v>0</v>
      </c>
      <c r="I202" s="1836">
        <f t="shared" ref="I202" si="148">I203+I204</f>
        <v>0</v>
      </c>
    </row>
    <row r="203" spans="1:9">
      <c r="A203" s="1839"/>
      <c r="B203" s="1616" t="s">
        <v>93</v>
      </c>
      <c r="C203" s="30">
        <v>0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</row>
    <row r="204" spans="1:9">
      <c r="A204" s="1842"/>
      <c r="B204" s="1617" t="s">
        <v>94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</row>
    <row r="205" spans="1:9">
      <c r="A205" s="1837" t="s">
        <v>3555</v>
      </c>
      <c r="B205" s="1838" t="s">
        <v>23</v>
      </c>
      <c r="C205" s="1836">
        <f>C206+C209+C212+C215</f>
        <v>0</v>
      </c>
      <c r="D205" s="1836">
        <f t="shared" ref="D205:G205" si="149">D206+D209+D212+D215</f>
        <v>0</v>
      </c>
      <c r="E205" s="1836">
        <f t="shared" si="149"/>
        <v>0</v>
      </c>
      <c r="F205" s="1836">
        <f t="shared" si="149"/>
        <v>0</v>
      </c>
      <c r="G205" s="1836">
        <f t="shared" si="149"/>
        <v>0</v>
      </c>
      <c r="H205" s="1836">
        <f>H206+H209+H212+H215</f>
        <v>0</v>
      </c>
      <c r="I205" s="1836">
        <f t="shared" ref="I205" si="150">I206+I209+I212+I215</f>
        <v>0</v>
      </c>
    </row>
    <row r="206" spans="1:9">
      <c r="A206" s="1839"/>
      <c r="B206" s="1840" t="s">
        <v>62</v>
      </c>
      <c r="C206" s="1836">
        <f>C207+C208</f>
        <v>0</v>
      </c>
      <c r="D206" s="1836">
        <f t="shared" ref="D206:G206" si="151">D207+D208</f>
        <v>0</v>
      </c>
      <c r="E206" s="1836">
        <f t="shared" si="151"/>
        <v>0</v>
      </c>
      <c r="F206" s="1836">
        <f t="shared" si="151"/>
        <v>0</v>
      </c>
      <c r="G206" s="1836">
        <f t="shared" si="151"/>
        <v>0</v>
      </c>
      <c r="H206" s="1836">
        <f>H207+H208</f>
        <v>0</v>
      </c>
      <c r="I206" s="1836">
        <f t="shared" ref="I206" si="152">I207+I208</f>
        <v>0</v>
      </c>
    </row>
    <row r="207" spans="1:9">
      <c r="A207" s="1839"/>
      <c r="B207" s="1616" t="s">
        <v>93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</row>
    <row r="208" spans="1:9">
      <c r="A208" s="1839"/>
      <c r="B208" s="1616" t="s">
        <v>94</v>
      </c>
      <c r="C208" s="30">
        <v>0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</row>
    <row r="209" spans="1:9">
      <c r="A209" s="1839"/>
      <c r="B209" s="1841" t="s">
        <v>64</v>
      </c>
      <c r="C209" s="1836">
        <f>C210+C211</f>
        <v>0</v>
      </c>
      <c r="D209" s="1836">
        <f t="shared" ref="D209:G209" si="153">D210+D211</f>
        <v>0</v>
      </c>
      <c r="E209" s="1836">
        <f t="shared" si="153"/>
        <v>0</v>
      </c>
      <c r="F209" s="1836">
        <f t="shared" si="153"/>
        <v>0</v>
      </c>
      <c r="G209" s="1836">
        <f t="shared" si="153"/>
        <v>0</v>
      </c>
      <c r="H209" s="1836">
        <f>H210+H211</f>
        <v>0</v>
      </c>
      <c r="I209" s="1836">
        <f t="shared" ref="I209" si="154">I210+I211</f>
        <v>0</v>
      </c>
    </row>
    <row r="210" spans="1:9">
      <c r="A210" s="1839"/>
      <c r="B210" s="1616" t="s">
        <v>93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</row>
    <row r="211" spans="1:9">
      <c r="A211" s="1839"/>
      <c r="B211" s="1616" t="s">
        <v>94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</row>
    <row r="212" spans="1:9">
      <c r="A212" s="1839"/>
      <c r="B212" s="1841" t="s">
        <v>65</v>
      </c>
      <c r="C212" s="1836">
        <f>C213+C214</f>
        <v>0</v>
      </c>
      <c r="D212" s="1836">
        <f t="shared" ref="D212:G212" si="155">D213+D214</f>
        <v>0</v>
      </c>
      <c r="E212" s="1836">
        <f t="shared" si="155"/>
        <v>0</v>
      </c>
      <c r="F212" s="1836">
        <f t="shared" si="155"/>
        <v>0</v>
      </c>
      <c r="G212" s="1836">
        <f t="shared" si="155"/>
        <v>0</v>
      </c>
      <c r="H212" s="1836">
        <f>H213+H214</f>
        <v>0</v>
      </c>
      <c r="I212" s="1836">
        <f t="shared" ref="I212" si="156">I213+I214</f>
        <v>0</v>
      </c>
    </row>
    <row r="213" spans="1:9">
      <c r="A213" s="1839"/>
      <c r="B213" s="1616" t="s">
        <v>93</v>
      </c>
      <c r="C213" s="30">
        <v>0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</row>
    <row r="214" spans="1:9">
      <c r="A214" s="1839"/>
      <c r="B214" s="1616" t="s">
        <v>94</v>
      </c>
      <c r="C214" s="30">
        <v>0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</row>
    <row r="215" spans="1:9">
      <c r="A215" s="1839"/>
      <c r="B215" s="1841" t="s">
        <v>8</v>
      </c>
      <c r="C215" s="1836">
        <f>C216+C217</f>
        <v>0</v>
      </c>
      <c r="D215" s="1836">
        <f t="shared" ref="D215:G215" si="157">D216+D217</f>
        <v>0</v>
      </c>
      <c r="E215" s="1836">
        <f t="shared" si="157"/>
        <v>0</v>
      </c>
      <c r="F215" s="1836">
        <f t="shared" si="157"/>
        <v>0</v>
      </c>
      <c r="G215" s="1836">
        <f t="shared" si="157"/>
        <v>0</v>
      </c>
      <c r="H215" s="1836">
        <f>H216+H217</f>
        <v>0</v>
      </c>
      <c r="I215" s="1836">
        <f t="shared" ref="I215" si="158">I216+I217</f>
        <v>0</v>
      </c>
    </row>
    <row r="216" spans="1:9">
      <c r="A216" s="1839"/>
      <c r="B216" s="1616" t="s">
        <v>93</v>
      </c>
      <c r="C216" s="30">
        <v>0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</row>
    <row r="217" spans="1:9">
      <c r="A217" s="1842"/>
      <c r="B217" s="1617" t="s">
        <v>94</v>
      </c>
      <c r="C217" s="30">
        <v>0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</row>
    <row r="218" spans="1:9">
      <c r="A218" s="1837" t="s">
        <v>3556</v>
      </c>
      <c r="B218" s="1838" t="s">
        <v>3557</v>
      </c>
      <c r="C218" s="1836">
        <f>C219+C222+C225+C228</f>
        <v>0</v>
      </c>
      <c r="D218" s="1836">
        <f t="shared" ref="D218:G218" si="159">D219+D222+D225+D228</f>
        <v>0</v>
      </c>
      <c r="E218" s="1836">
        <f t="shared" si="159"/>
        <v>0</v>
      </c>
      <c r="F218" s="1836">
        <f t="shared" si="159"/>
        <v>0</v>
      </c>
      <c r="G218" s="1836">
        <f t="shared" si="159"/>
        <v>0</v>
      </c>
      <c r="H218" s="1836">
        <f>H219+H222+H225+H228</f>
        <v>0</v>
      </c>
      <c r="I218" s="1836">
        <f t="shared" ref="I218" si="160">I219+I222+I225+I228</f>
        <v>0</v>
      </c>
    </row>
    <row r="219" spans="1:9">
      <c r="A219" s="1839"/>
      <c r="B219" s="1840" t="s">
        <v>62</v>
      </c>
      <c r="C219" s="1836">
        <f>C220+C221</f>
        <v>0</v>
      </c>
      <c r="D219" s="1836">
        <f t="shared" ref="D219:G219" si="161">D220+D221</f>
        <v>0</v>
      </c>
      <c r="E219" s="1836">
        <f t="shared" si="161"/>
        <v>0</v>
      </c>
      <c r="F219" s="1836">
        <f t="shared" si="161"/>
        <v>0</v>
      </c>
      <c r="G219" s="1836">
        <f t="shared" si="161"/>
        <v>0</v>
      </c>
      <c r="H219" s="1836">
        <f>H220+H221</f>
        <v>0</v>
      </c>
      <c r="I219" s="1836">
        <f t="shared" ref="I219" si="162">I220+I221</f>
        <v>0</v>
      </c>
    </row>
    <row r="220" spans="1:9">
      <c r="A220" s="1839"/>
      <c r="B220" s="1616" t="s">
        <v>93</v>
      </c>
      <c r="C220" s="30">
        <v>0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</row>
    <row r="221" spans="1:9">
      <c r="A221" s="1839"/>
      <c r="B221" s="1616" t="s">
        <v>94</v>
      </c>
      <c r="C221" s="30">
        <v>0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</row>
    <row r="222" spans="1:9">
      <c r="A222" s="1839"/>
      <c r="B222" s="1841" t="s">
        <v>64</v>
      </c>
      <c r="C222" s="1836">
        <f>C223+C224</f>
        <v>0</v>
      </c>
      <c r="D222" s="1836">
        <f t="shared" ref="D222:G222" si="163">D223+D224</f>
        <v>0</v>
      </c>
      <c r="E222" s="1836">
        <f t="shared" si="163"/>
        <v>0</v>
      </c>
      <c r="F222" s="1836">
        <f t="shared" si="163"/>
        <v>0</v>
      </c>
      <c r="G222" s="1836">
        <f t="shared" si="163"/>
        <v>0</v>
      </c>
      <c r="H222" s="1836">
        <f>H223+H224</f>
        <v>0</v>
      </c>
      <c r="I222" s="1836">
        <f t="shared" ref="I222" si="164">I223+I224</f>
        <v>0</v>
      </c>
    </row>
    <row r="223" spans="1:9">
      <c r="A223" s="1839"/>
      <c r="B223" s="1616" t="s">
        <v>93</v>
      </c>
      <c r="C223" s="30">
        <v>0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</row>
    <row r="224" spans="1:9">
      <c r="A224" s="1839"/>
      <c r="B224" s="1616" t="s">
        <v>94</v>
      </c>
      <c r="C224" s="30">
        <v>0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</row>
    <row r="225" spans="1:9">
      <c r="A225" s="1839"/>
      <c r="B225" s="1841" t="s">
        <v>65</v>
      </c>
      <c r="C225" s="1836">
        <f>C226+C227</f>
        <v>0</v>
      </c>
      <c r="D225" s="1836">
        <f t="shared" ref="D225:G225" si="165">D226+D227</f>
        <v>0</v>
      </c>
      <c r="E225" s="1836">
        <f t="shared" si="165"/>
        <v>0</v>
      </c>
      <c r="F225" s="1836">
        <f t="shared" si="165"/>
        <v>0</v>
      </c>
      <c r="G225" s="1836">
        <f t="shared" si="165"/>
        <v>0</v>
      </c>
      <c r="H225" s="1836">
        <f>H226+H227</f>
        <v>0</v>
      </c>
      <c r="I225" s="1836">
        <f t="shared" ref="I225" si="166">I226+I227</f>
        <v>0</v>
      </c>
    </row>
    <row r="226" spans="1:9">
      <c r="A226" s="1839"/>
      <c r="B226" s="1616" t="s">
        <v>93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</row>
    <row r="227" spans="1:9">
      <c r="A227" s="1839"/>
      <c r="B227" s="1616" t="s">
        <v>94</v>
      </c>
      <c r="C227" s="30">
        <v>0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</row>
    <row r="228" spans="1:9">
      <c r="A228" s="1839"/>
      <c r="B228" s="1841" t="s">
        <v>8</v>
      </c>
      <c r="C228" s="1836">
        <f>C229+C230</f>
        <v>0</v>
      </c>
      <c r="D228" s="1836">
        <f t="shared" ref="D228:G228" si="167">D229+D230</f>
        <v>0</v>
      </c>
      <c r="E228" s="1836">
        <f t="shared" si="167"/>
        <v>0</v>
      </c>
      <c r="F228" s="1836">
        <f t="shared" si="167"/>
        <v>0</v>
      </c>
      <c r="G228" s="1836">
        <f t="shared" si="167"/>
        <v>0</v>
      </c>
      <c r="H228" s="1836">
        <f>H229+H230</f>
        <v>0</v>
      </c>
      <c r="I228" s="1836">
        <f t="shared" ref="I228" si="168">I229+I230</f>
        <v>0</v>
      </c>
    </row>
    <row r="229" spans="1:9">
      <c r="A229" s="1839"/>
      <c r="B229" s="1616" t="s">
        <v>93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</row>
    <row r="230" spans="1:9">
      <c r="A230" s="1842"/>
      <c r="B230" s="1617" t="s">
        <v>94</v>
      </c>
      <c r="C230" s="30">
        <v>0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</row>
    <row r="231" spans="1:9">
      <c r="A231" s="1837" t="s">
        <v>3558</v>
      </c>
      <c r="B231" s="1838" t="s">
        <v>3559</v>
      </c>
      <c r="C231" s="1836">
        <f>C232+C235+C238+C241</f>
        <v>0</v>
      </c>
      <c r="D231" s="1836">
        <f t="shared" ref="D231:G231" si="169">D232+D235+D238+D241</f>
        <v>0</v>
      </c>
      <c r="E231" s="1836">
        <f t="shared" si="169"/>
        <v>0</v>
      </c>
      <c r="F231" s="1836">
        <f t="shared" si="169"/>
        <v>0</v>
      </c>
      <c r="G231" s="1836">
        <f t="shared" si="169"/>
        <v>0</v>
      </c>
      <c r="H231" s="1836">
        <f>H232+H235+H238+H241</f>
        <v>0</v>
      </c>
      <c r="I231" s="1836">
        <f t="shared" ref="I231" si="170">I232+I235+I238+I241</f>
        <v>0</v>
      </c>
    </row>
    <row r="232" spans="1:9">
      <c r="A232" s="1839"/>
      <c r="B232" s="1840" t="s">
        <v>62</v>
      </c>
      <c r="C232" s="1836">
        <f>C233+C234</f>
        <v>0</v>
      </c>
      <c r="D232" s="1836">
        <f t="shared" ref="D232:G232" si="171">D233+D234</f>
        <v>0</v>
      </c>
      <c r="E232" s="1836">
        <f t="shared" si="171"/>
        <v>0</v>
      </c>
      <c r="F232" s="1836">
        <f t="shared" si="171"/>
        <v>0</v>
      </c>
      <c r="G232" s="1836">
        <f t="shared" si="171"/>
        <v>0</v>
      </c>
      <c r="H232" s="1836">
        <f>H233+H234</f>
        <v>0</v>
      </c>
      <c r="I232" s="1836">
        <f t="shared" ref="I232" si="172">I233+I234</f>
        <v>0</v>
      </c>
    </row>
    <row r="233" spans="1:9">
      <c r="A233" s="1839"/>
      <c r="B233" s="1616" t="s">
        <v>93</v>
      </c>
      <c r="C233" s="30">
        <v>0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</row>
    <row r="234" spans="1:9">
      <c r="A234" s="1839"/>
      <c r="B234" s="1616" t="s">
        <v>94</v>
      </c>
      <c r="C234" s="30">
        <v>0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</row>
    <row r="235" spans="1:9">
      <c r="A235" s="1839"/>
      <c r="B235" s="1841" t="s">
        <v>64</v>
      </c>
      <c r="C235" s="1836">
        <f>C236+C237</f>
        <v>0</v>
      </c>
      <c r="D235" s="1836">
        <f t="shared" ref="D235:G235" si="173">D236+D237</f>
        <v>0</v>
      </c>
      <c r="E235" s="1836">
        <f t="shared" si="173"/>
        <v>0</v>
      </c>
      <c r="F235" s="1836">
        <f t="shared" si="173"/>
        <v>0</v>
      </c>
      <c r="G235" s="1836">
        <f t="shared" si="173"/>
        <v>0</v>
      </c>
      <c r="H235" s="1836">
        <f>H236+H237</f>
        <v>0</v>
      </c>
      <c r="I235" s="1836">
        <f t="shared" ref="I235" si="174">I236+I237</f>
        <v>0</v>
      </c>
    </row>
    <row r="236" spans="1:9">
      <c r="A236" s="1839"/>
      <c r="B236" s="1616" t="s">
        <v>93</v>
      </c>
      <c r="C236" s="30">
        <v>0</v>
      </c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</row>
    <row r="237" spans="1:9">
      <c r="A237" s="1839"/>
      <c r="B237" s="1616" t="s">
        <v>94</v>
      </c>
      <c r="C237" s="30">
        <v>0</v>
      </c>
      <c r="D237" s="30">
        <v>0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</row>
    <row r="238" spans="1:9">
      <c r="A238" s="1839"/>
      <c r="B238" s="1841" t="s">
        <v>65</v>
      </c>
      <c r="C238" s="1836">
        <f>C239+C240</f>
        <v>0</v>
      </c>
      <c r="D238" s="1836">
        <f t="shared" ref="D238:G238" si="175">D239+D240</f>
        <v>0</v>
      </c>
      <c r="E238" s="1836">
        <f t="shared" si="175"/>
        <v>0</v>
      </c>
      <c r="F238" s="1836">
        <f t="shared" si="175"/>
        <v>0</v>
      </c>
      <c r="G238" s="1836">
        <f t="shared" si="175"/>
        <v>0</v>
      </c>
      <c r="H238" s="1836">
        <f>H239+H240</f>
        <v>0</v>
      </c>
      <c r="I238" s="1836">
        <f t="shared" ref="I238" si="176">I239+I240</f>
        <v>0</v>
      </c>
    </row>
    <row r="239" spans="1:9">
      <c r="A239" s="1839"/>
      <c r="B239" s="1616" t="s">
        <v>93</v>
      </c>
      <c r="C239" s="30">
        <v>0</v>
      </c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0</v>
      </c>
    </row>
    <row r="240" spans="1:9">
      <c r="A240" s="1839"/>
      <c r="B240" s="1616" t="s">
        <v>94</v>
      </c>
      <c r="C240" s="30">
        <v>0</v>
      </c>
      <c r="D240" s="30">
        <v>0</v>
      </c>
      <c r="E240" s="30">
        <v>0</v>
      </c>
      <c r="F240" s="30">
        <v>0</v>
      </c>
      <c r="G240" s="30">
        <v>0</v>
      </c>
      <c r="H240" s="30">
        <v>0</v>
      </c>
      <c r="I240" s="30">
        <v>0</v>
      </c>
    </row>
    <row r="241" spans="1:9">
      <c r="A241" s="1839"/>
      <c r="B241" s="1841" t="s">
        <v>8</v>
      </c>
      <c r="C241" s="1836">
        <f>C242+C243</f>
        <v>0</v>
      </c>
      <c r="D241" s="1836">
        <f t="shared" ref="D241:G241" si="177">D242+D243</f>
        <v>0</v>
      </c>
      <c r="E241" s="1836">
        <f t="shared" si="177"/>
        <v>0</v>
      </c>
      <c r="F241" s="1836">
        <f t="shared" si="177"/>
        <v>0</v>
      </c>
      <c r="G241" s="1836">
        <f t="shared" si="177"/>
        <v>0</v>
      </c>
      <c r="H241" s="1836">
        <f>H242+H243</f>
        <v>0</v>
      </c>
      <c r="I241" s="1836">
        <f t="shared" ref="I241" si="178">I242+I243</f>
        <v>0</v>
      </c>
    </row>
    <row r="242" spans="1:9">
      <c r="A242" s="1839"/>
      <c r="B242" s="1616" t="s">
        <v>93</v>
      </c>
      <c r="C242" s="30">
        <v>0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</row>
    <row r="243" spans="1:9">
      <c r="A243" s="1842"/>
      <c r="B243" s="1617" t="s">
        <v>94</v>
      </c>
      <c r="C243" s="30">
        <v>0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</row>
    <row r="244" spans="1:9">
      <c r="A244" s="1837" t="s">
        <v>3560</v>
      </c>
      <c r="B244" s="1838" t="s">
        <v>3561</v>
      </c>
      <c r="C244" s="1836">
        <f>C245+C248+C251+C254</f>
        <v>0</v>
      </c>
      <c r="D244" s="1836">
        <f t="shared" ref="D244:G244" si="179">D245+D248+D251+D254</f>
        <v>0</v>
      </c>
      <c r="E244" s="1836">
        <f t="shared" si="179"/>
        <v>0</v>
      </c>
      <c r="F244" s="1836">
        <f t="shared" si="179"/>
        <v>0</v>
      </c>
      <c r="G244" s="1836">
        <f t="shared" si="179"/>
        <v>0</v>
      </c>
      <c r="H244" s="1836">
        <f>H245+H248+H251+H254</f>
        <v>0</v>
      </c>
      <c r="I244" s="1836">
        <f t="shared" ref="I244" si="180">I245+I248+I251+I254</f>
        <v>0</v>
      </c>
    </row>
    <row r="245" spans="1:9">
      <c r="A245" s="1839"/>
      <c r="B245" s="1840" t="s">
        <v>62</v>
      </c>
      <c r="C245" s="1836">
        <f>C246+C247</f>
        <v>0</v>
      </c>
      <c r="D245" s="1836">
        <f t="shared" ref="D245:G245" si="181">D246+D247</f>
        <v>0</v>
      </c>
      <c r="E245" s="1836">
        <f t="shared" si="181"/>
        <v>0</v>
      </c>
      <c r="F245" s="1836">
        <f t="shared" si="181"/>
        <v>0</v>
      </c>
      <c r="G245" s="1836">
        <f t="shared" si="181"/>
        <v>0</v>
      </c>
      <c r="H245" s="1836">
        <f>H246+H247</f>
        <v>0</v>
      </c>
      <c r="I245" s="1836">
        <f t="shared" ref="I245" si="182">I246+I247</f>
        <v>0</v>
      </c>
    </row>
    <row r="246" spans="1:9">
      <c r="A246" s="1839"/>
      <c r="B246" s="1616" t="s">
        <v>93</v>
      </c>
      <c r="C246" s="30">
        <v>0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</row>
    <row r="247" spans="1:9">
      <c r="A247" s="1839"/>
      <c r="B247" s="1616" t="s">
        <v>94</v>
      </c>
      <c r="C247" s="30">
        <v>0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</row>
    <row r="248" spans="1:9">
      <c r="A248" s="1839"/>
      <c r="B248" s="1841" t="s">
        <v>64</v>
      </c>
      <c r="C248" s="1836">
        <f>C249+C250</f>
        <v>0</v>
      </c>
      <c r="D248" s="1836">
        <f t="shared" ref="D248:G248" si="183">D249+D250</f>
        <v>0</v>
      </c>
      <c r="E248" s="1836">
        <f t="shared" si="183"/>
        <v>0</v>
      </c>
      <c r="F248" s="1836">
        <f t="shared" si="183"/>
        <v>0</v>
      </c>
      <c r="G248" s="1836">
        <f t="shared" si="183"/>
        <v>0</v>
      </c>
      <c r="H248" s="1836">
        <f>H249+H250</f>
        <v>0</v>
      </c>
      <c r="I248" s="1836">
        <f t="shared" ref="I248" si="184">I249+I250</f>
        <v>0</v>
      </c>
    </row>
    <row r="249" spans="1:9">
      <c r="A249" s="1839"/>
      <c r="B249" s="1616" t="s">
        <v>93</v>
      </c>
      <c r="C249" s="30">
        <v>0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</row>
    <row r="250" spans="1:9">
      <c r="A250" s="1839"/>
      <c r="B250" s="1616" t="s">
        <v>94</v>
      </c>
      <c r="C250" s="30">
        <v>0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</row>
    <row r="251" spans="1:9">
      <c r="A251" s="1839"/>
      <c r="B251" s="1841" t="s">
        <v>65</v>
      </c>
      <c r="C251" s="1836">
        <f>C252+C253</f>
        <v>0</v>
      </c>
      <c r="D251" s="1836">
        <f t="shared" ref="D251:G251" si="185">D252+D253</f>
        <v>0</v>
      </c>
      <c r="E251" s="1836">
        <f t="shared" si="185"/>
        <v>0</v>
      </c>
      <c r="F251" s="1836">
        <f t="shared" si="185"/>
        <v>0</v>
      </c>
      <c r="G251" s="1836">
        <f t="shared" si="185"/>
        <v>0</v>
      </c>
      <c r="H251" s="1836">
        <f>H252+H253</f>
        <v>0</v>
      </c>
      <c r="I251" s="1836">
        <f t="shared" ref="I251" si="186">I252+I253</f>
        <v>0</v>
      </c>
    </row>
    <row r="252" spans="1:9">
      <c r="A252" s="1839"/>
      <c r="B252" s="1616" t="s">
        <v>93</v>
      </c>
      <c r="C252" s="30">
        <v>0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</row>
    <row r="253" spans="1:9">
      <c r="A253" s="1839"/>
      <c r="B253" s="1616" t="s">
        <v>94</v>
      </c>
      <c r="C253" s="30">
        <v>0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</row>
    <row r="254" spans="1:9">
      <c r="A254" s="1839"/>
      <c r="B254" s="1841" t="s">
        <v>8</v>
      </c>
      <c r="C254" s="1836">
        <f>C255+C256</f>
        <v>0</v>
      </c>
      <c r="D254" s="1836">
        <f t="shared" ref="D254:G254" si="187">D255+D256</f>
        <v>0</v>
      </c>
      <c r="E254" s="1836">
        <f t="shared" si="187"/>
        <v>0</v>
      </c>
      <c r="F254" s="1836">
        <f t="shared" si="187"/>
        <v>0</v>
      </c>
      <c r="G254" s="1836">
        <f t="shared" si="187"/>
        <v>0</v>
      </c>
      <c r="H254" s="1836">
        <f>H255+H256</f>
        <v>0</v>
      </c>
      <c r="I254" s="1836">
        <f t="shared" ref="I254" si="188">I255+I256</f>
        <v>0</v>
      </c>
    </row>
    <row r="255" spans="1:9">
      <c r="A255" s="1839"/>
      <c r="B255" s="1616" t="s">
        <v>93</v>
      </c>
      <c r="C255" s="30">
        <v>0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</row>
    <row r="256" spans="1:9">
      <c r="A256" s="1842"/>
      <c r="B256" s="1617" t="s">
        <v>94</v>
      </c>
      <c r="C256" s="30">
        <v>0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</row>
    <row r="257" spans="1:9" ht="60">
      <c r="A257" s="1837" t="s">
        <v>3562</v>
      </c>
      <c r="B257" s="1840" t="s">
        <v>3563</v>
      </c>
      <c r="C257" s="1836">
        <f>C258+C261+C264+C267</f>
        <v>0</v>
      </c>
      <c r="D257" s="1836">
        <f t="shared" ref="D257:G257" si="189">D258+D261+D264+D267</f>
        <v>0</v>
      </c>
      <c r="E257" s="1836">
        <f t="shared" si="189"/>
        <v>0</v>
      </c>
      <c r="F257" s="1836">
        <f t="shared" si="189"/>
        <v>0</v>
      </c>
      <c r="G257" s="1836">
        <f t="shared" si="189"/>
        <v>0</v>
      </c>
      <c r="H257" s="1836">
        <f>H258+H261+H264+H267</f>
        <v>0</v>
      </c>
      <c r="I257" s="1836">
        <f t="shared" ref="I257" si="190">I258+I261+I264+I267</f>
        <v>0</v>
      </c>
    </row>
    <row r="258" spans="1:9">
      <c r="A258" s="1839"/>
      <c r="B258" s="1840" t="s">
        <v>62</v>
      </c>
      <c r="C258" s="1836">
        <f>C259+C260</f>
        <v>0</v>
      </c>
      <c r="D258" s="1836">
        <f t="shared" ref="D258:G258" si="191">D259+D260</f>
        <v>0</v>
      </c>
      <c r="E258" s="1836">
        <f t="shared" si="191"/>
        <v>0</v>
      </c>
      <c r="F258" s="1836">
        <f t="shared" si="191"/>
        <v>0</v>
      </c>
      <c r="G258" s="1836">
        <f t="shared" si="191"/>
        <v>0</v>
      </c>
      <c r="H258" s="1836">
        <f>H259+H260</f>
        <v>0</v>
      </c>
      <c r="I258" s="1836">
        <f t="shared" ref="I258" si="192">I259+I260</f>
        <v>0</v>
      </c>
    </row>
    <row r="259" spans="1:9">
      <c r="A259" s="1839"/>
      <c r="B259" s="1616" t="s">
        <v>93</v>
      </c>
      <c r="C259" s="30">
        <v>0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</row>
    <row r="260" spans="1:9">
      <c r="A260" s="1839"/>
      <c r="B260" s="1616" t="s">
        <v>94</v>
      </c>
      <c r="C260" s="30">
        <v>0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</row>
    <row r="261" spans="1:9">
      <c r="A261" s="1839"/>
      <c r="B261" s="1841" t="s">
        <v>64</v>
      </c>
      <c r="C261" s="1836">
        <f>C262+C263</f>
        <v>0</v>
      </c>
      <c r="D261" s="1836">
        <f t="shared" ref="D261:G261" si="193">D262+D263</f>
        <v>0</v>
      </c>
      <c r="E261" s="1836">
        <f t="shared" si="193"/>
        <v>0</v>
      </c>
      <c r="F261" s="1836">
        <f t="shared" si="193"/>
        <v>0</v>
      </c>
      <c r="G261" s="1836">
        <f t="shared" si="193"/>
        <v>0</v>
      </c>
      <c r="H261" s="1836">
        <f>H262+H263</f>
        <v>0</v>
      </c>
      <c r="I261" s="1836">
        <f t="shared" ref="I261" si="194">I262+I263</f>
        <v>0</v>
      </c>
    </row>
    <row r="262" spans="1:9">
      <c r="A262" s="1839"/>
      <c r="B262" s="1616" t="s">
        <v>93</v>
      </c>
      <c r="C262" s="30">
        <v>0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</row>
    <row r="263" spans="1:9">
      <c r="A263" s="1839"/>
      <c r="B263" s="1616" t="s">
        <v>94</v>
      </c>
      <c r="C263" s="30">
        <v>0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</row>
    <row r="264" spans="1:9">
      <c r="A264" s="1839"/>
      <c r="B264" s="1841" t="s">
        <v>65</v>
      </c>
      <c r="C264" s="1836">
        <f>C265+C266</f>
        <v>0</v>
      </c>
      <c r="D264" s="1836">
        <f t="shared" ref="D264:G264" si="195">D265+D266</f>
        <v>0</v>
      </c>
      <c r="E264" s="1836">
        <f t="shared" si="195"/>
        <v>0</v>
      </c>
      <c r="F264" s="1836">
        <f t="shared" si="195"/>
        <v>0</v>
      </c>
      <c r="G264" s="1836">
        <f t="shared" si="195"/>
        <v>0</v>
      </c>
      <c r="H264" s="1836">
        <f>H265+H266</f>
        <v>0</v>
      </c>
      <c r="I264" s="1836">
        <f t="shared" ref="I264" si="196">I265+I266</f>
        <v>0</v>
      </c>
    </row>
    <row r="265" spans="1:9">
      <c r="A265" s="1839"/>
      <c r="B265" s="1616" t="s">
        <v>93</v>
      </c>
      <c r="C265" s="30">
        <v>0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</row>
    <row r="266" spans="1:9">
      <c r="A266" s="1839"/>
      <c r="B266" s="1616" t="s">
        <v>94</v>
      </c>
      <c r="C266" s="30">
        <v>0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</row>
    <row r="267" spans="1:9">
      <c r="A267" s="1839"/>
      <c r="B267" s="1841" t="s">
        <v>8</v>
      </c>
      <c r="C267" s="1836">
        <f>C268+C269</f>
        <v>0</v>
      </c>
      <c r="D267" s="1836">
        <f t="shared" ref="D267:G267" si="197">D268+D269</f>
        <v>0</v>
      </c>
      <c r="E267" s="1836">
        <f t="shared" si="197"/>
        <v>0</v>
      </c>
      <c r="F267" s="1836">
        <f t="shared" si="197"/>
        <v>0</v>
      </c>
      <c r="G267" s="1836">
        <f t="shared" si="197"/>
        <v>0</v>
      </c>
      <c r="H267" s="1836">
        <f>H268+H269</f>
        <v>0</v>
      </c>
      <c r="I267" s="1836">
        <f t="shared" ref="I267" si="198">I268+I269</f>
        <v>0</v>
      </c>
    </row>
    <row r="268" spans="1:9">
      <c r="A268" s="1839"/>
      <c r="B268" s="1616" t="s">
        <v>93</v>
      </c>
      <c r="C268" s="30">
        <v>0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</row>
    <row r="269" spans="1:9">
      <c r="A269" s="1842"/>
      <c r="B269" s="1617" t="s">
        <v>94</v>
      </c>
      <c r="C269" s="30">
        <v>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</row>
    <row r="270" spans="1:9" ht="30">
      <c r="A270" s="1837" t="s">
        <v>3564</v>
      </c>
      <c r="B270" s="1840" t="s">
        <v>3565</v>
      </c>
      <c r="C270" s="1836">
        <f>C271+C274+C277+C280</f>
        <v>0</v>
      </c>
      <c r="D270" s="1836">
        <f t="shared" ref="D270:G270" si="199">D271+D274+D277+D280</f>
        <v>0</v>
      </c>
      <c r="E270" s="1836">
        <f t="shared" si="199"/>
        <v>0</v>
      </c>
      <c r="F270" s="1836">
        <f t="shared" si="199"/>
        <v>0</v>
      </c>
      <c r="G270" s="1836">
        <f t="shared" si="199"/>
        <v>0</v>
      </c>
      <c r="H270" s="1836">
        <f>H271+H274+H277+H280</f>
        <v>0</v>
      </c>
      <c r="I270" s="1836">
        <f t="shared" ref="I270" si="200">I271+I274+I277+I280</f>
        <v>0</v>
      </c>
    </row>
    <row r="271" spans="1:9">
      <c r="A271" s="1839"/>
      <c r="B271" s="1840" t="s">
        <v>62</v>
      </c>
      <c r="C271" s="1836">
        <f>C272+C273</f>
        <v>0</v>
      </c>
      <c r="D271" s="1836">
        <f t="shared" ref="D271:G271" si="201">D272+D273</f>
        <v>0</v>
      </c>
      <c r="E271" s="1836">
        <f t="shared" si="201"/>
        <v>0</v>
      </c>
      <c r="F271" s="1836">
        <f t="shared" si="201"/>
        <v>0</v>
      </c>
      <c r="G271" s="1836">
        <f t="shared" si="201"/>
        <v>0</v>
      </c>
      <c r="H271" s="1836">
        <f>H272+H273</f>
        <v>0</v>
      </c>
      <c r="I271" s="1836">
        <f t="shared" ref="I271" si="202">I272+I273</f>
        <v>0</v>
      </c>
    </row>
    <row r="272" spans="1:9">
      <c r="A272" s="1839"/>
      <c r="B272" s="1616" t="s">
        <v>93</v>
      </c>
      <c r="C272" s="30">
        <v>0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</row>
    <row r="273" spans="1:9">
      <c r="A273" s="1839"/>
      <c r="B273" s="1616" t="s">
        <v>94</v>
      </c>
      <c r="C273" s="30">
        <v>0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</row>
    <row r="274" spans="1:9">
      <c r="A274" s="1839"/>
      <c r="B274" s="1841" t="s">
        <v>64</v>
      </c>
      <c r="C274" s="1836">
        <f>C275+C276</f>
        <v>0</v>
      </c>
      <c r="D274" s="1836">
        <f t="shared" ref="D274:G274" si="203">D275+D276</f>
        <v>0</v>
      </c>
      <c r="E274" s="1836">
        <f t="shared" si="203"/>
        <v>0</v>
      </c>
      <c r="F274" s="1836">
        <f t="shared" si="203"/>
        <v>0</v>
      </c>
      <c r="G274" s="1836">
        <f t="shared" si="203"/>
        <v>0</v>
      </c>
      <c r="H274" s="1836">
        <f>H275+H276</f>
        <v>0</v>
      </c>
      <c r="I274" s="1836">
        <f t="shared" ref="I274" si="204">I275+I276</f>
        <v>0</v>
      </c>
    </row>
    <row r="275" spans="1:9">
      <c r="A275" s="1839"/>
      <c r="B275" s="1616" t="s">
        <v>93</v>
      </c>
      <c r="C275" s="30">
        <v>0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</row>
    <row r="276" spans="1:9">
      <c r="A276" s="1839"/>
      <c r="B276" s="1616" t="s">
        <v>94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</row>
    <row r="277" spans="1:9">
      <c r="A277" s="1839"/>
      <c r="B277" s="1841" t="s">
        <v>65</v>
      </c>
      <c r="C277" s="1836">
        <f>C278+C279</f>
        <v>0</v>
      </c>
      <c r="D277" s="1836">
        <f t="shared" ref="D277:G277" si="205">D278+D279</f>
        <v>0</v>
      </c>
      <c r="E277" s="1836">
        <f t="shared" si="205"/>
        <v>0</v>
      </c>
      <c r="F277" s="1836">
        <f t="shared" si="205"/>
        <v>0</v>
      </c>
      <c r="G277" s="1836">
        <f t="shared" si="205"/>
        <v>0</v>
      </c>
      <c r="H277" s="1836">
        <f>H278+H279</f>
        <v>0</v>
      </c>
      <c r="I277" s="1836">
        <f t="shared" ref="I277" si="206">I278+I279</f>
        <v>0</v>
      </c>
    </row>
    <row r="278" spans="1:9">
      <c r="A278" s="1839"/>
      <c r="B278" s="1616" t="s">
        <v>93</v>
      </c>
      <c r="C278" s="30">
        <v>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</row>
    <row r="279" spans="1:9">
      <c r="A279" s="1839"/>
      <c r="B279" s="1616" t="s">
        <v>94</v>
      </c>
      <c r="C279" s="30">
        <v>0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</row>
    <row r="280" spans="1:9">
      <c r="A280" s="1839"/>
      <c r="B280" s="1841" t="s">
        <v>8</v>
      </c>
      <c r="C280" s="1836">
        <f>C281+C282</f>
        <v>0</v>
      </c>
      <c r="D280" s="1836">
        <f t="shared" ref="D280:G280" si="207">D281+D282</f>
        <v>0</v>
      </c>
      <c r="E280" s="1836">
        <f t="shared" si="207"/>
        <v>0</v>
      </c>
      <c r="F280" s="1836">
        <f t="shared" si="207"/>
        <v>0</v>
      </c>
      <c r="G280" s="1836">
        <f t="shared" si="207"/>
        <v>0</v>
      </c>
      <c r="H280" s="1836">
        <f>H281+H282</f>
        <v>0</v>
      </c>
      <c r="I280" s="1836">
        <f t="shared" ref="I280" si="208">I281+I282</f>
        <v>0</v>
      </c>
    </row>
    <row r="281" spans="1:9">
      <c r="A281" s="1839"/>
      <c r="B281" s="1616" t="s">
        <v>93</v>
      </c>
      <c r="C281" s="30">
        <v>0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</row>
    <row r="282" spans="1:9">
      <c r="A282" s="1842"/>
      <c r="B282" s="1617" t="s">
        <v>94</v>
      </c>
      <c r="C282" s="57">
        <v>0</v>
      </c>
      <c r="D282" s="57">
        <v>0</v>
      </c>
      <c r="E282" s="57">
        <v>0</v>
      </c>
      <c r="F282" s="57">
        <v>0</v>
      </c>
      <c r="G282" s="57">
        <v>0</v>
      </c>
      <c r="H282" s="57">
        <v>0</v>
      </c>
      <c r="I282" s="57">
        <v>0</v>
      </c>
    </row>
  </sheetData>
  <mergeCells count="7">
    <mergeCell ref="I7:I8"/>
    <mergeCell ref="B7:B8"/>
    <mergeCell ref="C7:C8"/>
    <mergeCell ref="D7:D8"/>
    <mergeCell ref="E7:E8"/>
    <mergeCell ref="F7:G7"/>
    <mergeCell ref="H7:H8"/>
  </mergeCells>
  <pageMargins left="0.25" right="0.25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1"/>
  <sheetViews>
    <sheetView showGridLines="0" zoomScale="88" zoomScaleNormal="88" workbookViewId="0">
      <selection activeCell="B2" sqref="B2:I2"/>
    </sheetView>
  </sheetViews>
  <sheetFormatPr defaultRowHeight="15"/>
  <cols>
    <col min="1" max="1" width="25.7109375" style="1613" customWidth="1"/>
    <col min="2" max="2" width="57.140625" style="733" customWidth="1"/>
    <col min="3" max="3" width="11.140625" style="1613" customWidth="1"/>
    <col min="4" max="4" width="9" style="1613" customWidth="1"/>
    <col min="5" max="5" width="9.140625" style="1613"/>
    <col min="6" max="6" width="7.28515625" style="1613" customWidth="1"/>
    <col min="7" max="7" width="8.140625" style="1613" customWidth="1"/>
    <col min="8" max="8" width="8.7109375" style="1613" customWidth="1"/>
    <col min="9" max="16384" width="9.140625" style="1613"/>
  </cols>
  <sheetData>
    <row r="1" spans="1:12">
      <c r="A1" s="669" t="s">
        <v>2440</v>
      </c>
      <c r="B1" s="1647" t="s">
        <v>2537</v>
      </c>
      <c r="C1" s="712"/>
    </row>
    <row r="2" spans="1:12">
      <c r="A2" s="669" t="s">
        <v>2441</v>
      </c>
      <c r="B2" s="1647" t="s">
        <v>2550</v>
      </c>
    </row>
    <row r="3" spans="1:12">
      <c r="A3" s="669" t="s">
        <v>2442</v>
      </c>
      <c r="B3" s="1647" t="s">
        <v>61</v>
      </c>
    </row>
    <row r="4" spans="1:12">
      <c r="A4" s="669" t="s">
        <v>2444</v>
      </c>
      <c r="B4" s="1647" t="s">
        <v>62</v>
      </c>
    </row>
    <row r="5" spans="1:12">
      <c r="A5" s="669" t="s">
        <v>2445</v>
      </c>
      <c r="B5" s="1647" t="s">
        <v>1812</v>
      </c>
    </row>
    <row r="7" spans="1:12" ht="22.5" customHeight="1">
      <c r="A7" s="2418"/>
      <c r="B7" s="2419" t="s">
        <v>2585</v>
      </c>
      <c r="C7" s="3223"/>
      <c r="D7" s="3223"/>
      <c r="E7" s="3223"/>
      <c r="F7" s="3223"/>
      <c r="G7" s="3223"/>
      <c r="H7" s="3224" t="s">
        <v>2338</v>
      </c>
      <c r="I7" s="3225"/>
      <c r="J7" s="3225"/>
      <c r="K7" s="3225"/>
      <c r="L7" s="3226"/>
    </row>
    <row r="8" spans="1:12" ht="19.5" customHeight="1">
      <c r="A8" s="2420" t="s">
        <v>709</v>
      </c>
      <c r="B8" s="2421" t="s">
        <v>2586</v>
      </c>
      <c r="C8" s="3223" t="s">
        <v>2587</v>
      </c>
      <c r="D8" s="3223"/>
      <c r="E8" s="3223"/>
      <c r="F8" s="3223"/>
      <c r="G8" s="3223"/>
      <c r="H8" s="3227"/>
      <c r="I8" s="3228"/>
      <c r="J8" s="3228"/>
      <c r="K8" s="3228"/>
      <c r="L8" s="3229"/>
    </row>
    <row r="9" spans="1:12" ht="16.5" customHeight="1">
      <c r="A9" s="2422"/>
      <c r="B9" s="2423"/>
      <c r="C9" s="2424" t="s">
        <v>62</v>
      </c>
      <c r="D9" s="2424" t="s">
        <v>65</v>
      </c>
      <c r="E9" s="2424" t="s">
        <v>64</v>
      </c>
      <c r="F9" s="2424" t="s">
        <v>2588</v>
      </c>
      <c r="G9" s="713" t="s">
        <v>2589</v>
      </c>
      <c r="H9" s="2424" t="s">
        <v>62</v>
      </c>
      <c r="I9" s="2425" t="s">
        <v>65</v>
      </c>
      <c r="J9" s="2424" t="s">
        <v>64</v>
      </c>
      <c r="K9" s="2426" t="s">
        <v>2588</v>
      </c>
      <c r="L9" s="714" t="s">
        <v>2589</v>
      </c>
    </row>
    <row r="10" spans="1:12">
      <c r="A10" s="715">
        <v>1</v>
      </c>
      <c r="B10" s="716" t="s">
        <v>2590</v>
      </c>
      <c r="C10" s="2427">
        <f>SUM(C11:C20)</f>
        <v>0</v>
      </c>
      <c r="D10" s="2427">
        <f t="shared" ref="D10:L10" si="0">SUM(D11:D20)</f>
        <v>0</v>
      </c>
      <c r="E10" s="2427">
        <f t="shared" si="0"/>
        <v>0</v>
      </c>
      <c r="F10" s="2427">
        <f t="shared" si="0"/>
        <v>0</v>
      </c>
      <c r="G10" s="2427">
        <f t="shared" si="0"/>
        <v>0</v>
      </c>
      <c r="H10" s="2427">
        <f t="shared" si="0"/>
        <v>0</v>
      </c>
      <c r="I10" s="2427">
        <f t="shared" si="0"/>
        <v>0</v>
      </c>
      <c r="J10" s="2427">
        <f t="shared" si="0"/>
        <v>0</v>
      </c>
      <c r="K10" s="2427">
        <f t="shared" si="0"/>
        <v>0</v>
      </c>
      <c r="L10" s="2427">
        <f t="shared" si="0"/>
        <v>0</v>
      </c>
    </row>
    <row r="11" spans="1:12">
      <c r="A11" s="717" t="s">
        <v>2591</v>
      </c>
      <c r="B11" s="718" t="s">
        <v>2592</v>
      </c>
      <c r="C11" s="719"/>
      <c r="D11" s="719"/>
      <c r="E11" s="719"/>
      <c r="F11" s="719"/>
      <c r="G11" s="720">
        <f>SUM(C11:F11)</f>
        <v>0</v>
      </c>
      <c r="H11" s="719"/>
      <c r="I11" s="719"/>
      <c r="J11" s="719"/>
      <c r="K11" s="719"/>
      <c r="L11" s="720">
        <f>SUM(H11:K11)</f>
        <v>0</v>
      </c>
    </row>
    <row r="12" spans="1:12">
      <c r="A12" s="717">
        <v>1125</v>
      </c>
      <c r="B12" s="721" t="s">
        <v>2593</v>
      </c>
      <c r="C12" s="719"/>
      <c r="D12" s="719"/>
      <c r="E12" s="719"/>
      <c r="F12" s="719"/>
      <c r="G12" s="720">
        <f t="shared" ref="G12:G20" si="1">SUM(C12:F12)</f>
        <v>0</v>
      </c>
      <c r="H12" s="719"/>
      <c r="I12" s="719"/>
      <c r="J12" s="719"/>
      <c r="K12" s="719"/>
      <c r="L12" s="720">
        <f t="shared" ref="L12:L20" si="2">SUM(H12:K12)</f>
        <v>0</v>
      </c>
    </row>
    <row r="13" spans="1:12">
      <c r="A13" s="717">
        <v>1126</v>
      </c>
      <c r="B13" s="721" t="s">
        <v>2594</v>
      </c>
      <c r="C13" s="719"/>
      <c r="D13" s="719"/>
      <c r="E13" s="719"/>
      <c r="F13" s="719"/>
      <c r="G13" s="720">
        <f t="shared" si="1"/>
        <v>0</v>
      </c>
      <c r="H13" s="719"/>
      <c r="I13" s="719"/>
      <c r="J13" s="719"/>
      <c r="K13" s="719"/>
      <c r="L13" s="720">
        <f t="shared" si="2"/>
        <v>0</v>
      </c>
    </row>
    <row r="14" spans="1:12">
      <c r="A14" s="717" t="s">
        <v>2595</v>
      </c>
      <c r="B14" s="721" t="s">
        <v>2596</v>
      </c>
      <c r="C14" s="719"/>
      <c r="D14" s="719"/>
      <c r="E14" s="719"/>
      <c r="F14" s="719"/>
      <c r="G14" s="720">
        <f t="shared" si="1"/>
        <v>0</v>
      </c>
      <c r="H14" s="719"/>
      <c r="I14" s="719"/>
      <c r="J14" s="719"/>
      <c r="K14" s="719"/>
      <c r="L14" s="720">
        <f t="shared" si="2"/>
        <v>0</v>
      </c>
    </row>
    <row r="15" spans="1:12">
      <c r="A15" s="717">
        <v>1215</v>
      </c>
      <c r="B15" s="721" t="s">
        <v>2597</v>
      </c>
      <c r="C15" s="719"/>
      <c r="D15" s="719"/>
      <c r="E15" s="719"/>
      <c r="F15" s="719"/>
      <c r="G15" s="720">
        <f t="shared" si="1"/>
        <v>0</v>
      </c>
      <c r="H15" s="719"/>
      <c r="I15" s="719"/>
      <c r="J15" s="719"/>
      <c r="K15" s="719"/>
      <c r="L15" s="720">
        <f t="shared" si="2"/>
        <v>0</v>
      </c>
    </row>
    <row r="16" spans="1:12">
      <c r="A16" s="717">
        <v>1225</v>
      </c>
      <c r="B16" s="721" t="s">
        <v>2598</v>
      </c>
      <c r="C16" s="719"/>
      <c r="D16" s="719"/>
      <c r="E16" s="719"/>
      <c r="F16" s="719"/>
      <c r="G16" s="720">
        <f t="shared" si="1"/>
        <v>0</v>
      </c>
      <c r="H16" s="719"/>
      <c r="I16" s="719"/>
      <c r="J16" s="719"/>
      <c r="K16" s="719"/>
      <c r="L16" s="720">
        <f t="shared" si="2"/>
        <v>0</v>
      </c>
    </row>
    <row r="17" spans="1:12">
      <c r="A17" s="717" t="s">
        <v>2599</v>
      </c>
      <c r="B17" s="721" t="s">
        <v>2600</v>
      </c>
      <c r="C17" s="719"/>
      <c r="D17" s="719"/>
      <c r="E17" s="719"/>
      <c r="F17" s="719"/>
      <c r="G17" s="720">
        <f t="shared" si="1"/>
        <v>0</v>
      </c>
      <c r="H17" s="719"/>
      <c r="I17" s="719"/>
      <c r="J17" s="719"/>
      <c r="K17" s="719"/>
      <c r="L17" s="720">
        <f t="shared" si="2"/>
        <v>0</v>
      </c>
    </row>
    <row r="18" spans="1:12">
      <c r="A18" s="717">
        <v>16</v>
      </c>
      <c r="B18" s="721" t="s">
        <v>2601</v>
      </c>
      <c r="C18" s="719"/>
      <c r="D18" s="719"/>
      <c r="E18" s="719"/>
      <c r="F18" s="719"/>
      <c r="G18" s="720">
        <f t="shared" si="1"/>
        <v>0</v>
      </c>
      <c r="H18" s="719"/>
      <c r="I18" s="719"/>
      <c r="J18" s="719"/>
      <c r="K18" s="719"/>
      <c r="L18" s="720">
        <f t="shared" si="2"/>
        <v>0</v>
      </c>
    </row>
    <row r="19" spans="1:12">
      <c r="A19" s="717">
        <v>17</v>
      </c>
      <c r="B19" s="721" t="s">
        <v>2602</v>
      </c>
      <c r="C19" s="719"/>
      <c r="D19" s="719"/>
      <c r="E19" s="719"/>
      <c r="F19" s="719"/>
      <c r="G19" s="720">
        <f t="shared" si="1"/>
        <v>0</v>
      </c>
      <c r="H19" s="719"/>
      <c r="I19" s="719"/>
      <c r="J19" s="719"/>
      <c r="K19" s="719"/>
      <c r="L19" s="720">
        <f t="shared" si="2"/>
        <v>0</v>
      </c>
    </row>
    <row r="20" spans="1:12">
      <c r="A20" s="717" t="s">
        <v>2603</v>
      </c>
      <c r="B20" s="721" t="s">
        <v>2604</v>
      </c>
      <c r="C20" s="719"/>
      <c r="D20" s="719"/>
      <c r="E20" s="719"/>
      <c r="F20" s="719"/>
      <c r="G20" s="720">
        <f t="shared" si="1"/>
        <v>0</v>
      </c>
      <c r="H20" s="719"/>
      <c r="I20" s="719"/>
      <c r="J20" s="719"/>
      <c r="K20" s="719"/>
      <c r="L20" s="720">
        <f t="shared" si="2"/>
        <v>0</v>
      </c>
    </row>
    <row r="21" spans="1:12">
      <c r="A21" s="715">
        <v>2</v>
      </c>
      <c r="B21" s="722" t="s">
        <v>2605</v>
      </c>
      <c r="C21" s="2427">
        <f>+C22+SUM(C28:C31)</f>
        <v>0</v>
      </c>
      <c r="D21" s="2427">
        <f t="shared" ref="D21:L21" si="3">+D22+SUM(D28:D31)</f>
        <v>0</v>
      </c>
      <c r="E21" s="2427">
        <f t="shared" si="3"/>
        <v>0</v>
      </c>
      <c r="F21" s="2427">
        <f t="shared" si="3"/>
        <v>0</v>
      </c>
      <c r="G21" s="2427">
        <f t="shared" si="3"/>
        <v>0</v>
      </c>
      <c r="H21" s="2427">
        <f t="shared" si="3"/>
        <v>0</v>
      </c>
      <c r="I21" s="2427">
        <f t="shared" si="3"/>
        <v>0</v>
      </c>
      <c r="J21" s="2427">
        <f t="shared" si="3"/>
        <v>0</v>
      </c>
      <c r="K21" s="2427">
        <f t="shared" si="3"/>
        <v>0</v>
      </c>
      <c r="L21" s="2427">
        <f t="shared" si="3"/>
        <v>0</v>
      </c>
    </row>
    <row r="22" spans="1:12">
      <c r="A22" s="717">
        <v>26</v>
      </c>
      <c r="B22" s="718" t="s">
        <v>2606</v>
      </c>
      <c r="C22" s="2427">
        <f>SUM(C23:C27)</f>
        <v>0</v>
      </c>
      <c r="D22" s="2427">
        <f t="shared" ref="D22:K22" si="4">SUM(D23:D27)</f>
        <v>0</v>
      </c>
      <c r="E22" s="2427">
        <f t="shared" si="4"/>
        <v>0</v>
      </c>
      <c r="F22" s="2427">
        <f t="shared" si="4"/>
        <v>0</v>
      </c>
      <c r="G22" s="2427">
        <f t="shared" si="4"/>
        <v>0</v>
      </c>
      <c r="H22" s="2427">
        <f t="shared" si="4"/>
        <v>0</v>
      </c>
      <c r="I22" s="2427">
        <f t="shared" si="4"/>
        <v>0</v>
      </c>
      <c r="J22" s="2427">
        <f t="shared" si="4"/>
        <v>0</v>
      </c>
      <c r="K22" s="2427">
        <f t="shared" si="4"/>
        <v>0</v>
      </c>
      <c r="L22" s="2427">
        <f>SUM(L23:L27)</f>
        <v>0</v>
      </c>
    </row>
    <row r="23" spans="1:12">
      <c r="A23" s="717" t="s">
        <v>2607</v>
      </c>
      <c r="B23" s="721" t="s">
        <v>1069</v>
      </c>
      <c r="C23" s="2428"/>
      <c r="D23" s="2428"/>
      <c r="E23" s="2428"/>
      <c r="F23" s="2428"/>
      <c r="G23" s="2429">
        <f>SUM(C23:F23)</f>
        <v>0</v>
      </c>
      <c r="H23" s="2428"/>
      <c r="I23" s="2428"/>
      <c r="J23" s="2428"/>
      <c r="K23" s="2428"/>
      <c r="L23" s="2429">
        <f>SUM(H23:K23)</f>
        <v>0</v>
      </c>
    </row>
    <row r="24" spans="1:12">
      <c r="A24" s="717">
        <v>263</v>
      </c>
      <c r="B24" s="721" t="s">
        <v>1079</v>
      </c>
      <c r="C24" s="719"/>
      <c r="D24" s="719"/>
      <c r="E24" s="719"/>
      <c r="F24" s="719"/>
      <c r="G24" s="720">
        <f t="shared" ref="G24:G36" si="5">SUM(C24:F24)</f>
        <v>0</v>
      </c>
      <c r="H24" s="719"/>
      <c r="I24" s="719"/>
      <c r="J24" s="719"/>
      <c r="K24" s="719"/>
      <c r="L24" s="720">
        <f t="shared" ref="L24:L36" si="6">SUM(H24:K24)</f>
        <v>0</v>
      </c>
    </row>
    <row r="25" spans="1:12">
      <c r="A25" s="717">
        <v>264</v>
      </c>
      <c r="B25" s="721" t="s">
        <v>1080</v>
      </c>
      <c r="C25" s="719"/>
      <c r="D25" s="719"/>
      <c r="E25" s="719"/>
      <c r="F25" s="719"/>
      <c r="G25" s="720">
        <f t="shared" si="5"/>
        <v>0</v>
      </c>
      <c r="H25" s="719"/>
      <c r="I25" s="719"/>
      <c r="J25" s="719"/>
      <c r="K25" s="719"/>
      <c r="L25" s="720">
        <f t="shared" si="6"/>
        <v>0</v>
      </c>
    </row>
    <row r="26" spans="1:12">
      <c r="A26" s="717">
        <v>265</v>
      </c>
      <c r="B26" s="721" t="s">
        <v>2608</v>
      </c>
      <c r="C26" s="719"/>
      <c r="D26" s="719"/>
      <c r="E26" s="719"/>
      <c r="F26" s="719"/>
      <c r="G26" s="720">
        <f t="shared" si="5"/>
        <v>0</v>
      </c>
      <c r="H26" s="719"/>
      <c r="I26" s="719"/>
      <c r="J26" s="719"/>
      <c r="K26" s="719"/>
      <c r="L26" s="720">
        <f t="shared" si="6"/>
        <v>0</v>
      </c>
    </row>
    <row r="27" spans="1:12">
      <c r="A27" s="717" t="s">
        <v>2609</v>
      </c>
      <c r="B27" s="718" t="s">
        <v>2610</v>
      </c>
      <c r="C27" s="723"/>
      <c r="D27" s="723"/>
      <c r="E27" s="723"/>
      <c r="F27" s="723"/>
      <c r="G27" s="724">
        <f t="shared" si="5"/>
        <v>0</v>
      </c>
      <c r="H27" s="723"/>
      <c r="I27" s="723"/>
      <c r="J27" s="723"/>
      <c r="K27" s="723"/>
      <c r="L27" s="724">
        <f t="shared" si="6"/>
        <v>0</v>
      </c>
    </row>
    <row r="28" spans="1:12">
      <c r="A28" s="717">
        <v>271</v>
      </c>
      <c r="B28" s="721" t="s">
        <v>1069</v>
      </c>
      <c r="C28" s="2428"/>
      <c r="D28" s="2428"/>
      <c r="E28" s="2428"/>
      <c r="F28" s="2428"/>
      <c r="G28" s="720">
        <f t="shared" si="5"/>
        <v>0</v>
      </c>
      <c r="H28" s="2428"/>
      <c r="I28" s="2428"/>
      <c r="J28" s="2428"/>
      <c r="K28" s="2428"/>
      <c r="L28" s="720">
        <f t="shared" si="6"/>
        <v>0</v>
      </c>
    </row>
    <row r="29" spans="1:12">
      <c r="A29" s="717">
        <v>272</v>
      </c>
      <c r="B29" s="721" t="s">
        <v>1079</v>
      </c>
      <c r="C29" s="719"/>
      <c r="D29" s="719"/>
      <c r="E29" s="719"/>
      <c r="F29" s="719"/>
      <c r="G29" s="720">
        <f t="shared" si="5"/>
        <v>0</v>
      </c>
      <c r="H29" s="719"/>
      <c r="I29" s="719"/>
      <c r="J29" s="719"/>
      <c r="K29" s="719"/>
      <c r="L29" s="720">
        <f t="shared" si="6"/>
        <v>0</v>
      </c>
    </row>
    <row r="30" spans="1:12">
      <c r="A30" s="717">
        <v>273</v>
      </c>
      <c r="B30" s="721" t="s">
        <v>1080</v>
      </c>
      <c r="C30" s="719"/>
      <c r="D30" s="719"/>
      <c r="E30" s="719"/>
      <c r="F30" s="719"/>
      <c r="G30" s="720">
        <f t="shared" si="5"/>
        <v>0</v>
      </c>
      <c r="H30" s="719"/>
      <c r="I30" s="719"/>
      <c r="J30" s="719"/>
      <c r="K30" s="719"/>
      <c r="L30" s="720">
        <f t="shared" si="6"/>
        <v>0</v>
      </c>
    </row>
    <row r="31" spans="1:12">
      <c r="A31" s="717" t="s">
        <v>2611</v>
      </c>
      <c r="B31" s="721" t="s">
        <v>1097</v>
      </c>
      <c r="C31" s="723"/>
      <c r="D31" s="723"/>
      <c r="E31" s="723"/>
      <c r="F31" s="723"/>
      <c r="G31" s="720">
        <f t="shared" si="5"/>
        <v>0</v>
      </c>
      <c r="H31" s="723"/>
      <c r="I31" s="723"/>
      <c r="J31" s="723"/>
      <c r="K31" s="723"/>
      <c r="L31" s="720">
        <f t="shared" si="6"/>
        <v>0</v>
      </c>
    </row>
    <row r="32" spans="1:12">
      <c r="A32" s="717">
        <v>3</v>
      </c>
      <c r="B32" s="716" t="s">
        <v>944</v>
      </c>
      <c r="C32" s="2417"/>
      <c r="D32" s="2417"/>
      <c r="E32" s="2417"/>
      <c r="F32" s="2417"/>
      <c r="G32" s="2430">
        <f t="shared" si="5"/>
        <v>0</v>
      </c>
      <c r="H32" s="2417"/>
      <c r="I32" s="2417"/>
      <c r="J32" s="2417"/>
      <c r="K32" s="2417"/>
      <c r="L32" s="2430">
        <f t="shared" si="6"/>
        <v>0</v>
      </c>
    </row>
    <row r="33" spans="1:12">
      <c r="A33" s="717">
        <v>42</v>
      </c>
      <c r="B33" s="716" t="s">
        <v>2612</v>
      </c>
      <c r="C33" s="2417"/>
      <c r="D33" s="2417"/>
      <c r="E33" s="2417"/>
      <c r="F33" s="2417"/>
      <c r="G33" s="2430">
        <f t="shared" si="5"/>
        <v>0</v>
      </c>
      <c r="H33" s="2417"/>
      <c r="I33" s="2417"/>
      <c r="J33" s="2417"/>
      <c r="K33" s="2417"/>
      <c r="L33" s="2430">
        <f t="shared" si="6"/>
        <v>0</v>
      </c>
    </row>
    <row r="34" spans="1:12">
      <c r="A34" s="717" t="s">
        <v>2613</v>
      </c>
      <c r="B34" s="716" t="s">
        <v>2614</v>
      </c>
      <c r="C34" s="2417"/>
      <c r="D34" s="2417"/>
      <c r="E34" s="2417"/>
      <c r="F34" s="2417"/>
      <c r="G34" s="2430">
        <f t="shared" si="5"/>
        <v>0</v>
      </c>
      <c r="H34" s="2417"/>
      <c r="I34" s="2417"/>
      <c r="J34" s="2417"/>
      <c r="K34" s="2417"/>
      <c r="L34" s="2430">
        <f t="shared" si="6"/>
        <v>0</v>
      </c>
    </row>
    <row r="35" spans="1:12">
      <c r="A35" s="717" t="s">
        <v>2615</v>
      </c>
      <c r="B35" s="716" t="s">
        <v>2616</v>
      </c>
      <c r="C35" s="2417"/>
      <c r="D35" s="2417"/>
      <c r="E35" s="2417"/>
      <c r="F35" s="2417"/>
      <c r="G35" s="2430">
        <f t="shared" si="5"/>
        <v>0</v>
      </c>
      <c r="H35" s="2417"/>
      <c r="I35" s="2417"/>
      <c r="J35" s="2417"/>
      <c r="K35" s="2417"/>
      <c r="L35" s="2430">
        <f t="shared" si="6"/>
        <v>0</v>
      </c>
    </row>
    <row r="36" spans="1:12">
      <c r="A36" s="717" t="s">
        <v>2617</v>
      </c>
      <c r="B36" s="716" t="s">
        <v>1517</v>
      </c>
      <c r="C36" s="719"/>
      <c r="D36" s="719"/>
      <c r="E36" s="719"/>
      <c r="F36" s="719"/>
      <c r="G36" s="2430">
        <f t="shared" si="5"/>
        <v>0</v>
      </c>
      <c r="H36" s="719"/>
      <c r="I36" s="719"/>
      <c r="J36" s="719"/>
      <c r="K36" s="719"/>
      <c r="L36" s="2430">
        <f t="shared" si="6"/>
        <v>0</v>
      </c>
    </row>
    <row r="37" spans="1:12">
      <c r="A37" s="717">
        <v>5</v>
      </c>
      <c r="B37" s="716" t="s">
        <v>2618</v>
      </c>
      <c r="C37" s="2427">
        <f>SUM(C38:C45)</f>
        <v>0</v>
      </c>
      <c r="D37" s="2427">
        <f t="shared" ref="D37:L37" si="7">SUM(D38:D45)</f>
        <v>0</v>
      </c>
      <c r="E37" s="2427">
        <f t="shared" si="7"/>
        <v>0</v>
      </c>
      <c r="F37" s="2427">
        <f t="shared" si="7"/>
        <v>0</v>
      </c>
      <c r="G37" s="2427">
        <f t="shared" si="7"/>
        <v>0</v>
      </c>
      <c r="H37" s="2427">
        <f t="shared" si="7"/>
        <v>0</v>
      </c>
      <c r="I37" s="2427">
        <f t="shared" si="7"/>
        <v>0</v>
      </c>
      <c r="J37" s="2427">
        <f t="shared" si="7"/>
        <v>0</v>
      </c>
      <c r="K37" s="2427">
        <f t="shared" si="7"/>
        <v>0</v>
      </c>
      <c r="L37" s="2427">
        <f t="shared" si="7"/>
        <v>0</v>
      </c>
    </row>
    <row r="38" spans="1:12">
      <c r="A38" s="717">
        <v>54</v>
      </c>
      <c r="B38" s="721" t="s">
        <v>2619</v>
      </c>
      <c r="C38" s="719"/>
      <c r="D38" s="719"/>
      <c r="E38" s="719"/>
      <c r="F38" s="719"/>
      <c r="G38" s="720">
        <f t="shared" ref="G38:G45" si="8">SUM(C38:F38)</f>
        <v>0</v>
      </c>
      <c r="H38" s="719"/>
      <c r="I38" s="719"/>
      <c r="J38" s="719"/>
      <c r="K38" s="719"/>
      <c r="L38" s="720">
        <f t="shared" ref="L38:L45" si="9">SUM(H38:K38)</f>
        <v>0</v>
      </c>
    </row>
    <row r="39" spans="1:12">
      <c r="A39" s="717">
        <v>55</v>
      </c>
      <c r="B39" s="721" t="s">
        <v>1477</v>
      </c>
      <c r="C39" s="719"/>
      <c r="D39" s="719"/>
      <c r="E39" s="719"/>
      <c r="F39" s="719"/>
      <c r="G39" s="720">
        <f t="shared" si="8"/>
        <v>0</v>
      </c>
      <c r="H39" s="719"/>
      <c r="I39" s="719"/>
      <c r="J39" s="719"/>
      <c r="K39" s="719"/>
      <c r="L39" s="720">
        <f t="shared" si="9"/>
        <v>0</v>
      </c>
    </row>
    <row r="40" spans="1:12">
      <c r="A40" s="717">
        <v>56</v>
      </c>
      <c r="B40" s="721" t="s">
        <v>1315</v>
      </c>
      <c r="C40" s="719"/>
      <c r="D40" s="719"/>
      <c r="E40" s="719"/>
      <c r="F40" s="719"/>
      <c r="G40" s="720">
        <f t="shared" si="8"/>
        <v>0</v>
      </c>
      <c r="H40" s="719"/>
      <c r="I40" s="719"/>
      <c r="J40" s="719"/>
      <c r="K40" s="719"/>
      <c r="L40" s="720">
        <f t="shared" si="9"/>
        <v>0</v>
      </c>
    </row>
    <row r="41" spans="1:12">
      <c r="A41" s="717" t="s">
        <v>2620</v>
      </c>
      <c r="B41" s="721" t="s">
        <v>2621</v>
      </c>
      <c r="C41" s="719"/>
      <c r="D41" s="719"/>
      <c r="E41" s="719"/>
      <c r="F41" s="719"/>
      <c r="G41" s="720">
        <f t="shared" si="8"/>
        <v>0</v>
      </c>
      <c r="H41" s="719"/>
      <c r="I41" s="719"/>
      <c r="J41" s="719"/>
      <c r="K41" s="719"/>
      <c r="L41" s="720">
        <f t="shared" si="9"/>
        <v>0</v>
      </c>
    </row>
    <row r="42" spans="1:12">
      <c r="A42" s="717">
        <v>572</v>
      </c>
      <c r="B42" s="721" t="s">
        <v>1175</v>
      </c>
      <c r="C42" s="719"/>
      <c r="D42" s="719"/>
      <c r="E42" s="719"/>
      <c r="F42" s="719"/>
      <c r="G42" s="720">
        <f t="shared" si="8"/>
        <v>0</v>
      </c>
      <c r="H42" s="719"/>
      <c r="I42" s="719"/>
      <c r="J42" s="719"/>
      <c r="K42" s="719"/>
      <c r="L42" s="720">
        <f t="shared" si="9"/>
        <v>0</v>
      </c>
    </row>
    <row r="43" spans="1:12">
      <c r="A43" s="717">
        <v>573</v>
      </c>
      <c r="B43" s="721" t="s">
        <v>2622</v>
      </c>
      <c r="C43" s="719"/>
      <c r="D43" s="719"/>
      <c r="E43" s="719"/>
      <c r="F43" s="719"/>
      <c r="G43" s="720">
        <f t="shared" si="8"/>
        <v>0</v>
      </c>
      <c r="H43" s="719"/>
      <c r="I43" s="719"/>
      <c r="J43" s="719"/>
      <c r="K43" s="719"/>
      <c r="L43" s="720">
        <f t="shared" si="9"/>
        <v>0</v>
      </c>
    </row>
    <row r="44" spans="1:12">
      <c r="A44" s="717">
        <v>577</v>
      </c>
      <c r="B44" s="721" t="s">
        <v>1770</v>
      </c>
      <c r="C44" s="719"/>
      <c r="D44" s="719"/>
      <c r="E44" s="719"/>
      <c r="F44" s="719"/>
      <c r="G44" s="720">
        <f t="shared" si="8"/>
        <v>0</v>
      </c>
      <c r="H44" s="719"/>
      <c r="I44" s="719"/>
      <c r="J44" s="719"/>
      <c r="K44" s="719"/>
      <c r="L44" s="720">
        <f t="shared" si="9"/>
        <v>0</v>
      </c>
    </row>
    <row r="45" spans="1:12">
      <c r="A45" s="725">
        <v>578</v>
      </c>
      <c r="B45" s="721" t="s">
        <v>1461</v>
      </c>
      <c r="C45" s="723"/>
      <c r="D45" s="723"/>
      <c r="E45" s="723"/>
      <c r="F45" s="723"/>
      <c r="G45" s="724">
        <f t="shared" si="8"/>
        <v>0</v>
      </c>
      <c r="H45" s="723"/>
      <c r="I45" s="723"/>
      <c r="J45" s="723"/>
      <c r="K45" s="723"/>
      <c r="L45" s="724">
        <f t="shared" si="9"/>
        <v>0</v>
      </c>
    </row>
    <row r="46" spans="1:12" ht="21.75" customHeight="1">
      <c r="A46" s="2431"/>
      <c r="B46" s="2432" t="s">
        <v>2623</v>
      </c>
      <c r="C46" s="726">
        <f>C10+C21+C32+C33+C34+C35+C36+C37</f>
        <v>0</v>
      </c>
      <c r="D46" s="726">
        <f t="shared" ref="D46:L46" si="10">D10+D21+D32+D33+D34+D35+D36+D37</f>
        <v>0</v>
      </c>
      <c r="E46" s="726">
        <f t="shared" si="10"/>
        <v>0</v>
      </c>
      <c r="F46" s="726">
        <f t="shared" si="10"/>
        <v>0</v>
      </c>
      <c r="G46" s="726">
        <f>G10+G21+G32+G33+G34+G35+G36+G37</f>
        <v>0</v>
      </c>
      <c r="H46" s="726">
        <f t="shared" si="10"/>
        <v>0</v>
      </c>
      <c r="I46" s="726">
        <f t="shared" si="10"/>
        <v>0</v>
      </c>
      <c r="J46" s="726">
        <f t="shared" si="10"/>
        <v>0</v>
      </c>
      <c r="K46" s="726">
        <f t="shared" si="10"/>
        <v>0</v>
      </c>
      <c r="L46" s="726">
        <f t="shared" si="10"/>
        <v>0</v>
      </c>
    </row>
    <row r="47" spans="1:12" ht="20.25" customHeight="1">
      <c r="A47" s="2433"/>
      <c r="B47" s="2434"/>
      <c r="C47" s="727"/>
      <c r="D47" s="727"/>
      <c r="E47" s="727"/>
      <c r="F47" s="727"/>
      <c r="G47" s="727"/>
      <c r="H47" s="728"/>
      <c r="I47" s="728"/>
      <c r="J47" s="728"/>
      <c r="K47" s="728"/>
      <c r="L47" s="728"/>
    </row>
    <row r="48" spans="1:12" ht="26.25" customHeight="1">
      <c r="A48" s="2431"/>
      <c r="B48" s="2435" t="s">
        <v>2624</v>
      </c>
      <c r="C48" s="2436"/>
      <c r="D48" s="2437"/>
      <c r="E48" s="2437"/>
      <c r="F48" s="2437"/>
      <c r="G48" s="2437"/>
      <c r="H48" s="2437"/>
      <c r="I48" s="2436"/>
      <c r="J48" s="2436"/>
      <c r="K48" s="2436"/>
      <c r="L48" s="2436"/>
    </row>
    <row r="49" spans="1:12" ht="19.5" customHeight="1">
      <c r="A49" s="2431"/>
      <c r="B49" s="729"/>
      <c r="C49" s="272"/>
    </row>
    <row r="50" spans="1:12" ht="17.25" customHeight="1">
      <c r="A50" s="2438"/>
      <c r="B50" s="2435" t="s">
        <v>2625</v>
      </c>
      <c r="C50" s="2439"/>
    </row>
    <row r="51" spans="1:12">
      <c r="A51" s="2440"/>
      <c r="B51" s="730"/>
      <c r="C51" s="2441"/>
    </row>
    <row r="52" spans="1:12">
      <c r="A52" s="717">
        <v>1</v>
      </c>
      <c r="B52" s="731" t="s">
        <v>2626</v>
      </c>
      <c r="C52" s="2442" t="e">
        <f>C48/C46*100</f>
        <v>#DIV/0!</v>
      </c>
    </row>
    <row r="53" spans="1:12">
      <c r="A53" s="717">
        <v>2</v>
      </c>
      <c r="B53" s="731" t="s">
        <v>2627</v>
      </c>
      <c r="C53" s="2442" t="e">
        <f>(D48+E48+F48)/(D46+E46+F46)*100</f>
        <v>#DIV/0!</v>
      </c>
    </row>
    <row r="54" spans="1:12">
      <c r="A54" s="717">
        <v>3</v>
      </c>
      <c r="B54" s="731" t="s">
        <v>2628</v>
      </c>
      <c r="C54" s="2442" t="e">
        <f>G48/G46*100</f>
        <v>#DIV/0!</v>
      </c>
    </row>
    <row r="55" spans="1:12">
      <c r="A55" s="725"/>
      <c r="B55" s="2443"/>
      <c r="C55" s="732"/>
    </row>
    <row r="56" spans="1:12" ht="20.25" customHeight="1">
      <c r="A56" s="733"/>
      <c r="B56" s="734" t="s">
        <v>2629</v>
      </c>
      <c r="C56" s="735"/>
    </row>
    <row r="57" spans="1:12" ht="30" customHeight="1">
      <c r="A57" s="733"/>
      <c r="B57" s="736" t="s">
        <v>2630</v>
      </c>
      <c r="C57" s="735"/>
      <c r="D57" s="735"/>
      <c r="E57" s="735"/>
      <c r="F57" s="735"/>
      <c r="G57" s="735"/>
      <c r="H57" s="735"/>
      <c r="I57" s="735"/>
      <c r="J57" s="735"/>
      <c r="K57" s="735"/>
      <c r="L57" s="735"/>
    </row>
    <row r="58" spans="1:12" ht="26.25">
      <c r="A58" s="733"/>
      <c r="B58" s="736" t="s">
        <v>2631</v>
      </c>
    </row>
    <row r="59" spans="1:12" ht="39">
      <c r="A59" s="733"/>
      <c r="B59" s="736" t="s">
        <v>2632</v>
      </c>
    </row>
    <row r="60" spans="1:12" ht="39">
      <c r="A60" s="733"/>
      <c r="B60" s="736" t="s">
        <v>2633</v>
      </c>
    </row>
    <row r="61" spans="1:12" ht="77.25">
      <c r="B61" s="2444" t="s">
        <v>2634</v>
      </c>
    </row>
  </sheetData>
  <mergeCells count="3">
    <mergeCell ref="C7:G7"/>
    <mergeCell ref="H7:L8"/>
    <mergeCell ref="C8:G8"/>
  </mergeCells>
  <pageMargins left="0" right="0" top="0" bottom="0" header="0.3" footer="0.3"/>
  <pageSetup scale="68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showGridLines="0" zoomScale="80" zoomScaleNormal="80" workbookViewId="0">
      <selection activeCell="B2" sqref="B2:I2"/>
    </sheetView>
  </sheetViews>
  <sheetFormatPr defaultRowHeight="15"/>
  <cols>
    <col min="1" max="1" width="22.85546875" style="1613" customWidth="1"/>
    <col min="2" max="2" width="28.140625" style="1613" bestFit="1" customWidth="1"/>
    <col min="3" max="3" width="22.85546875" style="1613" customWidth="1"/>
    <col min="4" max="4" width="22" style="1613" customWidth="1"/>
    <col min="5" max="5" width="19.42578125" style="1613" customWidth="1"/>
    <col min="6" max="6" width="18.42578125" style="1613" customWidth="1"/>
    <col min="7" max="7" width="19.140625" style="1613" customWidth="1"/>
    <col min="8" max="8" width="17.28515625" style="1613" customWidth="1"/>
    <col min="9" max="9" width="19.28515625" style="1613" customWidth="1"/>
    <col min="10" max="16384" width="9.140625" style="1613"/>
  </cols>
  <sheetData>
    <row r="1" spans="1:10">
      <c r="A1" s="669" t="s">
        <v>2440</v>
      </c>
      <c r="B1" s="737" t="s">
        <v>2538</v>
      </c>
    </row>
    <row r="2" spans="1:10" ht="30">
      <c r="A2" s="669" t="s">
        <v>2441</v>
      </c>
      <c r="B2" s="706" t="s">
        <v>2551</v>
      </c>
    </row>
    <row r="3" spans="1:10">
      <c r="A3" s="669" t="s">
        <v>2442</v>
      </c>
      <c r="B3" s="2" t="s">
        <v>61</v>
      </c>
    </row>
    <row r="4" spans="1:10">
      <c r="A4" s="669" t="s">
        <v>2444</v>
      </c>
      <c r="B4" s="2" t="s">
        <v>62</v>
      </c>
    </row>
    <row r="5" spans="1:10">
      <c r="A5" s="669" t="s">
        <v>2445</v>
      </c>
      <c r="B5" s="2" t="s">
        <v>1812</v>
      </c>
    </row>
    <row r="6" spans="1:10" ht="15.75" thickBot="1"/>
    <row r="7" spans="1:10" ht="33.75" customHeight="1">
      <c r="A7" s="738" t="s">
        <v>709</v>
      </c>
      <c r="B7" s="739" t="s">
        <v>2564</v>
      </c>
      <c r="C7" s="740" t="s">
        <v>2635</v>
      </c>
      <c r="D7" s="740" t="s">
        <v>2636</v>
      </c>
      <c r="E7" s="740" t="s">
        <v>2637</v>
      </c>
      <c r="F7" s="740" t="s">
        <v>2638</v>
      </c>
      <c r="G7" s="740" t="s">
        <v>2639</v>
      </c>
      <c r="H7" s="740" t="s">
        <v>2640</v>
      </c>
      <c r="I7" s="741" t="s">
        <v>2641</v>
      </c>
    </row>
    <row r="8" spans="1:10">
      <c r="A8" s="2445">
        <v>6.1</v>
      </c>
      <c r="B8" s="2412" t="s">
        <v>2642</v>
      </c>
      <c r="C8" s="2414">
        <f>SUM(C9:C12)</f>
        <v>0</v>
      </c>
      <c r="D8" s="2414">
        <f t="shared" ref="D8:I8" si="0">SUM(D9:D12)</f>
        <v>0</v>
      </c>
      <c r="E8" s="2414">
        <f t="shared" si="0"/>
        <v>0</v>
      </c>
      <c r="F8" s="2414">
        <f t="shared" si="0"/>
        <v>0</v>
      </c>
      <c r="G8" s="2414">
        <f t="shared" si="0"/>
        <v>0</v>
      </c>
      <c r="H8" s="2414">
        <f t="shared" si="0"/>
        <v>0</v>
      </c>
      <c r="I8" s="2414">
        <f t="shared" si="0"/>
        <v>0</v>
      </c>
      <c r="J8" s="68"/>
    </row>
    <row r="9" spans="1:10">
      <c r="A9" s="2446" t="s">
        <v>2643</v>
      </c>
      <c r="B9" s="2416" t="s">
        <v>2644</v>
      </c>
      <c r="C9" s="2417"/>
      <c r="D9" s="2417"/>
      <c r="E9" s="2417"/>
      <c r="F9" s="2417"/>
      <c r="G9" s="2417"/>
      <c r="H9" s="2417"/>
      <c r="I9" s="2447"/>
    </row>
    <row r="10" spans="1:10">
      <c r="A10" s="2446" t="s">
        <v>2645</v>
      </c>
      <c r="B10" s="2416" t="s">
        <v>2646</v>
      </c>
      <c r="C10" s="2417"/>
      <c r="D10" s="2417"/>
      <c r="E10" s="2417"/>
      <c r="F10" s="2417"/>
      <c r="G10" s="2417"/>
      <c r="H10" s="2417"/>
      <c r="I10" s="2447"/>
    </row>
    <row r="11" spans="1:10">
      <c r="A11" s="2446" t="s">
        <v>2647</v>
      </c>
      <c r="B11" s="2416" t="s">
        <v>2648</v>
      </c>
      <c r="C11" s="2417"/>
      <c r="D11" s="2417"/>
      <c r="E11" s="2417"/>
      <c r="F11" s="2417"/>
      <c r="G11" s="2417"/>
      <c r="H11" s="2417"/>
      <c r="I11" s="2447"/>
    </row>
    <row r="12" spans="1:10" ht="15.75" thickBot="1">
      <c r="A12" s="742" t="s">
        <v>2649</v>
      </c>
      <c r="B12" s="743" t="s">
        <v>2650</v>
      </c>
      <c r="C12" s="744"/>
      <c r="D12" s="744"/>
      <c r="E12" s="744"/>
      <c r="F12" s="744"/>
      <c r="G12" s="744"/>
      <c r="H12" s="744"/>
      <c r="I12" s="745"/>
    </row>
    <row r="16" spans="1:10">
      <c r="B16" s="692"/>
    </row>
    <row r="18" spans="2:7">
      <c r="B18" s="746"/>
    </row>
    <row r="19" spans="2:7">
      <c r="B19" s="746"/>
    </row>
    <row r="20" spans="2:7">
      <c r="B20" s="746"/>
    </row>
    <row r="21" spans="2:7">
      <c r="B21" s="746"/>
    </row>
    <row r="22" spans="2:7">
      <c r="B22" s="746"/>
      <c r="E22" s="747"/>
    </row>
    <row r="23" spans="2:7">
      <c r="B23" s="748"/>
      <c r="G23" s="749"/>
    </row>
    <row r="27" spans="2:7">
      <c r="E27" s="71"/>
      <c r="F27" s="71"/>
      <c r="G27" s="71"/>
    </row>
    <row r="28" spans="2:7">
      <c r="E28" s="71"/>
      <c r="F28" s="71"/>
      <c r="G28" s="71"/>
    </row>
    <row r="29" spans="2:7">
      <c r="E29" s="71"/>
      <c r="F29" s="71"/>
      <c r="G29" s="71"/>
    </row>
    <row r="30" spans="2:7">
      <c r="E30" s="71"/>
      <c r="F30" s="71"/>
      <c r="G30" s="71"/>
    </row>
    <row r="31" spans="2:7">
      <c r="E31" s="750"/>
      <c r="F31" s="750"/>
      <c r="G31" s="71"/>
    </row>
    <row r="32" spans="2:7">
      <c r="E32" s="750"/>
      <c r="F32" s="750"/>
      <c r="G32" s="71"/>
    </row>
    <row r="33" spans="5:7">
      <c r="E33" s="71"/>
      <c r="F33" s="71"/>
      <c r="G33" s="71"/>
    </row>
    <row r="34" spans="5:7">
      <c r="E34" s="71"/>
      <c r="F34" s="71"/>
      <c r="G34" s="71"/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showGridLines="0" zoomScale="90" zoomScaleNormal="90" workbookViewId="0">
      <selection activeCell="B2" sqref="B2:I2"/>
    </sheetView>
  </sheetViews>
  <sheetFormatPr defaultRowHeight="15"/>
  <cols>
    <col min="1" max="1" width="21.5703125" style="1613" customWidth="1"/>
    <col min="2" max="2" width="96.7109375" style="1613" bestFit="1" customWidth="1"/>
    <col min="3" max="16384" width="9.140625" style="1613"/>
  </cols>
  <sheetData>
    <row r="1" spans="1:6">
      <c r="A1" s="669" t="s">
        <v>2440</v>
      </c>
      <c r="B1" s="751" t="s">
        <v>2539</v>
      </c>
    </row>
    <row r="2" spans="1:6">
      <c r="A2" s="669" t="s">
        <v>2441</v>
      </c>
      <c r="B2" s="707" t="s">
        <v>2552</v>
      </c>
    </row>
    <row r="3" spans="1:6">
      <c r="A3" s="669" t="s">
        <v>2442</v>
      </c>
      <c r="B3" s="2" t="s">
        <v>61</v>
      </c>
    </row>
    <row r="4" spans="1:6">
      <c r="A4" s="669" t="s">
        <v>2444</v>
      </c>
      <c r="B4" s="2" t="s">
        <v>62</v>
      </c>
    </row>
    <row r="5" spans="1:6">
      <c r="A5" s="669" t="s">
        <v>2445</v>
      </c>
      <c r="B5" s="2" t="s">
        <v>1812</v>
      </c>
    </row>
    <row r="6" spans="1:6" ht="15.75" thickBot="1"/>
    <row r="7" spans="1:6">
      <c r="A7" s="738" t="s">
        <v>2563</v>
      </c>
      <c r="B7" s="752" t="s">
        <v>2552</v>
      </c>
      <c r="C7" s="753" t="s">
        <v>2651</v>
      </c>
      <c r="D7" s="753" t="s">
        <v>2652</v>
      </c>
      <c r="E7" s="754" t="s">
        <v>63</v>
      </c>
    </row>
    <row r="8" spans="1:6">
      <c r="A8" s="2445">
        <v>6.4</v>
      </c>
      <c r="B8" s="2412" t="s">
        <v>2653</v>
      </c>
      <c r="C8" s="2414">
        <f>SUM(C9:C14)</f>
        <v>0</v>
      </c>
      <c r="D8" s="2414">
        <f>SUM(D9:D14)</f>
        <v>0</v>
      </c>
      <c r="E8" s="2448">
        <f>SUM(C8:D8)</f>
        <v>0</v>
      </c>
      <c r="F8" s="68"/>
    </row>
    <row r="9" spans="1:6">
      <c r="A9" s="2446" t="s">
        <v>2654</v>
      </c>
      <c r="B9" s="2416" t="s">
        <v>2655</v>
      </c>
      <c r="C9" s="2417"/>
      <c r="D9" s="2417"/>
      <c r="E9" s="2448">
        <f t="shared" ref="E9:E14" si="0">SUM(C9:D9)</f>
        <v>0</v>
      </c>
    </row>
    <row r="10" spans="1:6">
      <c r="A10" s="2446" t="s">
        <v>2656</v>
      </c>
      <c r="B10" s="2416" t="s">
        <v>2657</v>
      </c>
      <c r="C10" s="2417"/>
      <c r="D10" s="2417"/>
      <c r="E10" s="2448">
        <f t="shared" si="0"/>
        <v>0</v>
      </c>
    </row>
    <row r="11" spans="1:6">
      <c r="A11" s="2446" t="s">
        <v>2658</v>
      </c>
      <c r="B11" s="2416" t="s">
        <v>2659</v>
      </c>
      <c r="C11" s="2417"/>
      <c r="D11" s="2417"/>
      <c r="E11" s="2448">
        <f t="shared" si="0"/>
        <v>0</v>
      </c>
    </row>
    <row r="12" spans="1:6">
      <c r="A12" s="2446" t="s">
        <v>2660</v>
      </c>
      <c r="B12" s="2416" t="s">
        <v>2661</v>
      </c>
      <c r="C12" s="2417"/>
      <c r="D12" s="2417"/>
      <c r="E12" s="2448">
        <f t="shared" si="0"/>
        <v>0</v>
      </c>
    </row>
    <row r="13" spans="1:6">
      <c r="A13" s="2446" t="s">
        <v>2662</v>
      </c>
      <c r="B13" s="2416" t="s">
        <v>2663</v>
      </c>
      <c r="C13" s="2417"/>
      <c r="D13" s="2417"/>
      <c r="E13" s="2448">
        <f t="shared" si="0"/>
        <v>0</v>
      </c>
    </row>
    <row r="14" spans="1:6" ht="15.75" thickBot="1">
      <c r="A14" s="742" t="s">
        <v>2664</v>
      </c>
      <c r="B14" s="743" t="s">
        <v>2665</v>
      </c>
      <c r="C14" s="744"/>
      <c r="D14" s="744"/>
      <c r="E14" s="2448">
        <f t="shared" si="0"/>
        <v>0</v>
      </c>
    </row>
    <row r="15" spans="1:6">
      <c r="A15" s="710"/>
      <c r="B15" s="711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33"/>
  <sheetViews>
    <sheetView showGridLines="0" zoomScale="70" zoomScaleNormal="70" workbookViewId="0">
      <selection activeCell="H8" sqref="H8"/>
    </sheetView>
  </sheetViews>
  <sheetFormatPr defaultRowHeight="15"/>
  <cols>
    <col min="1" max="1" width="25.5703125" style="2458" customWidth="1"/>
    <col min="2" max="2" width="54.5703125" style="2463" customWidth="1"/>
    <col min="3" max="3" width="18" style="2460" customWidth="1"/>
    <col min="4" max="4" width="17" style="2460" customWidth="1"/>
    <col min="5" max="5" width="15" style="2463" customWidth="1"/>
    <col min="6" max="6" width="17.140625" style="2460" customWidth="1"/>
    <col min="7" max="7" width="14.42578125" style="2461" customWidth="1"/>
    <col min="8" max="8" width="17.85546875" style="2464" customWidth="1"/>
    <col min="9" max="9" width="16.28515625" style="2465" customWidth="1"/>
    <col min="10" max="10" width="16.42578125" style="2466" customWidth="1"/>
    <col min="11" max="11" width="14.140625" style="2458" customWidth="1"/>
    <col min="12" max="12" width="13.5703125" style="2458" customWidth="1"/>
    <col min="13" max="15" width="9.140625" style="2463"/>
    <col min="16" max="16" width="0" style="2463" hidden="1" customWidth="1"/>
    <col min="17" max="16384" width="9.140625" style="2463"/>
  </cols>
  <sheetData>
    <row r="1" spans="1:16" s="704" customFormat="1">
      <c r="A1" s="669" t="s">
        <v>2440</v>
      </c>
      <c r="B1" s="2" t="s">
        <v>2666</v>
      </c>
      <c r="G1" s="755"/>
      <c r="H1" s="756"/>
      <c r="I1" s="756"/>
      <c r="J1" s="757"/>
      <c r="K1" s="757"/>
    </row>
    <row r="2" spans="1:16" s="704" customFormat="1">
      <c r="A2" s="669" t="s">
        <v>2441</v>
      </c>
      <c r="B2" s="2" t="s">
        <v>2516</v>
      </c>
      <c r="G2" s="755"/>
      <c r="H2" s="756"/>
      <c r="I2" s="756"/>
      <c r="J2" s="757"/>
      <c r="K2" s="757"/>
    </row>
    <row r="3" spans="1:16" s="704" customFormat="1">
      <c r="A3" s="669" t="s">
        <v>2442</v>
      </c>
      <c r="B3" s="2" t="s">
        <v>61</v>
      </c>
      <c r="G3" s="755"/>
      <c r="H3" s="756"/>
      <c r="I3" s="756"/>
      <c r="J3" s="757"/>
      <c r="K3" s="757"/>
    </row>
    <row r="4" spans="1:16" s="704" customFormat="1">
      <c r="A4" s="669" t="s">
        <v>2444</v>
      </c>
      <c r="B4" s="2" t="s">
        <v>2464</v>
      </c>
      <c r="G4" s="755"/>
      <c r="H4" s="756"/>
      <c r="I4" s="756"/>
      <c r="J4" s="757"/>
      <c r="K4" s="757"/>
    </row>
    <row r="5" spans="1:16" s="704" customFormat="1">
      <c r="A5" s="669" t="s">
        <v>2445</v>
      </c>
      <c r="B5" s="2" t="s">
        <v>1812</v>
      </c>
      <c r="G5" s="755"/>
      <c r="H5" s="756"/>
      <c r="I5" s="756"/>
      <c r="J5" s="757"/>
      <c r="K5" s="757"/>
    </row>
    <row r="6" spans="1:16" s="704" customFormat="1" ht="15.75" thickBot="1">
      <c r="G6" s="755"/>
      <c r="H6" s="756"/>
      <c r="I6" s="756"/>
      <c r="J6" s="757"/>
      <c r="K6" s="757"/>
    </row>
    <row r="7" spans="1:16" s="755" customFormat="1" ht="57.75" customHeight="1">
      <c r="A7" s="2449" t="s">
        <v>2667</v>
      </c>
      <c r="B7" s="2450" t="s">
        <v>2466</v>
      </c>
      <c r="C7" s="2450" t="s">
        <v>2520</v>
      </c>
      <c r="D7" s="2449" t="s">
        <v>2529</v>
      </c>
      <c r="E7" s="2449" t="s">
        <v>2522</v>
      </c>
      <c r="F7" s="2449" t="s">
        <v>2530</v>
      </c>
      <c r="G7" s="2449" t="s">
        <v>2531</v>
      </c>
      <c r="H7" s="2449" t="s">
        <v>2532</v>
      </c>
      <c r="I7" s="2449" t="s">
        <v>1807</v>
      </c>
      <c r="J7" s="2451" t="s">
        <v>2533</v>
      </c>
      <c r="K7" s="2449" t="s">
        <v>2534</v>
      </c>
      <c r="L7" s="2449" t="s">
        <v>2535</v>
      </c>
    </row>
    <row r="8" spans="1:16" s="704" customFormat="1" ht="21.75" customHeight="1">
      <c r="A8" s="2452"/>
      <c r="B8" s="2453"/>
      <c r="C8" s="2454"/>
      <c r="D8" s="2454"/>
      <c r="E8" s="2455"/>
      <c r="F8" s="2454"/>
      <c r="G8" s="2454"/>
      <c r="H8" s="2456"/>
      <c r="I8" s="2457"/>
      <c r="J8" s="2457"/>
      <c r="K8" s="2452"/>
      <c r="L8" s="2452"/>
      <c r="P8" s="2880" t="s">
        <v>2479</v>
      </c>
    </row>
    <row r="9" spans="1:16" ht="14.25">
      <c r="B9" s="2459"/>
      <c r="E9" s="2460"/>
      <c r="G9" s="2460"/>
      <c r="H9" s="2461"/>
      <c r="I9" s="2462"/>
      <c r="J9" s="2462"/>
      <c r="P9" s="2880" t="s">
        <v>2480</v>
      </c>
    </row>
    <row r="10" spans="1:16" ht="14.25">
      <c r="B10" s="2459"/>
      <c r="E10" s="2460"/>
      <c r="G10" s="2460"/>
      <c r="H10" s="2461"/>
      <c r="I10" s="2462"/>
      <c r="J10" s="2462"/>
      <c r="P10" s="2880" t="s">
        <v>2481</v>
      </c>
    </row>
    <row r="11" spans="1:16" ht="14.25">
      <c r="B11" s="2459"/>
      <c r="E11" s="2460"/>
      <c r="G11" s="2460"/>
      <c r="H11" s="2461"/>
      <c r="I11" s="2462"/>
      <c r="J11" s="2462"/>
      <c r="P11" s="2880" t="s">
        <v>2482</v>
      </c>
    </row>
    <row r="12" spans="1:16" ht="14.25">
      <c r="B12" s="2459"/>
      <c r="E12" s="2460"/>
      <c r="G12" s="2460"/>
      <c r="H12" s="2461"/>
      <c r="I12" s="2462"/>
      <c r="J12" s="2462"/>
      <c r="P12" s="2880" t="s">
        <v>2483</v>
      </c>
    </row>
    <row r="13" spans="1:16" ht="14.25">
      <c r="B13" s="2459"/>
      <c r="E13" s="2460"/>
      <c r="G13" s="2460"/>
      <c r="H13" s="2461"/>
      <c r="I13" s="2462"/>
      <c r="J13" s="2462"/>
      <c r="P13" s="2880" t="s">
        <v>2484</v>
      </c>
    </row>
    <row r="14" spans="1:16" ht="14.25">
      <c r="B14" s="2459"/>
      <c r="E14" s="2460"/>
      <c r="G14" s="2460"/>
      <c r="H14" s="2461"/>
      <c r="I14" s="2462"/>
      <c r="J14" s="2462"/>
      <c r="P14" s="2880" t="s">
        <v>2485</v>
      </c>
    </row>
    <row r="15" spans="1:16" ht="14.25">
      <c r="B15" s="2459"/>
      <c r="E15" s="2460"/>
      <c r="G15" s="2460"/>
      <c r="H15" s="2461"/>
      <c r="I15" s="2462"/>
      <c r="J15" s="2462"/>
      <c r="P15" s="2880" t="s">
        <v>2486</v>
      </c>
    </row>
    <row r="16" spans="1:16" ht="14.25">
      <c r="B16" s="2459"/>
      <c r="E16" s="2460"/>
      <c r="G16" s="2460"/>
      <c r="H16" s="2461"/>
      <c r="I16" s="2462"/>
      <c r="J16" s="2462"/>
      <c r="P16" s="2880" t="s">
        <v>2487</v>
      </c>
    </row>
    <row r="17" spans="2:16" ht="14.25">
      <c r="B17" s="2459"/>
      <c r="E17" s="2460"/>
      <c r="G17" s="2460"/>
      <c r="H17" s="2461"/>
      <c r="I17" s="2462"/>
      <c r="J17" s="2462"/>
      <c r="P17" s="2880" t="s">
        <v>2488</v>
      </c>
    </row>
    <row r="18" spans="2:16" ht="14.25">
      <c r="B18" s="2459"/>
      <c r="E18" s="2460"/>
      <c r="G18" s="2460"/>
      <c r="H18" s="2461"/>
      <c r="I18" s="2462"/>
      <c r="J18" s="2462"/>
      <c r="P18" s="2880" t="s">
        <v>2489</v>
      </c>
    </row>
    <row r="19" spans="2:16" ht="14.25">
      <c r="B19" s="2459"/>
      <c r="E19" s="2460"/>
      <c r="G19" s="2460"/>
      <c r="H19" s="2461"/>
      <c r="I19" s="2462"/>
      <c r="J19" s="2462"/>
    </row>
    <row r="20" spans="2:16" ht="14.25">
      <c r="B20" s="2459"/>
      <c r="E20" s="2460"/>
      <c r="G20" s="2460"/>
      <c r="H20" s="2461"/>
      <c r="I20" s="2462"/>
      <c r="J20" s="2462"/>
    </row>
    <row r="21" spans="2:16" ht="14.25">
      <c r="B21" s="2459"/>
      <c r="E21" s="2460"/>
      <c r="G21" s="2460"/>
      <c r="H21" s="2461"/>
      <c r="I21" s="2462"/>
      <c r="J21" s="2462"/>
    </row>
    <row r="22" spans="2:16" ht="14.25">
      <c r="B22" s="2459"/>
      <c r="E22" s="2460"/>
      <c r="G22" s="2460"/>
      <c r="H22" s="2461"/>
      <c r="I22" s="2462"/>
      <c r="J22" s="2462"/>
    </row>
    <row r="23" spans="2:16" ht="14.25">
      <c r="B23" s="2459"/>
      <c r="E23" s="2460"/>
      <c r="G23" s="2460"/>
      <c r="H23" s="2461"/>
      <c r="I23" s="2462"/>
      <c r="J23" s="2462"/>
    </row>
    <row r="24" spans="2:16" ht="14.25">
      <c r="B24" s="2459"/>
      <c r="E24" s="2460"/>
      <c r="G24" s="2460"/>
      <c r="H24" s="2461"/>
      <c r="I24" s="2462"/>
      <c r="J24" s="2462"/>
    </row>
    <row r="25" spans="2:16" ht="14.25">
      <c r="B25" s="2459"/>
      <c r="E25" s="2460"/>
      <c r="G25" s="2460"/>
      <c r="H25" s="2461"/>
      <c r="I25" s="2462"/>
      <c r="J25" s="2462"/>
    </row>
    <row r="26" spans="2:16" ht="14.25">
      <c r="B26" s="2459"/>
      <c r="E26" s="2460"/>
      <c r="G26" s="2460"/>
      <c r="H26" s="2461"/>
      <c r="I26" s="2462"/>
      <c r="J26" s="2462"/>
    </row>
    <row r="27" spans="2:16" ht="14.25">
      <c r="B27" s="2459"/>
      <c r="E27" s="2460"/>
      <c r="G27" s="2460"/>
      <c r="H27" s="2461"/>
      <c r="I27" s="2462"/>
      <c r="J27" s="2462"/>
    </row>
    <row r="28" spans="2:16" ht="14.25">
      <c r="B28" s="2459"/>
      <c r="E28" s="2460"/>
      <c r="G28" s="2460"/>
      <c r="H28" s="2461"/>
      <c r="I28" s="2462"/>
      <c r="J28" s="2462"/>
    </row>
    <row r="29" spans="2:16" ht="14.25">
      <c r="B29" s="2459"/>
      <c r="E29" s="2460"/>
      <c r="G29" s="2460"/>
      <c r="H29" s="2461"/>
      <c r="I29" s="2462"/>
      <c r="J29" s="2462"/>
    </row>
    <row r="30" spans="2:16" ht="14.25">
      <c r="B30" s="2459"/>
      <c r="E30" s="2460"/>
      <c r="G30" s="2460"/>
      <c r="H30" s="2461"/>
      <c r="I30" s="2462"/>
      <c r="J30" s="2462"/>
    </row>
    <row r="31" spans="2:16" ht="14.25">
      <c r="B31" s="2459"/>
      <c r="E31" s="2460"/>
      <c r="G31" s="2460"/>
      <c r="H31" s="2461"/>
      <c r="I31" s="2462"/>
      <c r="J31" s="2462"/>
    </row>
    <row r="32" spans="2:16" ht="14.25">
      <c r="B32" s="2459"/>
      <c r="E32" s="2460"/>
      <c r="G32" s="2460"/>
      <c r="H32" s="2461"/>
      <c r="I32" s="2462"/>
      <c r="J32" s="2462"/>
    </row>
    <row r="33" spans="2:10" ht="14.25">
      <c r="B33" s="2459"/>
      <c r="E33" s="2460"/>
      <c r="G33" s="2460"/>
      <c r="H33" s="2461"/>
      <c r="I33" s="2462"/>
      <c r="J33" s="2462"/>
    </row>
    <row r="34" spans="2:10" ht="14.25">
      <c r="B34" s="2459"/>
      <c r="E34" s="2460"/>
      <c r="G34" s="2460"/>
      <c r="H34" s="2461"/>
      <c r="I34" s="2462"/>
      <c r="J34" s="2462"/>
    </row>
    <row r="35" spans="2:10" ht="14.25">
      <c r="B35" s="2459"/>
      <c r="E35" s="2460"/>
      <c r="G35" s="2460"/>
      <c r="H35" s="2461"/>
      <c r="I35" s="2462"/>
      <c r="J35" s="2462"/>
    </row>
    <row r="36" spans="2:10" ht="14.25">
      <c r="B36" s="2459"/>
      <c r="E36" s="2460"/>
      <c r="G36" s="2460"/>
      <c r="H36" s="2461"/>
      <c r="I36" s="2462"/>
      <c r="J36" s="2462"/>
    </row>
    <row r="37" spans="2:10" ht="14.25">
      <c r="B37" s="2459"/>
      <c r="E37" s="2460"/>
      <c r="G37" s="2460"/>
      <c r="H37" s="2461"/>
      <c r="I37" s="2462"/>
      <c r="J37" s="2462"/>
    </row>
    <row r="38" spans="2:10" ht="14.25">
      <c r="B38" s="2459"/>
      <c r="E38" s="2460"/>
      <c r="G38" s="2460"/>
      <c r="H38" s="2461"/>
      <c r="I38" s="2462"/>
      <c r="J38" s="2462"/>
    </row>
    <row r="39" spans="2:10" ht="14.25">
      <c r="B39" s="2459"/>
      <c r="E39" s="2460"/>
      <c r="G39" s="2460"/>
      <c r="H39" s="2461"/>
      <c r="I39" s="2462"/>
      <c r="J39" s="2462"/>
    </row>
    <row r="40" spans="2:10" ht="14.25">
      <c r="B40" s="2459"/>
      <c r="E40" s="2460"/>
      <c r="G40" s="2460"/>
      <c r="H40" s="2461"/>
      <c r="I40" s="2462"/>
      <c r="J40" s="2462"/>
    </row>
    <row r="41" spans="2:10" ht="14.25">
      <c r="B41" s="2459"/>
      <c r="E41" s="2460"/>
      <c r="G41" s="2460"/>
      <c r="H41" s="2461"/>
      <c r="I41" s="2462"/>
      <c r="J41" s="2462"/>
    </row>
    <row r="42" spans="2:10" ht="14.25">
      <c r="B42" s="2459"/>
      <c r="E42" s="2460"/>
      <c r="G42" s="2460"/>
      <c r="H42" s="2461"/>
      <c r="I42" s="2462"/>
      <c r="J42" s="2462"/>
    </row>
    <row r="43" spans="2:10" ht="14.25">
      <c r="B43" s="2459"/>
      <c r="E43" s="2460"/>
      <c r="G43" s="2460"/>
      <c r="H43" s="2461"/>
      <c r="I43" s="2462"/>
      <c r="J43" s="2462"/>
    </row>
    <row r="44" spans="2:10" ht="14.25">
      <c r="B44" s="2459"/>
      <c r="E44" s="2460"/>
      <c r="G44" s="2460"/>
      <c r="H44" s="2461"/>
      <c r="I44" s="2462"/>
      <c r="J44" s="2462"/>
    </row>
    <row r="45" spans="2:10" ht="14.25">
      <c r="B45" s="2459"/>
      <c r="E45" s="2460"/>
      <c r="G45" s="2460"/>
      <c r="H45" s="2461"/>
      <c r="I45" s="2462"/>
      <c r="J45" s="2462"/>
    </row>
    <row r="46" spans="2:10" ht="14.25">
      <c r="B46" s="2459"/>
      <c r="E46" s="2460"/>
      <c r="G46" s="2460"/>
      <c r="H46" s="2461"/>
      <c r="I46" s="2462"/>
      <c r="J46" s="2462"/>
    </row>
    <row r="47" spans="2:10" ht="14.25">
      <c r="B47" s="2459"/>
      <c r="E47" s="2460"/>
      <c r="G47" s="2460"/>
      <c r="H47" s="2461"/>
      <c r="I47" s="2462"/>
      <c r="J47" s="2462"/>
    </row>
    <row r="48" spans="2:10" ht="14.25">
      <c r="B48" s="2459"/>
      <c r="E48" s="2460"/>
      <c r="G48" s="2460"/>
      <c r="H48" s="2461"/>
      <c r="I48" s="2462"/>
      <c r="J48" s="2462"/>
    </row>
    <row r="49" spans="2:10" ht="14.25">
      <c r="B49" s="2459"/>
      <c r="E49" s="2460"/>
      <c r="G49" s="2460"/>
      <c r="H49" s="2461"/>
      <c r="I49" s="2462"/>
      <c r="J49" s="2462"/>
    </row>
    <row r="50" spans="2:10" ht="14.25">
      <c r="B50" s="2459"/>
      <c r="E50" s="2460"/>
      <c r="G50" s="2460"/>
      <c r="H50" s="2461"/>
      <c r="I50" s="2462"/>
      <c r="J50" s="2462"/>
    </row>
    <row r="51" spans="2:10" ht="14.25">
      <c r="B51" s="2459"/>
      <c r="E51" s="2460"/>
      <c r="G51" s="2460"/>
      <c r="H51" s="2461"/>
      <c r="I51" s="2462"/>
      <c r="J51" s="2462"/>
    </row>
    <row r="52" spans="2:10" ht="14.25">
      <c r="B52" s="2459"/>
      <c r="E52" s="2460"/>
      <c r="G52" s="2460"/>
      <c r="H52" s="2461"/>
      <c r="I52" s="2462"/>
      <c r="J52" s="2462"/>
    </row>
    <row r="53" spans="2:10" ht="14.25">
      <c r="B53" s="2459"/>
      <c r="E53" s="2460"/>
      <c r="G53" s="2460"/>
      <c r="H53" s="2461"/>
      <c r="I53" s="2462"/>
      <c r="J53" s="2462"/>
    </row>
    <row r="54" spans="2:10" ht="14.25">
      <c r="B54" s="2459"/>
      <c r="E54" s="2460"/>
      <c r="G54" s="2460"/>
      <c r="H54" s="2461"/>
      <c r="I54" s="2462"/>
      <c r="J54" s="2462"/>
    </row>
    <row r="55" spans="2:10" ht="14.25">
      <c r="B55" s="2459"/>
      <c r="E55" s="2460"/>
      <c r="G55" s="2460"/>
      <c r="H55" s="2461"/>
      <c r="I55" s="2462"/>
      <c r="J55" s="2462"/>
    </row>
    <row r="56" spans="2:10" ht="14.25">
      <c r="B56" s="2459"/>
      <c r="E56" s="2460"/>
      <c r="G56" s="2460"/>
      <c r="H56" s="2461"/>
      <c r="I56" s="2462"/>
      <c r="J56" s="2462"/>
    </row>
    <row r="57" spans="2:10" ht="14.25">
      <c r="B57" s="2459"/>
      <c r="E57" s="2460"/>
      <c r="G57" s="2460"/>
      <c r="H57" s="2461"/>
      <c r="I57" s="2462"/>
      <c r="J57" s="2462"/>
    </row>
    <row r="58" spans="2:10" ht="14.25">
      <c r="B58" s="2459"/>
      <c r="E58" s="2460"/>
      <c r="G58" s="2460"/>
      <c r="H58" s="2461"/>
      <c r="I58" s="2462"/>
      <c r="J58" s="2462"/>
    </row>
    <row r="59" spans="2:10" ht="14.25">
      <c r="B59" s="2459"/>
      <c r="E59" s="2460"/>
      <c r="G59" s="2460"/>
      <c r="H59" s="2461"/>
      <c r="I59" s="2462"/>
      <c r="J59" s="2462"/>
    </row>
    <row r="60" spans="2:10" ht="14.25">
      <c r="B60" s="2459"/>
      <c r="E60" s="2460"/>
      <c r="G60" s="2460"/>
      <c r="H60" s="2461"/>
      <c r="I60" s="2462"/>
      <c r="J60" s="2462"/>
    </row>
    <row r="61" spans="2:10" ht="14.25">
      <c r="B61" s="2459"/>
      <c r="E61" s="2460"/>
      <c r="G61" s="2460"/>
      <c r="H61" s="2461"/>
      <c r="I61" s="2462"/>
      <c r="J61" s="2462"/>
    </row>
    <row r="62" spans="2:10" ht="14.25">
      <c r="B62" s="2459"/>
      <c r="E62" s="2460"/>
      <c r="G62" s="2460"/>
      <c r="H62" s="2461"/>
      <c r="I62" s="2462"/>
      <c r="J62" s="2462"/>
    </row>
    <row r="63" spans="2:10" ht="14.25">
      <c r="B63" s="2459"/>
      <c r="E63" s="2460"/>
      <c r="G63" s="2460"/>
      <c r="H63" s="2461"/>
      <c r="I63" s="2462"/>
      <c r="J63" s="2462"/>
    </row>
    <row r="64" spans="2:10" ht="14.25">
      <c r="B64" s="2459"/>
      <c r="E64" s="2460"/>
      <c r="G64" s="2460"/>
      <c r="H64" s="2461"/>
      <c r="I64" s="2462"/>
      <c r="J64" s="2462"/>
    </row>
    <row r="65" spans="2:10" ht="14.25">
      <c r="B65" s="2459"/>
      <c r="E65" s="2460"/>
      <c r="G65" s="2460"/>
      <c r="H65" s="2461"/>
      <c r="I65" s="2462"/>
      <c r="J65" s="2462"/>
    </row>
    <row r="66" spans="2:10" ht="14.25">
      <c r="B66" s="2459"/>
      <c r="E66" s="2460"/>
      <c r="G66" s="2460"/>
      <c r="H66" s="2461"/>
      <c r="I66" s="2462"/>
      <c r="J66" s="2462"/>
    </row>
    <row r="67" spans="2:10" ht="14.25">
      <c r="B67" s="2459"/>
      <c r="E67" s="2460"/>
      <c r="G67" s="2460"/>
      <c r="H67" s="2461"/>
      <c r="I67" s="2462"/>
      <c r="J67" s="2462"/>
    </row>
    <row r="68" spans="2:10" ht="14.25">
      <c r="B68" s="2459"/>
      <c r="E68" s="2460"/>
      <c r="G68" s="2460"/>
      <c r="H68" s="2461"/>
      <c r="I68" s="2462"/>
      <c r="J68" s="2462"/>
    </row>
    <row r="69" spans="2:10" ht="14.25">
      <c r="B69" s="2459"/>
      <c r="E69" s="2460"/>
      <c r="G69" s="2460"/>
      <c r="H69" s="2461"/>
      <c r="I69" s="2462"/>
      <c r="J69" s="2462"/>
    </row>
    <row r="70" spans="2:10" ht="14.25">
      <c r="B70" s="2459"/>
      <c r="E70" s="2460"/>
      <c r="G70" s="2460"/>
      <c r="H70" s="2461"/>
      <c r="I70" s="2462"/>
      <c r="J70" s="2462"/>
    </row>
    <row r="71" spans="2:10" ht="14.25">
      <c r="B71" s="2459"/>
      <c r="E71" s="2460"/>
      <c r="G71" s="2460"/>
      <c r="H71" s="2461"/>
      <c r="I71" s="2462"/>
      <c r="J71" s="2462"/>
    </row>
    <row r="72" spans="2:10" ht="14.25">
      <c r="B72" s="2459"/>
      <c r="E72" s="2460"/>
      <c r="G72" s="2460"/>
      <c r="H72" s="2461"/>
      <c r="I72" s="2462"/>
      <c r="J72" s="2462"/>
    </row>
    <row r="73" spans="2:10" ht="14.25">
      <c r="B73" s="2459"/>
      <c r="E73" s="2460"/>
      <c r="G73" s="2460"/>
      <c r="H73" s="2461"/>
      <c r="I73" s="2462"/>
      <c r="J73" s="2462"/>
    </row>
    <row r="74" spans="2:10" ht="14.25">
      <c r="B74" s="2459"/>
      <c r="E74" s="2460"/>
      <c r="G74" s="2460"/>
      <c r="H74" s="2461"/>
      <c r="I74" s="2462"/>
      <c r="J74" s="2462"/>
    </row>
    <row r="75" spans="2:10" ht="14.25">
      <c r="B75" s="2459"/>
      <c r="E75" s="2460"/>
      <c r="G75" s="2460"/>
      <c r="H75" s="2461"/>
      <c r="I75" s="2462"/>
      <c r="J75" s="2462"/>
    </row>
    <row r="76" spans="2:10" ht="14.25">
      <c r="B76" s="2459"/>
      <c r="E76" s="2460"/>
      <c r="G76" s="2460"/>
      <c r="H76" s="2461"/>
      <c r="I76" s="2462"/>
      <c r="J76" s="2462"/>
    </row>
    <row r="77" spans="2:10" ht="14.25">
      <c r="B77" s="2459"/>
      <c r="E77" s="2460"/>
      <c r="G77" s="2460"/>
      <c r="H77" s="2461"/>
      <c r="I77" s="2462"/>
      <c r="J77" s="2462"/>
    </row>
    <row r="78" spans="2:10" ht="14.25">
      <c r="B78" s="2459"/>
      <c r="E78" s="2460"/>
      <c r="G78" s="2460"/>
      <c r="H78" s="2461"/>
      <c r="I78" s="2462"/>
      <c r="J78" s="2462"/>
    </row>
    <row r="79" spans="2:10" ht="14.25">
      <c r="B79" s="2459"/>
      <c r="E79" s="2460"/>
      <c r="G79" s="2460"/>
      <c r="H79" s="2461"/>
      <c r="I79" s="2462"/>
      <c r="J79" s="2462"/>
    </row>
    <row r="80" spans="2:10" ht="14.25">
      <c r="B80" s="2459"/>
      <c r="E80" s="2460"/>
      <c r="G80" s="2460"/>
      <c r="H80" s="2461"/>
      <c r="I80" s="2462"/>
      <c r="J80" s="2462"/>
    </row>
    <row r="81" spans="2:10" ht="14.25">
      <c r="B81" s="2459"/>
      <c r="E81" s="2460"/>
      <c r="G81" s="2460"/>
      <c r="H81" s="2461"/>
      <c r="I81" s="2462"/>
      <c r="J81" s="2462"/>
    </row>
    <row r="82" spans="2:10" ht="14.25">
      <c r="B82" s="2459"/>
      <c r="E82" s="2460"/>
      <c r="G82" s="2460"/>
      <c r="H82" s="2461"/>
      <c r="I82" s="2462"/>
      <c r="J82" s="2462"/>
    </row>
    <row r="83" spans="2:10" ht="14.25">
      <c r="B83" s="2459"/>
      <c r="E83" s="2460"/>
      <c r="G83" s="2460"/>
      <c r="H83" s="2461"/>
      <c r="I83" s="2462"/>
      <c r="J83" s="2462"/>
    </row>
    <row r="84" spans="2:10" ht="14.25">
      <c r="B84" s="2459"/>
      <c r="E84" s="2460"/>
      <c r="G84" s="2460"/>
      <c r="H84" s="2461"/>
      <c r="I84" s="2462"/>
      <c r="J84" s="2462"/>
    </row>
    <row r="85" spans="2:10" ht="14.25">
      <c r="B85" s="2459"/>
      <c r="E85" s="2460"/>
      <c r="G85" s="2460"/>
      <c r="H85" s="2461"/>
      <c r="I85" s="2462"/>
      <c r="J85" s="2462"/>
    </row>
    <row r="86" spans="2:10" ht="14.25">
      <c r="B86" s="2459"/>
      <c r="E86" s="2460"/>
      <c r="G86" s="2460"/>
      <c r="H86" s="2461"/>
      <c r="I86" s="2462"/>
      <c r="J86" s="2462"/>
    </row>
    <row r="87" spans="2:10" ht="14.25">
      <c r="B87" s="2459"/>
      <c r="E87" s="2460"/>
      <c r="G87" s="2460"/>
      <c r="H87" s="2461"/>
      <c r="I87" s="2462"/>
      <c r="J87" s="2462"/>
    </row>
    <row r="88" spans="2:10" ht="14.25">
      <c r="B88" s="2459"/>
      <c r="E88" s="2460"/>
      <c r="G88" s="2460"/>
      <c r="H88" s="2461"/>
      <c r="I88" s="2462"/>
      <c r="J88" s="2462"/>
    </row>
    <row r="89" spans="2:10" ht="14.25">
      <c r="B89" s="2459"/>
      <c r="E89" s="2460"/>
      <c r="G89" s="2460"/>
      <c r="H89" s="2461"/>
      <c r="I89" s="2462"/>
      <c r="J89" s="2462"/>
    </row>
    <row r="90" spans="2:10" ht="14.25">
      <c r="B90" s="2459"/>
      <c r="E90" s="2460"/>
      <c r="G90" s="2460"/>
      <c r="H90" s="2461"/>
      <c r="I90" s="2462"/>
      <c r="J90" s="2462"/>
    </row>
    <row r="91" spans="2:10" ht="14.25">
      <c r="B91" s="2459"/>
      <c r="E91" s="2460"/>
      <c r="G91" s="2460"/>
      <c r="H91" s="2461"/>
      <c r="I91" s="2462"/>
      <c r="J91" s="2462"/>
    </row>
    <row r="92" spans="2:10" ht="14.25">
      <c r="B92" s="2459"/>
      <c r="E92" s="2460"/>
      <c r="G92" s="2460"/>
      <c r="H92" s="2461"/>
      <c r="I92" s="2462"/>
      <c r="J92" s="2462"/>
    </row>
    <row r="93" spans="2:10" ht="14.25">
      <c r="B93" s="2459"/>
      <c r="E93" s="2460"/>
      <c r="G93" s="2460"/>
      <c r="H93" s="2461"/>
      <c r="I93" s="2462"/>
      <c r="J93" s="2462"/>
    </row>
    <row r="94" spans="2:10" ht="14.25">
      <c r="B94" s="2459"/>
      <c r="E94" s="2460"/>
      <c r="G94" s="2460"/>
      <c r="H94" s="2461"/>
      <c r="I94" s="2462"/>
      <c r="J94" s="2462"/>
    </row>
    <row r="95" spans="2:10" ht="14.25">
      <c r="B95" s="2459"/>
      <c r="E95" s="2460"/>
      <c r="G95" s="2460"/>
      <c r="H95" s="2461"/>
      <c r="I95" s="2462"/>
      <c r="J95" s="2462"/>
    </row>
    <row r="96" spans="2:10" ht="14.25">
      <c r="B96" s="2459"/>
      <c r="E96" s="2460"/>
      <c r="G96" s="2460"/>
      <c r="H96" s="2461"/>
      <c r="I96" s="2462"/>
      <c r="J96" s="2462"/>
    </row>
    <row r="97" spans="2:10" ht="14.25">
      <c r="B97" s="2459"/>
      <c r="E97" s="2460"/>
      <c r="G97" s="2460"/>
      <c r="H97" s="2461"/>
      <c r="I97" s="2462"/>
      <c r="J97" s="2462"/>
    </row>
    <row r="98" spans="2:10" ht="14.25">
      <c r="B98" s="2459"/>
      <c r="E98" s="2460"/>
      <c r="G98" s="2460"/>
      <c r="H98" s="2461"/>
      <c r="I98" s="2462"/>
      <c r="J98" s="2462"/>
    </row>
    <row r="99" spans="2:10" ht="14.25">
      <c r="B99" s="2459"/>
      <c r="E99" s="2460"/>
      <c r="G99" s="2460"/>
      <c r="H99" s="2461"/>
      <c r="I99" s="2462"/>
      <c r="J99" s="2462"/>
    </row>
    <row r="100" spans="2:10" ht="14.25">
      <c r="B100" s="2459"/>
      <c r="E100" s="2460"/>
      <c r="G100" s="2460"/>
      <c r="H100" s="2461"/>
      <c r="I100" s="2462"/>
      <c r="J100" s="2462"/>
    </row>
    <row r="101" spans="2:10" ht="14.25">
      <c r="B101" s="2459"/>
      <c r="E101" s="2460"/>
      <c r="G101" s="2460"/>
      <c r="H101" s="2461"/>
      <c r="I101" s="2462"/>
      <c r="J101" s="2462"/>
    </row>
    <row r="102" spans="2:10" ht="14.25">
      <c r="B102" s="2459"/>
      <c r="E102" s="2460"/>
      <c r="G102" s="2460"/>
      <c r="H102" s="2461"/>
      <c r="I102" s="2462"/>
      <c r="J102" s="2462"/>
    </row>
    <row r="103" spans="2:10" ht="14.25">
      <c r="B103" s="2459"/>
      <c r="E103" s="2460"/>
      <c r="G103" s="2460"/>
      <c r="H103" s="2461"/>
      <c r="I103" s="2462"/>
      <c r="J103" s="2462"/>
    </row>
    <row r="104" spans="2:10" ht="14.25">
      <c r="B104" s="2459"/>
      <c r="E104" s="2460"/>
      <c r="G104" s="2460"/>
      <c r="H104" s="2461"/>
      <c r="I104" s="2462"/>
      <c r="J104" s="2462"/>
    </row>
    <row r="105" spans="2:10" ht="14.25">
      <c r="B105" s="2459"/>
      <c r="E105" s="2460"/>
      <c r="G105" s="2460"/>
      <c r="H105" s="2461"/>
      <c r="I105" s="2462"/>
      <c r="J105" s="2462"/>
    </row>
    <row r="106" spans="2:10" ht="14.25">
      <c r="B106" s="2459"/>
      <c r="E106" s="2460"/>
      <c r="G106" s="2460"/>
      <c r="H106" s="2461"/>
      <c r="I106" s="2462"/>
      <c r="J106" s="2462"/>
    </row>
    <row r="107" spans="2:10" ht="14.25">
      <c r="B107" s="2459"/>
      <c r="E107" s="2460"/>
      <c r="G107" s="2460"/>
      <c r="H107" s="2461"/>
      <c r="I107" s="2462"/>
      <c r="J107" s="2462"/>
    </row>
    <row r="108" spans="2:10" ht="14.25">
      <c r="B108" s="2459"/>
      <c r="E108" s="2460"/>
      <c r="G108" s="2460"/>
      <c r="H108" s="2461"/>
      <c r="I108" s="2462"/>
      <c r="J108" s="2462"/>
    </row>
    <row r="109" spans="2:10" ht="14.25">
      <c r="B109" s="2459"/>
      <c r="E109" s="2460"/>
      <c r="G109" s="2460"/>
      <c r="H109" s="2461"/>
      <c r="I109" s="2462"/>
      <c r="J109" s="2462"/>
    </row>
    <row r="110" spans="2:10" ht="14.25">
      <c r="B110" s="2459"/>
      <c r="E110" s="2460"/>
      <c r="G110" s="2460"/>
      <c r="H110" s="2461"/>
      <c r="I110" s="2462"/>
      <c r="J110" s="2462"/>
    </row>
    <row r="111" spans="2:10" ht="14.25">
      <c r="B111" s="2459"/>
      <c r="E111" s="2460"/>
      <c r="G111" s="2460"/>
      <c r="H111" s="2461"/>
      <c r="I111" s="2462"/>
      <c r="J111" s="2462"/>
    </row>
    <row r="112" spans="2:10" ht="14.25">
      <c r="B112" s="2459"/>
      <c r="E112" s="2460"/>
      <c r="G112" s="2460"/>
      <c r="H112" s="2461"/>
      <c r="I112" s="2462"/>
      <c r="J112" s="2462"/>
    </row>
    <row r="113" spans="2:10" ht="14.25">
      <c r="B113" s="2459"/>
      <c r="E113" s="2460"/>
      <c r="G113" s="2460"/>
      <c r="H113" s="2461"/>
      <c r="I113" s="2462"/>
      <c r="J113" s="2462"/>
    </row>
    <row r="114" spans="2:10" ht="14.25">
      <c r="B114" s="2459"/>
      <c r="E114" s="2460"/>
      <c r="G114" s="2460"/>
      <c r="H114" s="2461"/>
      <c r="I114" s="2462"/>
      <c r="J114" s="2462"/>
    </row>
    <row r="115" spans="2:10" ht="14.25">
      <c r="B115" s="2459"/>
      <c r="E115" s="2460"/>
      <c r="G115" s="2460"/>
      <c r="H115" s="2461"/>
      <c r="I115" s="2462"/>
      <c r="J115" s="2462"/>
    </row>
    <row r="116" spans="2:10" ht="14.25">
      <c r="B116" s="2459"/>
      <c r="E116" s="2460"/>
      <c r="G116" s="2460"/>
      <c r="H116" s="2461"/>
      <c r="I116" s="2462"/>
      <c r="J116" s="2462"/>
    </row>
    <row r="117" spans="2:10" ht="14.25">
      <c r="B117" s="2459"/>
      <c r="E117" s="2460"/>
      <c r="G117" s="2460"/>
      <c r="H117" s="2461"/>
      <c r="I117" s="2462"/>
      <c r="J117" s="2462"/>
    </row>
    <row r="118" spans="2:10" ht="14.25">
      <c r="B118" s="2459"/>
      <c r="E118" s="2460"/>
      <c r="G118" s="2460"/>
      <c r="H118" s="2461"/>
      <c r="I118" s="2462"/>
      <c r="J118" s="2462"/>
    </row>
    <row r="119" spans="2:10" ht="14.25">
      <c r="B119" s="2459"/>
      <c r="E119" s="2460"/>
      <c r="G119" s="2460"/>
      <c r="H119" s="2461"/>
      <c r="I119" s="2462"/>
      <c r="J119" s="2462"/>
    </row>
    <row r="120" spans="2:10" ht="14.25">
      <c r="B120" s="2459"/>
      <c r="E120" s="2460"/>
      <c r="G120" s="2460"/>
      <c r="H120" s="2461"/>
      <c r="I120" s="2462"/>
      <c r="J120" s="2462"/>
    </row>
    <row r="121" spans="2:10" ht="14.25">
      <c r="B121" s="2459"/>
      <c r="E121" s="2460"/>
      <c r="G121" s="2460"/>
      <c r="H121" s="2461"/>
      <c r="I121" s="2462"/>
      <c r="J121" s="2462"/>
    </row>
    <row r="122" spans="2:10" ht="14.25">
      <c r="B122" s="2459"/>
      <c r="E122" s="2460"/>
      <c r="G122" s="2460"/>
      <c r="H122" s="2461"/>
      <c r="I122" s="2462"/>
      <c r="J122" s="2462"/>
    </row>
    <row r="123" spans="2:10" ht="14.25">
      <c r="B123" s="2459"/>
      <c r="E123" s="2460"/>
      <c r="G123" s="2460"/>
      <c r="H123" s="2461"/>
      <c r="I123" s="2462"/>
      <c r="J123" s="2462"/>
    </row>
    <row r="124" spans="2:10" ht="14.25">
      <c r="B124" s="2459"/>
      <c r="E124" s="2460"/>
      <c r="G124" s="2460"/>
      <c r="H124" s="2461"/>
      <c r="I124" s="2462"/>
      <c r="J124" s="2462"/>
    </row>
    <row r="125" spans="2:10" ht="14.25">
      <c r="B125" s="2459"/>
      <c r="E125" s="2460"/>
      <c r="G125" s="2460"/>
      <c r="H125" s="2461"/>
      <c r="I125" s="2462"/>
      <c r="J125" s="2462"/>
    </row>
    <row r="126" spans="2:10" ht="14.25">
      <c r="B126" s="2459"/>
      <c r="E126" s="2460"/>
      <c r="G126" s="2460"/>
      <c r="H126" s="2461"/>
      <c r="I126" s="2462"/>
      <c r="J126" s="2462"/>
    </row>
    <row r="127" spans="2:10" ht="14.25">
      <c r="B127" s="2459"/>
      <c r="E127" s="2460"/>
      <c r="G127" s="2460"/>
      <c r="H127" s="2461"/>
      <c r="I127" s="2462"/>
      <c r="J127" s="2462"/>
    </row>
    <row r="128" spans="2:10" ht="14.25">
      <c r="B128" s="2459"/>
      <c r="E128" s="2460"/>
      <c r="G128" s="2460"/>
      <c r="H128" s="2461"/>
      <c r="I128" s="2462"/>
      <c r="J128" s="2462"/>
    </row>
    <row r="129" spans="2:10" ht="14.25">
      <c r="B129" s="2459"/>
      <c r="E129" s="2460"/>
      <c r="G129" s="2460"/>
      <c r="H129" s="2461"/>
      <c r="I129" s="2462"/>
      <c r="J129" s="2462"/>
    </row>
    <row r="130" spans="2:10" ht="14.25">
      <c r="B130" s="2459"/>
      <c r="E130" s="2460"/>
      <c r="G130" s="2460"/>
      <c r="H130" s="2461"/>
      <c r="I130" s="2462"/>
      <c r="J130" s="2462"/>
    </row>
    <row r="131" spans="2:10" ht="14.25">
      <c r="B131" s="2459"/>
      <c r="E131" s="2460"/>
      <c r="G131" s="2460"/>
      <c r="H131" s="2461"/>
      <c r="I131" s="2462"/>
      <c r="J131" s="2462"/>
    </row>
    <row r="132" spans="2:10" ht="14.25">
      <c r="B132" s="2459"/>
      <c r="E132" s="2460"/>
      <c r="G132" s="2460"/>
      <c r="H132" s="2461"/>
      <c r="I132" s="2462"/>
      <c r="J132" s="2462"/>
    </row>
    <row r="133" spans="2:10" ht="14.25">
      <c r="B133" s="2459"/>
      <c r="E133" s="2460"/>
      <c r="G133" s="2460"/>
      <c r="H133" s="2461"/>
      <c r="I133" s="2462"/>
      <c r="J133" s="2462"/>
    </row>
  </sheetData>
  <dataValidations count="4">
    <dataValidation type="list" allowBlank="1" showInputMessage="1" showErrorMessage="1" sqref="B9:B1048576">
      <formula1>Pershkrimi1</formula1>
    </dataValidation>
    <dataValidation type="list" allowBlank="1" showInputMessage="1" showErrorMessage="1" sqref="H9:H1048576">
      <formula1>Kodi_Monedha</formula1>
    </dataValidation>
    <dataValidation type="list" allowBlank="1" showInputMessage="1" showErrorMessage="1" sqref="H8">
      <formula1>"ALL,USD,AUD,CAD,EUR,CHF,JPY,DKK,NOK,SEK,GBP,TRY,BGN,CNY,HUF,RUB,HRK,CZK,MCD,XAU,"</formula1>
    </dataValidation>
    <dataValidation type="list" allowBlank="1" showInputMessage="1" showErrorMessage="1" sqref="B8">
      <formula1>$P$8:$P$18</formula1>
    </dataValidation>
  </dataValidations>
  <pageMargins left="0" right="0" top="0.5" bottom="0.25" header="0.5" footer="0.5"/>
  <pageSetup paperSize="9" scale="10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'[28]Data Types'!#REF!</xm:f>
          </x14:formula1>
          <xm:sqref>E9:E1048576</xm:sqref>
        </x14:dataValidation>
        <x14:dataValidation type="list" allowBlank="1" showInputMessage="1" showErrorMessage="1">
          <x14:formula1>
            <xm:f>DataTypes3!$B$95:$B$345</xm:f>
          </x14:formula1>
          <xm:sqref>E8</xm:sqref>
        </x14:dataValidation>
      </x14:dataValidation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45"/>
  <sheetViews>
    <sheetView showGridLines="0" topLeftCell="A309" zoomScaleNormal="100" workbookViewId="0">
      <selection activeCell="B7" sqref="B7:C345"/>
    </sheetView>
  </sheetViews>
  <sheetFormatPr defaultRowHeight="15"/>
  <cols>
    <col min="1" max="1" width="10.85546875" style="863" bestFit="1" customWidth="1"/>
    <col min="2" max="2" width="25.5703125" style="701" bestFit="1" customWidth="1"/>
    <col min="3" max="3" width="122.5703125" style="701" bestFit="1" customWidth="1"/>
    <col min="4" max="16384" width="9.140625" style="1613"/>
  </cols>
  <sheetData>
    <row r="1" spans="1:3">
      <c r="A1" s="2856" t="s">
        <v>337</v>
      </c>
      <c r="B1" s="2856" t="s">
        <v>338</v>
      </c>
      <c r="C1" s="2856" t="s">
        <v>339</v>
      </c>
    </row>
    <row r="2" spans="1:3">
      <c r="A2" s="2872"/>
      <c r="B2" s="2858" t="s">
        <v>340</v>
      </c>
      <c r="C2" s="2858" t="s">
        <v>341</v>
      </c>
    </row>
    <row r="3" spans="1:3">
      <c r="A3" s="2873"/>
      <c r="B3" s="2858" t="s">
        <v>342</v>
      </c>
      <c r="C3" s="2858" t="s">
        <v>343</v>
      </c>
    </row>
    <row r="4" spans="1:3">
      <c r="A4" s="2874"/>
      <c r="B4" s="2858" t="s">
        <v>344</v>
      </c>
      <c r="C4" s="2858" t="s">
        <v>345</v>
      </c>
    </row>
    <row r="5" spans="1:3">
      <c r="A5" s="2889"/>
      <c r="B5" s="2863" t="s">
        <v>2730</v>
      </c>
      <c r="C5" s="2863" t="s">
        <v>1210</v>
      </c>
    </row>
    <row r="6" spans="1:3">
      <c r="A6" s="2890"/>
      <c r="B6" s="2876" t="s">
        <v>2731</v>
      </c>
      <c r="C6" s="2876" t="s">
        <v>2732</v>
      </c>
    </row>
    <row r="7" spans="1:3">
      <c r="A7" s="2891"/>
      <c r="B7" s="2875" t="s">
        <v>2476</v>
      </c>
      <c r="C7" s="2876"/>
    </row>
    <row r="8" spans="1:3">
      <c r="B8" s="2877" t="s">
        <v>2477</v>
      </c>
      <c r="C8" s="2878" t="s">
        <v>2466</v>
      </c>
    </row>
    <row r="9" spans="1:3">
      <c r="B9" s="2879">
        <v>2</v>
      </c>
      <c r="C9" s="2880" t="s">
        <v>2479</v>
      </c>
    </row>
    <row r="10" spans="1:3">
      <c r="B10" s="2879">
        <v>3</v>
      </c>
      <c r="C10" s="2880" t="s">
        <v>2480</v>
      </c>
    </row>
    <row r="11" spans="1:3">
      <c r="B11" s="2879">
        <v>4</v>
      </c>
      <c r="C11" s="2880" t="s">
        <v>2481</v>
      </c>
    </row>
    <row r="12" spans="1:3">
      <c r="B12" s="2879">
        <v>5</v>
      </c>
      <c r="C12" s="2880" t="s">
        <v>2482</v>
      </c>
    </row>
    <row r="13" spans="1:3">
      <c r="B13" s="2879">
        <v>6</v>
      </c>
      <c r="C13" s="2880" t="s">
        <v>2483</v>
      </c>
    </row>
    <row r="14" spans="1:3">
      <c r="B14" s="2879">
        <v>7</v>
      </c>
      <c r="C14" s="2880" t="s">
        <v>2484</v>
      </c>
    </row>
    <row r="15" spans="1:3">
      <c r="B15" s="2879">
        <v>8</v>
      </c>
      <c r="C15" s="2880" t="s">
        <v>2485</v>
      </c>
    </row>
    <row r="16" spans="1:3">
      <c r="B16" s="2879">
        <v>9</v>
      </c>
      <c r="C16" s="2880" t="s">
        <v>2486</v>
      </c>
    </row>
    <row r="17" spans="2:3">
      <c r="B17" s="2879">
        <v>10</v>
      </c>
      <c r="C17" s="2880" t="s">
        <v>2487</v>
      </c>
    </row>
    <row r="18" spans="2:3">
      <c r="B18" s="2879">
        <v>11</v>
      </c>
      <c r="C18" s="2880" t="s">
        <v>2488</v>
      </c>
    </row>
    <row r="19" spans="2:3">
      <c r="B19" s="2879">
        <v>12</v>
      </c>
      <c r="C19" s="2880" t="s">
        <v>2489</v>
      </c>
    </row>
    <row r="20" spans="2:3">
      <c r="B20" s="2879"/>
      <c r="C20" s="2880"/>
    </row>
    <row r="21" spans="2:3">
      <c r="B21" s="2881">
        <v>20</v>
      </c>
      <c r="C21" s="2882" t="s">
        <v>2490</v>
      </c>
    </row>
    <row r="22" spans="2:3">
      <c r="B22" s="2881">
        <v>21</v>
      </c>
      <c r="C22" s="2882" t="s">
        <v>2491</v>
      </c>
    </row>
    <row r="23" spans="2:3">
      <c r="B23" s="2881">
        <v>22</v>
      </c>
      <c r="C23" s="2882" t="s">
        <v>2492</v>
      </c>
    </row>
    <row r="24" spans="2:3">
      <c r="B24" s="2881">
        <v>23</v>
      </c>
      <c r="C24" s="2882" t="s">
        <v>2493</v>
      </c>
    </row>
    <row r="25" spans="2:3">
      <c r="B25" s="2881">
        <v>24</v>
      </c>
      <c r="C25" s="2882" t="s">
        <v>2494</v>
      </c>
    </row>
    <row r="26" spans="2:3">
      <c r="B26" s="2881">
        <v>25</v>
      </c>
      <c r="C26" s="2882" t="s">
        <v>2495</v>
      </c>
    </row>
    <row r="27" spans="2:3">
      <c r="B27" s="2881">
        <v>26</v>
      </c>
      <c r="C27" s="2882" t="s">
        <v>1081</v>
      </c>
    </row>
    <row r="28" spans="2:3">
      <c r="B28" s="2881">
        <v>27</v>
      </c>
      <c r="C28" s="2882" t="s">
        <v>1097</v>
      </c>
    </row>
    <row r="29" spans="2:3">
      <c r="B29" s="2881">
        <v>28</v>
      </c>
      <c r="C29" s="2882" t="s">
        <v>2496</v>
      </c>
    </row>
    <row r="30" spans="2:3">
      <c r="B30" s="2881"/>
      <c r="C30" s="2882"/>
    </row>
    <row r="31" spans="2:3">
      <c r="B31" s="2881">
        <v>30</v>
      </c>
      <c r="C31" s="2882" t="s">
        <v>2497</v>
      </c>
    </row>
    <row r="32" spans="2:3">
      <c r="B32" s="2881"/>
      <c r="C32" s="2883" t="s">
        <v>2498</v>
      </c>
    </row>
    <row r="33" spans="2:3">
      <c r="B33" s="2881"/>
      <c r="C33" s="2880" t="s">
        <v>587</v>
      </c>
    </row>
    <row r="34" spans="2:3">
      <c r="B34" s="2881"/>
      <c r="C34" s="2880" t="s">
        <v>656</v>
      </c>
    </row>
    <row r="35" spans="2:3">
      <c r="B35" s="2881"/>
      <c r="C35" s="2880" t="s">
        <v>346</v>
      </c>
    </row>
    <row r="36" spans="2:3">
      <c r="B36" s="2881"/>
      <c r="C36" s="2880" t="s">
        <v>1209</v>
      </c>
    </row>
    <row r="37" spans="2:3">
      <c r="B37" s="2881"/>
      <c r="C37" s="2876" t="s">
        <v>657</v>
      </c>
    </row>
    <row r="38" spans="2:3" ht="13.5" customHeight="1">
      <c r="B38" s="2881"/>
      <c r="C38" s="2876" t="s">
        <v>128</v>
      </c>
    </row>
    <row r="39" spans="2:3">
      <c r="B39" s="2881"/>
      <c r="C39" s="2876" t="s">
        <v>566</v>
      </c>
    </row>
    <row r="40" spans="2:3">
      <c r="B40" s="2881"/>
      <c r="C40" s="2876"/>
    </row>
    <row r="41" spans="2:3">
      <c r="B41" s="2881"/>
      <c r="C41" s="2884" t="s">
        <v>103</v>
      </c>
    </row>
    <row r="42" spans="2:3">
      <c r="B42" s="2881"/>
      <c r="C42" s="2876" t="s">
        <v>1</v>
      </c>
    </row>
    <row r="43" spans="2:3">
      <c r="B43" s="2881"/>
      <c r="C43" s="2876" t="s">
        <v>920</v>
      </c>
    </row>
    <row r="44" spans="2:3">
      <c r="B44" s="2881"/>
      <c r="C44" s="2876" t="s">
        <v>659</v>
      </c>
    </row>
    <row r="45" spans="2:3">
      <c r="B45" s="2881"/>
      <c r="C45" s="2876" t="s">
        <v>3</v>
      </c>
    </row>
    <row r="46" spans="2:3">
      <c r="B46" s="2881"/>
      <c r="C46" s="2876" t="s">
        <v>4</v>
      </c>
    </row>
    <row r="47" spans="2:3">
      <c r="B47" s="2881"/>
      <c r="C47" s="2876" t="s">
        <v>669</v>
      </c>
    </row>
    <row r="48" spans="2:3">
      <c r="B48" s="2881"/>
      <c r="C48" s="2876" t="s">
        <v>684</v>
      </c>
    </row>
    <row r="49" spans="2:3">
      <c r="B49" s="2881"/>
      <c r="C49" s="2876" t="s">
        <v>1211</v>
      </c>
    </row>
    <row r="50" spans="2:3">
      <c r="B50" s="2881"/>
      <c r="C50" s="2876" t="s">
        <v>1212</v>
      </c>
    </row>
    <row r="51" spans="2:3">
      <c r="B51" s="2881"/>
      <c r="C51" s="2876" t="s">
        <v>671</v>
      </c>
    </row>
    <row r="52" spans="2:3">
      <c r="B52" s="2881"/>
      <c r="C52" s="2876" t="s">
        <v>5</v>
      </c>
    </row>
    <row r="53" spans="2:3">
      <c r="B53" s="2881"/>
      <c r="C53" s="2876" t="s">
        <v>9</v>
      </c>
    </row>
    <row r="54" spans="2:3">
      <c r="B54" s="2881"/>
      <c r="C54" s="2876" t="s">
        <v>155</v>
      </c>
    </row>
    <row r="55" spans="2:3">
      <c r="B55" s="2881"/>
      <c r="C55" s="2876" t="s">
        <v>0</v>
      </c>
    </row>
    <row r="56" spans="2:3">
      <c r="B56" s="2881"/>
      <c r="C56" s="2876" t="s">
        <v>584</v>
      </c>
    </row>
    <row r="57" spans="2:3">
      <c r="B57" s="2881"/>
      <c r="C57" s="2876"/>
    </row>
    <row r="58" spans="2:3">
      <c r="B58" s="2881"/>
      <c r="C58" s="2884" t="s">
        <v>2511</v>
      </c>
    </row>
    <row r="59" spans="2:3">
      <c r="B59" s="2881"/>
      <c r="C59" s="2876" t="s">
        <v>660</v>
      </c>
    </row>
    <row r="60" spans="2:3">
      <c r="B60" s="2881"/>
      <c r="C60" s="2876" t="s">
        <v>661</v>
      </c>
    </row>
    <row r="61" spans="2:3">
      <c r="B61" s="2881"/>
      <c r="C61" s="2876" t="s">
        <v>662</v>
      </c>
    </row>
    <row r="62" spans="2:3">
      <c r="B62" s="2881"/>
      <c r="C62" s="2876"/>
    </row>
    <row r="63" spans="2:3">
      <c r="B63" s="2881"/>
      <c r="C63" s="2884" t="s">
        <v>104</v>
      </c>
    </row>
    <row r="64" spans="2:3">
      <c r="B64" s="2881"/>
      <c r="C64" s="2876" t="s">
        <v>348</v>
      </c>
    </row>
    <row r="65" spans="2:3">
      <c r="B65" s="2881"/>
      <c r="C65" s="2876" t="s">
        <v>336</v>
      </c>
    </row>
    <row r="66" spans="2:3">
      <c r="B66" s="2881"/>
      <c r="C66" s="2876"/>
    </row>
    <row r="67" spans="2:3">
      <c r="B67" s="2881"/>
      <c r="C67" s="2884" t="s">
        <v>2512</v>
      </c>
    </row>
    <row r="68" spans="2:3">
      <c r="B68" s="2881"/>
      <c r="C68" s="2876" t="s">
        <v>349</v>
      </c>
    </row>
    <row r="69" spans="2:3">
      <c r="B69" s="2881"/>
      <c r="C69" s="2876" t="s">
        <v>350</v>
      </c>
    </row>
    <row r="70" spans="2:3">
      <c r="B70" s="2881"/>
      <c r="C70" s="2876" t="s">
        <v>667</v>
      </c>
    </row>
    <row r="71" spans="2:3">
      <c r="B71" s="2881"/>
      <c r="C71" s="2876"/>
    </row>
    <row r="72" spans="2:3">
      <c r="B72" s="2865" t="s">
        <v>709</v>
      </c>
      <c r="C72" s="2884" t="s">
        <v>109</v>
      </c>
    </row>
    <row r="73" spans="2:3">
      <c r="B73" s="2885" t="s">
        <v>62</v>
      </c>
      <c r="C73" s="2886" t="s">
        <v>121</v>
      </c>
    </row>
    <row r="74" spans="2:3">
      <c r="B74" s="2885" t="s">
        <v>64</v>
      </c>
      <c r="C74" s="2886" t="s">
        <v>122</v>
      </c>
    </row>
    <row r="75" spans="2:3">
      <c r="B75" s="2885" t="s">
        <v>69</v>
      </c>
      <c r="C75" s="2886" t="s">
        <v>124</v>
      </c>
    </row>
    <row r="76" spans="2:3">
      <c r="B76" s="2885" t="s">
        <v>68</v>
      </c>
      <c r="C76" s="2886" t="s">
        <v>126</v>
      </c>
    </row>
    <row r="77" spans="2:3">
      <c r="B77" s="2885" t="s">
        <v>65</v>
      </c>
      <c r="C77" s="2886" t="s">
        <v>65</v>
      </c>
    </row>
    <row r="78" spans="2:3">
      <c r="B78" s="2885" t="s">
        <v>67</v>
      </c>
      <c r="C78" s="2886" t="s">
        <v>130</v>
      </c>
    </row>
    <row r="79" spans="2:3">
      <c r="B79" s="2885" t="s">
        <v>405</v>
      </c>
      <c r="C79" s="2886" t="s">
        <v>132</v>
      </c>
    </row>
    <row r="80" spans="2:3">
      <c r="B80" s="2885" t="s">
        <v>72</v>
      </c>
      <c r="C80" s="2886" t="s">
        <v>134</v>
      </c>
    </row>
    <row r="81" spans="2:3">
      <c r="B81" s="2885" t="s">
        <v>71</v>
      </c>
      <c r="C81" s="2886" t="s">
        <v>136</v>
      </c>
    </row>
    <row r="82" spans="2:3">
      <c r="B82" s="2885" t="s">
        <v>70</v>
      </c>
      <c r="C82" s="2886" t="s">
        <v>138</v>
      </c>
    </row>
    <row r="83" spans="2:3">
      <c r="B83" s="2885" t="s">
        <v>66</v>
      </c>
      <c r="C83" s="2886" t="s">
        <v>140</v>
      </c>
    </row>
    <row r="84" spans="2:3">
      <c r="B84" s="2885" t="s">
        <v>73</v>
      </c>
      <c r="C84" s="2886" t="s">
        <v>142</v>
      </c>
    </row>
    <row r="85" spans="2:3">
      <c r="B85" s="2885" t="s">
        <v>593</v>
      </c>
      <c r="C85" s="2886" t="s">
        <v>588</v>
      </c>
    </row>
    <row r="86" spans="2:3">
      <c r="B86" s="2885" t="s">
        <v>362</v>
      </c>
      <c r="C86" s="2886" t="s">
        <v>2513</v>
      </c>
    </row>
    <row r="87" spans="2:3">
      <c r="B87" s="2885" t="s">
        <v>395</v>
      </c>
      <c r="C87" s="2886" t="s">
        <v>589</v>
      </c>
    </row>
    <row r="88" spans="2:3">
      <c r="B88" s="2885" t="s">
        <v>446</v>
      </c>
      <c r="C88" s="2886" t="s">
        <v>590</v>
      </c>
    </row>
    <row r="89" spans="2:3">
      <c r="B89" s="2885" t="s">
        <v>392</v>
      </c>
      <c r="C89" s="2886" t="s">
        <v>658</v>
      </c>
    </row>
    <row r="90" spans="2:3">
      <c r="B90" s="2885" t="s">
        <v>370</v>
      </c>
      <c r="C90" s="2886" t="s">
        <v>591</v>
      </c>
    </row>
    <row r="91" spans="2:3">
      <c r="B91" s="2885" t="s">
        <v>594</v>
      </c>
      <c r="C91" s="2886" t="s">
        <v>592</v>
      </c>
    </row>
    <row r="92" spans="2:3">
      <c r="B92" s="2881" t="s">
        <v>1972</v>
      </c>
      <c r="C92" s="2876" t="s">
        <v>2514</v>
      </c>
    </row>
    <row r="93" spans="2:3">
      <c r="B93" s="2881"/>
      <c r="C93" s="2876"/>
    </row>
    <row r="94" spans="2:3">
      <c r="B94" s="2865" t="s">
        <v>709</v>
      </c>
      <c r="C94" s="2866" t="s">
        <v>1294</v>
      </c>
    </row>
    <row r="95" spans="2:3">
      <c r="B95" s="2887" t="s">
        <v>351</v>
      </c>
      <c r="C95" s="2888" t="s">
        <v>120</v>
      </c>
    </row>
    <row r="96" spans="2:3">
      <c r="B96" s="2887" t="s">
        <v>352</v>
      </c>
      <c r="C96" s="2888" t="s">
        <v>123</v>
      </c>
    </row>
    <row r="97" spans="2:3">
      <c r="B97" s="2887" t="s">
        <v>595</v>
      </c>
      <c r="C97" s="2888" t="s">
        <v>125</v>
      </c>
    </row>
    <row r="98" spans="2:3">
      <c r="B98" s="2887" t="s">
        <v>596</v>
      </c>
      <c r="C98" s="2888" t="s">
        <v>127</v>
      </c>
    </row>
    <row r="99" spans="2:3">
      <c r="B99" s="2887" t="s">
        <v>597</v>
      </c>
      <c r="C99" s="2888" t="s">
        <v>129</v>
      </c>
    </row>
    <row r="100" spans="2:3">
      <c r="B100" s="2887" t="s">
        <v>598</v>
      </c>
      <c r="C100" s="2888" t="s">
        <v>131</v>
      </c>
    </row>
    <row r="101" spans="2:3">
      <c r="B101" s="2887" t="s">
        <v>599</v>
      </c>
      <c r="C101" s="2888" t="s">
        <v>133</v>
      </c>
    </row>
    <row r="102" spans="2:3">
      <c r="B102" s="2887" t="s">
        <v>601</v>
      </c>
      <c r="C102" s="2888" t="s">
        <v>600</v>
      </c>
    </row>
    <row r="103" spans="2:3">
      <c r="B103" s="2887" t="s">
        <v>602</v>
      </c>
      <c r="C103" s="2888" t="s">
        <v>135</v>
      </c>
    </row>
    <row r="104" spans="2:3">
      <c r="B104" s="2887" t="s">
        <v>603</v>
      </c>
      <c r="C104" s="2888" t="s">
        <v>137</v>
      </c>
    </row>
    <row r="105" spans="2:3">
      <c r="B105" s="2887" t="s">
        <v>604</v>
      </c>
      <c r="C105" s="2888" t="s">
        <v>139</v>
      </c>
    </row>
    <row r="106" spans="2:3">
      <c r="B106" s="2887" t="s">
        <v>605</v>
      </c>
      <c r="C106" s="2888" t="s">
        <v>141</v>
      </c>
    </row>
    <row r="107" spans="2:3">
      <c r="B107" s="2887" t="s">
        <v>606</v>
      </c>
      <c r="C107" s="2888" t="s">
        <v>143</v>
      </c>
    </row>
    <row r="108" spans="2:3">
      <c r="B108" s="2887" t="s">
        <v>607</v>
      </c>
      <c r="C108" s="2888" t="s">
        <v>144</v>
      </c>
    </row>
    <row r="109" spans="2:3">
      <c r="B109" s="2887" t="s">
        <v>608</v>
      </c>
      <c r="C109" s="2888" t="s">
        <v>145</v>
      </c>
    </row>
    <row r="110" spans="2:3">
      <c r="B110" s="2887" t="s">
        <v>609</v>
      </c>
      <c r="C110" s="2888" t="s">
        <v>146</v>
      </c>
    </row>
    <row r="111" spans="2:3">
      <c r="B111" s="2887" t="s">
        <v>610</v>
      </c>
      <c r="C111" s="2888" t="s">
        <v>147</v>
      </c>
    </row>
    <row r="112" spans="2:3">
      <c r="B112" s="2887" t="s">
        <v>611</v>
      </c>
      <c r="C112" s="2888" t="s">
        <v>148</v>
      </c>
    </row>
    <row r="113" spans="2:3">
      <c r="B113" s="2887" t="s">
        <v>353</v>
      </c>
      <c r="C113" s="2888" t="s">
        <v>149</v>
      </c>
    </row>
    <row r="114" spans="2:3">
      <c r="B114" s="2887" t="s">
        <v>354</v>
      </c>
      <c r="C114" s="2888" t="s">
        <v>150</v>
      </c>
    </row>
    <row r="115" spans="2:3">
      <c r="B115" s="2887" t="s">
        <v>355</v>
      </c>
      <c r="C115" s="2888" t="s">
        <v>151</v>
      </c>
    </row>
    <row r="116" spans="2:3">
      <c r="B116" s="2887" t="s">
        <v>612</v>
      </c>
      <c r="C116" s="2888" t="s">
        <v>152</v>
      </c>
    </row>
    <row r="117" spans="2:3">
      <c r="B117" s="2887" t="s">
        <v>357</v>
      </c>
      <c r="C117" s="2888" t="s">
        <v>153</v>
      </c>
    </row>
    <row r="118" spans="2:3">
      <c r="B118" s="2887" t="s">
        <v>358</v>
      </c>
      <c r="C118" s="2888" t="s">
        <v>154</v>
      </c>
    </row>
    <row r="119" spans="2:3">
      <c r="B119" s="2887" t="s">
        <v>356</v>
      </c>
      <c r="C119" s="2888" t="s">
        <v>156</v>
      </c>
    </row>
    <row r="120" spans="2:3">
      <c r="B120" s="2887" t="s">
        <v>359</v>
      </c>
      <c r="C120" s="2888" t="s">
        <v>613</v>
      </c>
    </row>
    <row r="121" spans="2:3">
      <c r="B121" s="2887" t="s">
        <v>360</v>
      </c>
      <c r="C121" s="2888" t="s">
        <v>157</v>
      </c>
    </row>
    <row r="122" spans="2:3">
      <c r="B122" s="2887" t="s">
        <v>361</v>
      </c>
      <c r="C122" s="2888" t="s">
        <v>158</v>
      </c>
    </row>
    <row r="123" spans="2:3">
      <c r="B123" s="2887" t="s">
        <v>363</v>
      </c>
      <c r="C123" s="2888" t="s">
        <v>159</v>
      </c>
    </row>
    <row r="124" spans="2:3">
      <c r="B124" s="2887" t="s">
        <v>364</v>
      </c>
      <c r="C124" s="2888" t="s">
        <v>614</v>
      </c>
    </row>
    <row r="125" spans="2:3">
      <c r="B125" s="2887" t="s">
        <v>549</v>
      </c>
      <c r="C125" s="2888" t="s">
        <v>160</v>
      </c>
    </row>
    <row r="126" spans="2:3">
      <c r="B126" s="2887" t="s">
        <v>366</v>
      </c>
      <c r="C126" s="2888" t="s">
        <v>615</v>
      </c>
    </row>
    <row r="127" spans="2:3">
      <c r="B127" s="2887" t="s">
        <v>367</v>
      </c>
      <c r="C127" s="2888" t="s">
        <v>161</v>
      </c>
    </row>
    <row r="128" spans="2:3">
      <c r="B128" s="2887" t="s">
        <v>368</v>
      </c>
      <c r="C128" s="2888" t="s">
        <v>162</v>
      </c>
    </row>
    <row r="129" spans="2:3">
      <c r="B129" s="2887" t="s">
        <v>1194</v>
      </c>
      <c r="C129" s="2888" t="s">
        <v>616</v>
      </c>
    </row>
    <row r="130" spans="2:3">
      <c r="B130" s="2887" t="s">
        <v>369</v>
      </c>
      <c r="C130" s="2888" t="s">
        <v>163</v>
      </c>
    </row>
    <row r="131" spans="2:3">
      <c r="B131" s="2887" t="s">
        <v>371</v>
      </c>
      <c r="C131" s="2888" t="s">
        <v>164</v>
      </c>
    </row>
    <row r="132" spans="2:3">
      <c r="B132" s="2887" t="s">
        <v>372</v>
      </c>
      <c r="C132" s="2888" t="s">
        <v>165</v>
      </c>
    </row>
    <row r="133" spans="2:3">
      <c r="B133" s="2887" t="s">
        <v>373</v>
      </c>
      <c r="C133" s="2888" t="s">
        <v>166</v>
      </c>
    </row>
    <row r="134" spans="2:3">
      <c r="B134" s="2887" t="s">
        <v>374</v>
      </c>
      <c r="C134" s="2888" t="s">
        <v>167</v>
      </c>
    </row>
    <row r="135" spans="2:3">
      <c r="B135" s="2887" t="s">
        <v>375</v>
      </c>
      <c r="C135" s="2888" t="s">
        <v>168</v>
      </c>
    </row>
    <row r="136" spans="2:3">
      <c r="B136" s="2887" t="s">
        <v>376</v>
      </c>
      <c r="C136" s="2888" t="s">
        <v>169</v>
      </c>
    </row>
    <row r="137" spans="2:3">
      <c r="B137" s="2887" t="s">
        <v>377</v>
      </c>
      <c r="C137" s="2888" t="s">
        <v>170</v>
      </c>
    </row>
    <row r="138" spans="2:3">
      <c r="B138" s="2887" t="s">
        <v>378</v>
      </c>
      <c r="C138" s="2888" t="s">
        <v>171</v>
      </c>
    </row>
    <row r="139" spans="2:3">
      <c r="B139" s="2887" t="s">
        <v>379</v>
      </c>
      <c r="C139" s="2888" t="s">
        <v>172</v>
      </c>
    </row>
    <row r="140" spans="2:3">
      <c r="B140" s="2887" t="s">
        <v>380</v>
      </c>
      <c r="C140" s="2888" t="s">
        <v>617</v>
      </c>
    </row>
    <row r="141" spans="2:3">
      <c r="B141" s="2887" t="s">
        <v>381</v>
      </c>
      <c r="C141" s="2888" t="s">
        <v>618</v>
      </c>
    </row>
    <row r="142" spans="2:3">
      <c r="B142" s="2887" t="s">
        <v>382</v>
      </c>
      <c r="C142" s="2888" t="s">
        <v>173</v>
      </c>
    </row>
    <row r="143" spans="2:3">
      <c r="B143" s="2887" t="s">
        <v>383</v>
      </c>
      <c r="C143" s="2888" t="s">
        <v>174</v>
      </c>
    </row>
    <row r="144" spans="2:3">
      <c r="B144" s="2887" t="s">
        <v>384</v>
      </c>
      <c r="C144" s="2888" t="s">
        <v>619</v>
      </c>
    </row>
    <row r="145" spans="2:3">
      <c r="B145" s="2887" t="s">
        <v>385</v>
      </c>
      <c r="C145" s="2888" t="s">
        <v>181</v>
      </c>
    </row>
    <row r="146" spans="2:3">
      <c r="B146" s="2887" t="s">
        <v>386</v>
      </c>
      <c r="C146" s="2888" t="s">
        <v>175</v>
      </c>
    </row>
    <row r="147" spans="2:3">
      <c r="B147" s="2892" t="s">
        <v>3639</v>
      </c>
      <c r="C147" s="2893" t="s">
        <v>176</v>
      </c>
    </row>
    <row r="148" spans="2:3">
      <c r="B148" s="2887" t="s">
        <v>388</v>
      </c>
      <c r="C148" s="2888" t="s">
        <v>177</v>
      </c>
    </row>
    <row r="149" spans="2:3">
      <c r="B149" s="2887" t="s">
        <v>389</v>
      </c>
      <c r="C149" s="2888" t="s">
        <v>178</v>
      </c>
    </row>
    <row r="150" spans="2:3">
      <c r="B150" s="2887" t="s">
        <v>390</v>
      </c>
      <c r="C150" s="2888" t="s">
        <v>179</v>
      </c>
    </row>
    <row r="151" spans="2:3">
      <c r="B151" s="2887" t="s">
        <v>391</v>
      </c>
      <c r="C151" s="2888" t="s">
        <v>180</v>
      </c>
    </row>
    <row r="152" spans="2:3">
      <c r="B152" s="2887" t="s">
        <v>393</v>
      </c>
      <c r="C152" s="2888" t="s">
        <v>182</v>
      </c>
    </row>
    <row r="153" spans="2:3">
      <c r="B153" s="2887" t="s">
        <v>394</v>
      </c>
      <c r="C153" s="2888" t="s">
        <v>183</v>
      </c>
    </row>
    <row r="154" spans="2:3">
      <c r="B154" s="2887" t="s">
        <v>396</v>
      </c>
      <c r="C154" s="2888" t="s">
        <v>184</v>
      </c>
    </row>
    <row r="155" spans="2:3">
      <c r="B155" s="2887" t="s">
        <v>397</v>
      </c>
      <c r="C155" s="2888" t="s">
        <v>185</v>
      </c>
    </row>
    <row r="156" spans="2:3">
      <c r="B156" s="2887" t="s">
        <v>620</v>
      </c>
      <c r="C156" s="2888" t="s">
        <v>311</v>
      </c>
    </row>
    <row r="157" spans="2:3">
      <c r="B157" s="2887" t="s">
        <v>398</v>
      </c>
      <c r="C157" s="2888" t="s">
        <v>186</v>
      </c>
    </row>
    <row r="158" spans="2:3">
      <c r="B158" s="2887" t="s">
        <v>399</v>
      </c>
      <c r="C158" s="2888" t="s">
        <v>187</v>
      </c>
    </row>
    <row r="159" spans="2:3">
      <c r="B159" s="2887" t="s">
        <v>400</v>
      </c>
      <c r="C159" s="2888" t="s">
        <v>188</v>
      </c>
    </row>
    <row r="160" spans="2:3">
      <c r="B160" s="2887" t="s">
        <v>1195</v>
      </c>
      <c r="C160" s="2888" t="s">
        <v>189</v>
      </c>
    </row>
    <row r="161" spans="2:3">
      <c r="B161" s="2887" t="s">
        <v>401</v>
      </c>
      <c r="C161" s="2888" t="s">
        <v>190</v>
      </c>
    </row>
    <row r="162" spans="2:3">
      <c r="B162" s="2887" t="s">
        <v>402</v>
      </c>
      <c r="C162" s="2888" t="s">
        <v>191</v>
      </c>
    </row>
    <row r="163" spans="2:3">
      <c r="B163" s="2887" t="s">
        <v>403</v>
      </c>
      <c r="C163" s="2888" t="s">
        <v>192</v>
      </c>
    </row>
    <row r="164" spans="2:3">
      <c r="B164" s="2887" t="s">
        <v>404</v>
      </c>
      <c r="C164" s="2888" t="s">
        <v>621</v>
      </c>
    </row>
    <row r="165" spans="2:3">
      <c r="B165" s="2887" t="s">
        <v>406</v>
      </c>
      <c r="C165" s="2888" t="s">
        <v>622</v>
      </c>
    </row>
    <row r="166" spans="2:3">
      <c r="B166" s="2887" t="s">
        <v>407</v>
      </c>
      <c r="C166" s="2888" t="s">
        <v>193</v>
      </c>
    </row>
    <row r="167" spans="2:3">
      <c r="B167" s="2887" t="s">
        <v>408</v>
      </c>
      <c r="C167" s="2888" t="s">
        <v>194</v>
      </c>
    </row>
    <row r="168" spans="2:3">
      <c r="B168" s="2887" t="s">
        <v>1196</v>
      </c>
      <c r="C168" s="2888" t="s">
        <v>195</v>
      </c>
    </row>
    <row r="169" spans="2:3">
      <c r="B169" s="2887" t="s">
        <v>409</v>
      </c>
      <c r="C169" s="2888" t="s">
        <v>196</v>
      </c>
    </row>
    <row r="170" spans="2:3">
      <c r="B170" s="2887" t="s">
        <v>410</v>
      </c>
      <c r="C170" s="2888" t="s">
        <v>197</v>
      </c>
    </row>
    <row r="171" spans="2:3">
      <c r="B171" s="2887" t="s">
        <v>411</v>
      </c>
      <c r="C171" s="2888" t="s">
        <v>198</v>
      </c>
    </row>
    <row r="172" spans="2:3">
      <c r="B172" s="2892" t="s">
        <v>3640</v>
      </c>
      <c r="C172" s="2893" t="s">
        <v>3603</v>
      </c>
    </row>
    <row r="173" spans="2:3">
      <c r="B173" s="2887" t="s">
        <v>412</v>
      </c>
      <c r="C173" s="2888" t="s">
        <v>199</v>
      </c>
    </row>
    <row r="174" spans="2:3">
      <c r="B174" s="2887" t="s">
        <v>413</v>
      </c>
      <c r="C174" s="2888" t="s">
        <v>200</v>
      </c>
    </row>
    <row r="175" spans="2:3">
      <c r="B175" s="2887" t="s">
        <v>414</v>
      </c>
      <c r="C175" s="2888" t="s">
        <v>201</v>
      </c>
    </row>
    <row r="176" spans="2:3">
      <c r="B176" s="2887" t="s">
        <v>415</v>
      </c>
      <c r="C176" s="2888" t="s">
        <v>202</v>
      </c>
    </row>
    <row r="177" spans="2:3">
      <c r="B177" s="2887" t="s">
        <v>416</v>
      </c>
      <c r="C177" s="2888" t="s">
        <v>203</v>
      </c>
    </row>
    <row r="178" spans="2:3">
      <c r="B178" s="2887" t="s">
        <v>417</v>
      </c>
      <c r="C178" s="2888" t="s">
        <v>204</v>
      </c>
    </row>
    <row r="179" spans="2:3">
      <c r="B179" s="2887" t="s">
        <v>418</v>
      </c>
      <c r="C179" s="2888" t="s">
        <v>205</v>
      </c>
    </row>
    <row r="180" spans="2:3">
      <c r="B180" s="2887" t="s">
        <v>419</v>
      </c>
      <c r="C180" s="2888" t="s">
        <v>206</v>
      </c>
    </row>
    <row r="181" spans="2:3">
      <c r="B181" s="2887" t="s">
        <v>1197</v>
      </c>
      <c r="C181" s="2888" t="s">
        <v>207</v>
      </c>
    </row>
    <row r="182" spans="2:3">
      <c r="B182" s="2887" t="s">
        <v>420</v>
      </c>
      <c r="C182" s="2888" t="s">
        <v>208</v>
      </c>
    </row>
    <row r="183" spans="2:3">
      <c r="B183" s="2887" t="s">
        <v>422</v>
      </c>
      <c r="C183" s="2888" t="s">
        <v>209</v>
      </c>
    </row>
    <row r="184" spans="2:3">
      <c r="B184" s="2887" t="s">
        <v>423</v>
      </c>
      <c r="C184" s="2888" t="s">
        <v>210</v>
      </c>
    </row>
    <row r="185" spans="2:3">
      <c r="B185" s="2887" t="s">
        <v>424</v>
      </c>
      <c r="C185" s="2888" t="s">
        <v>211</v>
      </c>
    </row>
    <row r="186" spans="2:3">
      <c r="B186" s="2887" t="s">
        <v>426</v>
      </c>
      <c r="C186" s="2888" t="s">
        <v>212</v>
      </c>
    </row>
    <row r="187" spans="2:3">
      <c r="B187" s="2887" t="s">
        <v>427</v>
      </c>
      <c r="C187" s="2888" t="s">
        <v>624</v>
      </c>
    </row>
    <row r="188" spans="2:3">
      <c r="B188" s="2887" t="s">
        <v>428</v>
      </c>
      <c r="C188" s="2888" t="s">
        <v>213</v>
      </c>
    </row>
    <row r="189" spans="2:3">
      <c r="B189" s="2892" t="s">
        <v>3641</v>
      </c>
      <c r="C189" s="2893" t="s">
        <v>214</v>
      </c>
    </row>
    <row r="190" spans="2:3">
      <c r="B190" s="2887" t="s">
        <v>429</v>
      </c>
      <c r="C190" s="2888" t="s">
        <v>215</v>
      </c>
    </row>
    <row r="191" spans="2:3">
      <c r="B191" s="2887" t="s">
        <v>430</v>
      </c>
      <c r="C191" s="2888" t="s">
        <v>216</v>
      </c>
    </row>
    <row r="192" spans="2:3">
      <c r="B192" s="2887" t="s">
        <v>431</v>
      </c>
      <c r="C192" s="2888" t="s">
        <v>626</v>
      </c>
    </row>
    <row r="193" spans="2:3">
      <c r="B193" s="2887" t="s">
        <v>432</v>
      </c>
      <c r="C193" s="2888" t="s">
        <v>217</v>
      </c>
    </row>
    <row r="194" spans="2:3">
      <c r="B194" s="2887" t="s">
        <v>433</v>
      </c>
      <c r="C194" s="2888" t="s">
        <v>218</v>
      </c>
    </row>
    <row r="195" spans="2:3">
      <c r="B195" s="2887" t="s">
        <v>1198</v>
      </c>
      <c r="C195" s="2888" t="s">
        <v>219</v>
      </c>
    </row>
    <row r="196" spans="2:3">
      <c r="B196" s="2887" t="s">
        <v>434</v>
      </c>
      <c r="C196" s="2888" t="s">
        <v>220</v>
      </c>
    </row>
    <row r="197" spans="2:3">
      <c r="B197" s="2887" t="s">
        <v>1199</v>
      </c>
      <c r="C197" s="2888" t="s">
        <v>221</v>
      </c>
    </row>
    <row r="198" spans="2:3">
      <c r="B198" s="2887" t="s">
        <v>387</v>
      </c>
      <c r="C198" s="2888" t="s">
        <v>627</v>
      </c>
    </row>
    <row r="199" spans="2:3">
      <c r="B199" s="2887" t="s">
        <v>435</v>
      </c>
      <c r="C199" s="2888" t="s">
        <v>222</v>
      </c>
    </row>
    <row r="200" spans="2:3">
      <c r="B200" s="2887" t="s">
        <v>436</v>
      </c>
      <c r="C200" s="2888" t="s">
        <v>223</v>
      </c>
    </row>
    <row r="201" spans="2:3">
      <c r="B201" s="2887" t="s">
        <v>628</v>
      </c>
      <c r="C201" s="2888" t="s">
        <v>224</v>
      </c>
    </row>
    <row r="202" spans="2:3">
      <c r="B202" s="2887" t="s">
        <v>437</v>
      </c>
      <c r="C202" s="2888" t="s">
        <v>225</v>
      </c>
    </row>
    <row r="203" spans="2:3">
      <c r="B203" s="2887" t="s">
        <v>1200</v>
      </c>
      <c r="C203" s="2888" t="s">
        <v>226</v>
      </c>
    </row>
    <row r="204" spans="2:3">
      <c r="B204" s="2887" t="s">
        <v>438</v>
      </c>
      <c r="C204" s="2888" t="s">
        <v>227</v>
      </c>
    </row>
    <row r="205" spans="2:3">
      <c r="B205" s="2887" t="s">
        <v>439</v>
      </c>
      <c r="C205" s="2888" t="s">
        <v>228</v>
      </c>
    </row>
    <row r="206" spans="2:3">
      <c r="B206" s="2892" t="s">
        <v>3642</v>
      </c>
      <c r="C206" s="2893" t="s">
        <v>629</v>
      </c>
    </row>
    <row r="207" spans="2:3">
      <c r="B207" s="2887" t="s">
        <v>442</v>
      </c>
      <c r="C207" s="2888" t="s">
        <v>229</v>
      </c>
    </row>
    <row r="208" spans="2:3">
      <c r="B208" s="2887" t="s">
        <v>443</v>
      </c>
      <c r="C208" s="2888" t="s">
        <v>230</v>
      </c>
    </row>
    <row r="209" spans="2:3">
      <c r="B209" s="2887" t="s">
        <v>444</v>
      </c>
      <c r="C209" s="2888" t="s">
        <v>630</v>
      </c>
    </row>
    <row r="210" spans="2:3">
      <c r="B210" s="2887" t="s">
        <v>445</v>
      </c>
      <c r="C210" s="2888" t="s">
        <v>231</v>
      </c>
    </row>
    <row r="211" spans="2:3">
      <c r="B211" s="2887" t="s">
        <v>447</v>
      </c>
      <c r="C211" s="2888" t="s">
        <v>232</v>
      </c>
    </row>
    <row r="212" spans="2:3">
      <c r="B212" s="2887" t="s">
        <v>448</v>
      </c>
      <c r="C212" s="2888" t="s">
        <v>233</v>
      </c>
    </row>
    <row r="213" spans="2:3">
      <c r="B213" s="2887" t="s">
        <v>449</v>
      </c>
      <c r="C213" s="2888" t="s">
        <v>234</v>
      </c>
    </row>
    <row r="214" spans="2:3">
      <c r="B214" s="2887" t="s">
        <v>450</v>
      </c>
      <c r="C214" s="2888" t="s">
        <v>235</v>
      </c>
    </row>
    <row r="215" spans="2:3">
      <c r="B215" s="2887" t="s">
        <v>451</v>
      </c>
      <c r="C215" s="2888" t="s">
        <v>236</v>
      </c>
    </row>
    <row r="216" spans="2:3">
      <c r="B216" s="2887" t="s">
        <v>452</v>
      </c>
      <c r="C216" s="2888" t="s">
        <v>237</v>
      </c>
    </row>
    <row r="217" spans="2:3">
      <c r="B217" s="2887" t="s">
        <v>453</v>
      </c>
      <c r="C217" s="2888" t="s">
        <v>238</v>
      </c>
    </row>
    <row r="218" spans="2:3">
      <c r="B218" s="2887" t="s">
        <v>454</v>
      </c>
      <c r="C218" s="2888" t="s">
        <v>631</v>
      </c>
    </row>
    <row r="219" spans="2:3">
      <c r="B219" s="2887" t="s">
        <v>421</v>
      </c>
      <c r="C219" s="2888" t="s">
        <v>331</v>
      </c>
    </row>
    <row r="220" spans="2:3">
      <c r="B220" s="2887" t="s">
        <v>455</v>
      </c>
      <c r="C220" s="2888" t="s">
        <v>239</v>
      </c>
    </row>
    <row r="221" spans="2:3">
      <c r="B221" s="2887" t="s">
        <v>456</v>
      </c>
      <c r="C221" s="2888" t="s">
        <v>240</v>
      </c>
    </row>
    <row r="222" spans="2:3">
      <c r="B222" s="2887" t="s">
        <v>457</v>
      </c>
      <c r="C222" s="2888" t="s">
        <v>241</v>
      </c>
    </row>
    <row r="223" spans="2:3">
      <c r="B223" s="2887" t="s">
        <v>458</v>
      </c>
      <c r="C223" s="2888" t="s">
        <v>242</v>
      </c>
    </row>
    <row r="224" spans="2:3">
      <c r="B224" s="2887" t="s">
        <v>459</v>
      </c>
      <c r="C224" s="2888" t="s">
        <v>243</v>
      </c>
    </row>
    <row r="225" spans="2:3">
      <c r="B225" s="2887" t="s">
        <v>460</v>
      </c>
      <c r="C225" s="2888" t="s">
        <v>244</v>
      </c>
    </row>
    <row r="226" spans="2:3">
      <c r="B226" s="2887" t="s">
        <v>461</v>
      </c>
      <c r="C226" s="2888" t="s">
        <v>245</v>
      </c>
    </row>
    <row r="227" spans="2:3">
      <c r="B227" s="2887" t="s">
        <v>462</v>
      </c>
      <c r="C227" s="2888" t="s">
        <v>246</v>
      </c>
    </row>
    <row r="228" spans="2:3">
      <c r="B228" s="2887" t="s">
        <v>463</v>
      </c>
      <c r="C228" s="2888" t="s">
        <v>247</v>
      </c>
    </row>
    <row r="229" spans="2:3">
      <c r="B229" s="2887" t="s">
        <v>464</v>
      </c>
      <c r="C229" s="2888" t="s">
        <v>248</v>
      </c>
    </row>
    <row r="230" spans="2:3">
      <c r="B230" s="2887" t="s">
        <v>465</v>
      </c>
      <c r="C230" s="2888" t="s">
        <v>249</v>
      </c>
    </row>
    <row r="231" spans="2:3">
      <c r="B231" s="2887" t="s">
        <v>466</v>
      </c>
      <c r="C231" s="2888" t="s">
        <v>632</v>
      </c>
    </row>
    <row r="232" spans="2:3">
      <c r="B232" s="2887" t="s">
        <v>467</v>
      </c>
      <c r="C232" s="2888" t="s">
        <v>633</v>
      </c>
    </row>
    <row r="233" spans="2:3">
      <c r="B233" s="2887" t="s">
        <v>468</v>
      </c>
      <c r="C233" s="2888" t="s">
        <v>250</v>
      </c>
    </row>
    <row r="234" spans="2:3">
      <c r="B234" s="2887" t="s">
        <v>469</v>
      </c>
      <c r="C234" s="2888" t="s">
        <v>251</v>
      </c>
    </row>
    <row r="235" spans="2:3">
      <c r="B235" s="2887" t="s">
        <v>470</v>
      </c>
      <c r="C235" s="2888" t="s">
        <v>252</v>
      </c>
    </row>
    <row r="236" spans="2:3">
      <c r="B236" s="2887" t="s">
        <v>471</v>
      </c>
      <c r="C236" s="2888" t="s">
        <v>253</v>
      </c>
    </row>
    <row r="237" spans="2:3">
      <c r="B237" s="2887" t="s">
        <v>472</v>
      </c>
      <c r="C237" s="2888" t="s">
        <v>254</v>
      </c>
    </row>
    <row r="238" spans="2:3">
      <c r="B238" s="2887" t="s">
        <v>473</v>
      </c>
      <c r="C238" s="2888" t="s">
        <v>255</v>
      </c>
    </row>
    <row r="239" spans="2:3">
      <c r="B239" s="2887" t="s">
        <v>474</v>
      </c>
      <c r="C239" s="2888" t="s">
        <v>256</v>
      </c>
    </row>
    <row r="240" spans="2:3">
      <c r="B240" s="2887" t="s">
        <v>475</v>
      </c>
      <c r="C240" s="2888" t="s">
        <v>257</v>
      </c>
    </row>
    <row r="241" spans="2:3">
      <c r="B241" s="2887" t="s">
        <v>476</v>
      </c>
      <c r="C241" s="2888" t="s">
        <v>258</v>
      </c>
    </row>
    <row r="242" spans="2:3">
      <c r="B242" s="2887" t="s">
        <v>477</v>
      </c>
      <c r="C242" s="2888" t="s">
        <v>259</v>
      </c>
    </row>
    <row r="243" spans="2:3">
      <c r="B243" s="2887" t="s">
        <v>478</v>
      </c>
      <c r="C243" s="2888" t="s">
        <v>634</v>
      </c>
    </row>
    <row r="244" spans="2:3">
      <c r="B244" s="2887" t="s">
        <v>479</v>
      </c>
      <c r="C244" s="2888" t="s">
        <v>260</v>
      </c>
    </row>
    <row r="245" spans="2:3">
      <c r="B245" s="2887" t="s">
        <v>480</v>
      </c>
      <c r="C245" s="2888" t="s">
        <v>261</v>
      </c>
    </row>
    <row r="246" spans="2:3">
      <c r="B246" s="2887" t="s">
        <v>481</v>
      </c>
      <c r="C246" s="2888" t="s">
        <v>262</v>
      </c>
    </row>
    <row r="247" spans="2:3">
      <c r="B247" s="2887" t="s">
        <v>482</v>
      </c>
      <c r="C247" s="2888" t="s">
        <v>263</v>
      </c>
    </row>
    <row r="248" spans="2:3">
      <c r="B248" s="2887" t="s">
        <v>483</v>
      </c>
      <c r="C248" s="2888" t="s">
        <v>264</v>
      </c>
    </row>
    <row r="249" spans="2:3">
      <c r="B249" s="2887" t="s">
        <v>484</v>
      </c>
      <c r="C249" s="2888" t="s">
        <v>265</v>
      </c>
    </row>
    <row r="250" spans="2:3">
      <c r="B250" s="2887" t="s">
        <v>485</v>
      </c>
      <c r="C250" s="2888" t="s">
        <v>266</v>
      </c>
    </row>
    <row r="251" spans="2:3">
      <c r="B251" s="2887" t="s">
        <v>486</v>
      </c>
      <c r="C251" s="2888" t="s">
        <v>267</v>
      </c>
    </row>
    <row r="252" spans="2:3">
      <c r="B252" s="2887" t="s">
        <v>440</v>
      </c>
      <c r="C252" s="2888" t="s">
        <v>635</v>
      </c>
    </row>
    <row r="253" spans="2:3">
      <c r="B253" s="2887" t="s">
        <v>487</v>
      </c>
      <c r="C253" s="2888" t="s">
        <v>268</v>
      </c>
    </row>
    <row r="254" spans="2:3">
      <c r="B254" s="2887" t="s">
        <v>488</v>
      </c>
      <c r="C254" s="2888" t="s">
        <v>269</v>
      </c>
    </row>
    <row r="255" spans="2:3">
      <c r="B255" s="2887" t="s">
        <v>489</v>
      </c>
      <c r="C255" s="2888" t="s">
        <v>270</v>
      </c>
    </row>
    <row r="256" spans="2:3">
      <c r="B256" s="2887" t="s">
        <v>490</v>
      </c>
      <c r="C256" s="2888" t="s">
        <v>271</v>
      </c>
    </row>
    <row r="257" spans="2:3">
      <c r="B257" s="2887" t="s">
        <v>491</v>
      </c>
      <c r="C257" s="2888" t="s">
        <v>272</v>
      </c>
    </row>
    <row r="258" spans="2:3">
      <c r="B258" s="2887" t="s">
        <v>492</v>
      </c>
      <c r="C258" s="2888" t="s">
        <v>273</v>
      </c>
    </row>
    <row r="259" spans="2:3">
      <c r="B259" s="2887" t="s">
        <v>493</v>
      </c>
      <c r="C259" s="2888" t="s">
        <v>274</v>
      </c>
    </row>
    <row r="260" spans="2:3">
      <c r="B260" s="2887" t="s">
        <v>494</v>
      </c>
      <c r="C260" s="2888" t="s">
        <v>275</v>
      </c>
    </row>
    <row r="261" spans="2:3">
      <c r="B261" s="2887" t="s">
        <v>495</v>
      </c>
      <c r="C261" s="2888" t="s">
        <v>276</v>
      </c>
    </row>
    <row r="262" spans="2:3">
      <c r="B262" s="2887" t="s">
        <v>496</v>
      </c>
      <c r="C262" s="2888" t="s">
        <v>636</v>
      </c>
    </row>
    <row r="263" spans="2:3">
      <c r="B263" s="2887" t="s">
        <v>497</v>
      </c>
      <c r="C263" s="2888" t="s">
        <v>277</v>
      </c>
    </row>
    <row r="264" spans="2:3">
      <c r="B264" s="2887" t="s">
        <v>498</v>
      </c>
      <c r="C264" s="2888" t="s">
        <v>278</v>
      </c>
    </row>
    <row r="265" spans="2:3">
      <c r="B265" s="2887" t="s">
        <v>499</v>
      </c>
      <c r="C265" s="2888" t="s">
        <v>279</v>
      </c>
    </row>
    <row r="266" spans="2:3">
      <c r="B266" s="2887" t="s">
        <v>500</v>
      </c>
      <c r="C266" s="2888" t="s">
        <v>280</v>
      </c>
    </row>
    <row r="267" spans="2:3">
      <c r="B267" s="2887" t="s">
        <v>1201</v>
      </c>
      <c r="C267" s="2888" t="s">
        <v>281</v>
      </c>
    </row>
    <row r="268" spans="2:3">
      <c r="B268" s="2887" t="s">
        <v>501</v>
      </c>
      <c r="C268" s="2888" t="s">
        <v>637</v>
      </c>
    </row>
    <row r="269" spans="2:3">
      <c r="B269" s="2887" t="s">
        <v>502</v>
      </c>
      <c r="C269" s="2888" t="s">
        <v>282</v>
      </c>
    </row>
    <row r="270" spans="2:3">
      <c r="B270" s="2887" t="s">
        <v>639</v>
      </c>
      <c r="C270" s="2888" t="s">
        <v>638</v>
      </c>
    </row>
    <row r="271" spans="2:3">
      <c r="B271" s="2887" t="s">
        <v>506</v>
      </c>
      <c r="C271" s="2888" t="s">
        <v>288</v>
      </c>
    </row>
    <row r="272" spans="2:3">
      <c r="B272" s="2887" t="s">
        <v>507</v>
      </c>
      <c r="C272" s="2888" t="s">
        <v>289</v>
      </c>
    </row>
    <row r="273" spans="2:3">
      <c r="B273" s="2887" t="s">
        <v>508</v>
      </c>
      <c r="C273" s="2888" t="s">
        <v>290</v>
      </c>
    </row>
    <row r="274" spans="2:3">
      <c r="B274" s="2887" t="s">
        <v>509</v>
      </c>
      <c r="C274" s="2888" t="s">
        <v>291</v>
      </c>
    </row>
    <row r="275" spans="2:3">
      <c r="B275" s="2887" t="s">
        <v>510</v>
      </c>
      <c r="C275" s="2888" t="s">
        <v>292</v>
      </c>
    </row>
    <row r="276" spans="2:3">
      <c r="B276" s="2887" t="s">
        <v>511</v>
      </c>
      <c r="C276" s="2888" t="s">
        <v>293</v>
      </c>
    </row>
    <row r="277" spans="2:3">
      <c r="B277" s="2887" t="s">
        <v>640</v>
      </c>
      <c r="C277" s="2888" t="s">
        <v>294</v>
      </c>
    </row>
    <row r="278" spans="2:3">
      <c r="B278" s="2887" t="s">
        <v>1202</v>
      </c>
      <c r="C278" s="2888" t="s">
        <v>295</v>
      </c>
    </row>
    <row r="279" spans="2:3">
      <c r="B279" s="2887" t="s">
        <v>512</v>
      </c>
      <c r="C279" s="2888" t="s">
        <v>296</v>
      </c>
    </row>
    <row r="280" spans="2:3">
      <c r="B280" s="2887" t="s">
        <v>1203</v>
      </c>
      <c r="C280" s="2888" t="s">
        <v>297</v>
      </c>
    </row>
    <row r="281" spans="2:3">
      <c r="B281" s="2887" t="s">
        <v>513</v>
      </c>
      <c r="C281" s="2888" t="s">
        <v>298</v>
      </c>
    </row>
    <row r="282" spans="2:3">
      <c r="B282" s="2887" t="s">
        <v>514</v>
      </c>
      <c r="C282" s="2888" t="s">
        <v>299</v>
      </c>
    </row>
    <row r="283" spans="2:3">
      <c r="B283" s="2887" t="s">
        <v>515</v>
      </c>
      <c r="C283" s="2888" t="s">
        <v>300</v>
      </c>
    </row>
    <row r="284" spans="2:3">
      <c r="B284" s="2887" t="s">
        <v>1204</v>
      </c>
      <c r="C284" s="2888" t="s">
        <v>301</v>
      </c>
    </row>
    <row r="285" spans="2:3">
      <c r="B285" s="2887" t="s">
        <v>441</v>
      </c>
      <c r="C285" s="2888" t="s">
        <v>641</v>
      </c>
    </row>
    <row r="286" spans="2:3">
      <c r="B286" s="2887" t="s">
        <v>516</v>
      </c>
      <c r="C286" s="2888" t="s">
        <v>302</v>
      </c>
    </row>
    <row r="287" spans="2:3">
      <c r="B287" s="2887" t="s">
        <v>517</v>
      </c>
      <c r="C287" s="2888" t="s">
        <v>303</v>
      </c>
    </row>
    <row r="288" spans="2:3">
      <c r="B288" s="2887" t="s">
        <v>518</v>
      </c>
      <c r="C288" s="2888" t="s">
        <v>283</v>
      </c>
    </row>
    <row r="289" spans="2:3">
      <c r="B289" s="2887" t="s">
        <v>503</v>
      </c>
      <c r="C289" s="2888" t="s">
        <v>284</v>
      </c>
    </row>
    <row r="290" spans="2:3">
      <c r="B290" s="2887" t="s">
        <v>504</v>
      </c>
      <c r="C290" s="2888" t="s">
        <v>285</v>
      </c>
    </row>
    <row r="291" spans="2:3">
      <c r="B291" s="2887" t="s">
        <v>643</v>
      </c>
      <c r="C291" s="2888" t="s">
        <v>642</v>
      </c>
    </row>
    <row r="292" spans="2:3">
      <c r="B292" s="2887" t="s">
        <v>519</v>
      </c>
      <c r="C292" s="2888" t="s">
        <v>286</v>
      </c>
    </row>
    <row r="293" spans="2:3">
      <c r="B293" s="2887" t="s">
        <v>505</v>
      </c>
      <c r="C293" s="2888" t="s">
        <v>287</v>
      </c>
    </row>
    <row r="294" spans="2:3">
      <c r="B294" s="2887" t="s">
        <v>520</v>
      </c>
      <c r="C294" s="2888" t="s">
        <v>304</v>
      </c>
    </row>
    <row r="295" spans="2:3">
      <c r="B295" s="2887" t="s">
        <v>521</v>
      </c>
      <c r="C295" s="2888" t="s">
        <v>305</v>
      </c>
    </row>
    <row r="296" spans="2:3">
      <c r="B296" s="2887" t="s">
        <v>522</v>
      </c>
      <c r="C296" s="2888" t="s">
        <v>644</v>
      </c>
    </row>
    <row r="297" spans="2:3">
      <c r="B297" s="2887" t="s">
        <v>1205</v>
      </c>
      <c r="C297" s="2888" t="s">
        <v>306</v>
      </c>
    </row>
    <row r="298" spans="2:3">
      <c r="B298" s="2887" t="s">
        <v>523</v>
      </c>
      <c r="C298" s="2888" t="s">
        <v>307</v>
      </c>
    </row>
    <row r="299" spans="2:3">
      <c r="B299" s="2887" t="s">
        <v>524</v>
      </c>
      <c r="C299" s="2888" t="s">
        <v>308</v>
      </c>
    </row>
    <row r="300" spans="2:3">
      <c r="B300" s="2887" t="s">
        <v>525</v>
      </c>
      <c r="C300" s="2888" t="s">
        <v>645</v>
      </c>
    </row>
    <row r="301" spans="2:3">
      <c r="B301" s="2887" t="s">
        <v>526</v>
      </c>
      <c r="C301" s="2888" t="s">
        <v>646</v>
      </c>
    </row>
    <row r="302" spans="2:3">
      <c r="B302" s="2887" t="s">
        <v>527</v>
      </c>
      <c r="C302" s="2888" t="s">
        <v>309</v>
      </c>
    </row>
    <row r="303" spans="2:3">
      <c r="B303" s="2887" t="s">
        <v>528</v>
      </c>
      <c r="C303" s="2888" t="s">
        <v>647</v>
      </c>
    </row>
    <row r="304" spans="2:3">
      <c r="B304" s="2887" t="s">
        <v>529</v>
      </c>
      <c r="C304" s="2888" t="s">
        <v>310</v>
      </c>
    </row>
    <row r="305" spans="2:3">
      <c r="B305" s="2887" t="s">
        <v>530</v>
      </c>
      <c r="C305" s="2888" t="s">
        <v>312</v>
      </c>
    </row>
    <row r="306" spans="2:3">
      <c r="B306" s="2887" t="s">
        <v>531</v>
      </c>
      <c r="C306" s="2888" t="s">
        <v>313</v>
      </c>
    </row>
    <row r="307" spans="2:3">
      <c r="B307" s="2887" t="s">
        <v>532</v>
      </c>
      <c r="C307" s="2888" t="s">
        <v>314</v>
      </c>
    </row>
    <row r="308" spans="2:3">
      <c r="B308" s="2887" t="s">
        <v>533</v>
      </c>
      <c r="C308" s="2888" t="s">
        <v>315</v>
      </c>
    </row>
    <row r="309" spans="2:3">
      <c r="B309" s="2887" t="s">
        <v>534</v>
      </c>
      <c r="C309" s="2888" t="s">
        <v>316</v>
      </c>
    </row>
    <row r="310" spans="2:3">
      <c r="B310" s="2887" t="s">
        <v>535</v>
      </c>
      <c r="C310" s="2888" t="s">
        <v>317</v>
      </c>
    </row>
    <row r="311" spans="2:3">
      <c r="B311" s="2887" t="s">
        <v>536</v>
      </c>
      <c r="C311" s="2888" t="s">
        <v>318</v>
      </c>
    </row>
    <row r="312" spans="2:3">
      <c r="B312" s="2887" t="s">
        <v>537</v>
      </c>
      <c r="C312" s="2888" t="s">
        <v>319</v>
      </c>
    </row>
    <row r="313" spans="2:3">
      <c r="B313" s="2887" t="s">
        <v>538</v>
      </c>
      <c r="C313" s="2888" t="s">
        <v>320</v>
      </c>
    </row>
    <row r="314" spans="2:3">
      <c r="B314" s="2887" t="s">
        <v>541</v>
      </c>
      <c r="C314" s="2888" t="s">
        <v>323</v>
      </c>
    </row>
    <row r="315" spans="2:3">
      <c r="B315" s="2887" t="s">
        <v>539</v>
      </c>
      <c r="C315" s="2888" t="s">
        <v>321</v>
      </c>
    </row>
    <row r="316" spans="2:3">
      <c r="B316" s="2887" t="s">
        <v>542</v>
      </c>
      <c r="C316" s="2888" t="s">
        <v>648</v>
      </c>
    </row>
    <row r="317" spans="2:3">
      <c r="B317" s="2887" t="s">
        <v>540</v>
      </c>
      <c r="C317" s="2888" t="s">
        <v>322</v>
      </c>
    </row>
    <row r="318" spans="2:3">
      <c r="B318" s="2887" t="s">
        <v>544</v>
      </c>
      <c r="C318" s="2888" t="s">
        <v>324</v>
      </c>
    </row>
    <row r="319" spans="2:3">
      <c r="B319" s="2887" t="s">
        <v>543</v>
      </c>
      <c r="C319" s="2888" t="s">
        <v>649</v>
      </c>
    </row>
    <row r="320" spans="2:3">
      <c r="B320" s="2887" t="s">
        <v>545</v>
      </c>
      <c r="C320" s="2888" t="s">
        <v>325</v>
      </c>
    </row>
    <row r="321" spans="1:3">
      <c r="B321" s="2887" t="s">
        <v>546</v>
      </c>
      <c r="C321" s="2888" t="s">
        <v>326</v>
      </c>
    </row>
    <row r="322" spans="1:3">
      <c r="B322" s="2887" t="s">
        <v>425</v>
      </c>
      <c r="C322" s="2888" t="s">
        <v>650</v>
      </c>
    </row>
    <row r="323" spans="1:3">
      <c r="B323" s="2887" t="s">
        <v>547</v>
      </c>
      <c r="C323" s="2888" t="s">
        <v>651</v>
      </c>
    </row>
    <row r="324" spans="1:3">
      <c r="B324" s="2887" t="s">
        <v>548</v>
      </c>
      <c r="C324" s="2888" t="s">
        <v>652</v>
      </c>
    </row>
    <row r="325" spans="1:3">
      <c r="B325" s="2887" t="s">
        <v>550</v>
      </c>
      <c r="C325" s="2888" t="s">
        <v>653</v>
      </c>
    </row>
    <row r="326" spans="1:3">
      <c r="B326" s="2887" t="s">
        <v>1206</v>
      </c>
      <c r="C326" s="2888" t="s">
        <v>654</v>
      </c>
    </row>
    <row r="327" spans="1:3">
      <c r="B327" s="2887" t="s">
        <v>551</v>
      </c>
      <c r="C327" s="2888" t="s">
        <v>327</v>
      </c>
    </row>
    <row r="328" spans="1:3">
      <c r="B328" s="2887" t="s">
        <v>552</v>
      </c>
      <c r="C328" s="2888" t="s">
        <v>328</v>
      </c>
    </row>
    <row r="329" spans="1:3">
      <c r="B329" s="2887" t="s">
        <v>553</v>
      </c>
      <c r="C329" s="2888" t="s">
        <v>329</v>
      </c>
    </row>
    <row r="330" spans="1:3">
      <c r="B330" s="2887" t="s">
        <v>554</v>
      </c>
      <c r="C330" s="2888" t="s">
        <v>330</v>
      </c>
    </row>
    <row r="331" spans="1:3">
      <c r="A331" s="701"/>
      <c r="B331" s="2892" t="s">
        <v>3643</v>
      </c>
      <c r="C331" s="2893" t="s">
        <v>3592</v>
      </c>
    </row>
    <row r="332" spans="1:3">
      <c r="B332" s="2892" t="s">
        <v>3644</v>
      </c>
      <c r="C332" s="2893" t="s">
        <v>3593</v>
      </c>
    </row>
    <row r="333" spans="1:3">
      <c r="B333" s="2892" t="s">
        <v>3645</v>
      </c>
      <c r="C333" s="2893" t="s">
        <v>3594</v>
      </c>
    </row>
    <row r="334" spans="1:3">
      <c r="B334" s="2892" t="s">
        <v>3646</v>
      </c>
      <c r="C334" s="2893" t="s">
        <v>3595</v>
      </c>
    </row>
    <row r="335" spans="1:3">
      <c r="B335" s="2892" t="s">
        <v>3647</v>
      </c>
      <c r="C335" s="2893" t="s">
        <v>3596</v>
      </c>
    </row>
    <row r="336" spans="1:3">
      <c r="B336" s="2892" t="s">
        <v>3648</v>
      </c>
      <c r="C336" s="2893" t="s">
        <v>3597</v>
      </c>
    </row>
    <row r="337" spans="2:3">
      <c r="B337" s="2892" t="s">
        <v>3649</v>
      </c>
      <c r="C337" s="2893" t="s">
        <v>3598</v>
      </c>
    </row>
    <row r="338" spans="2:3">
      <c r="B338" s="2892" t="s">
        <v>3650</v>
      </c>
      <c r="C338" s="2893" t="s">
        <v>3599</v>
      </c>
    </row>
    <row r="339" spans="2:3">
      <c r="B339" s="2892" t="s">
        <v>3601</v>
      </c>
      <c r="C339" s="2893" t="s">
        <v>3600</v>
      </c>
    </row>
    <row r="340" spans="2:3">
      <c r="B340" s="2892" t="s">
        <v>3651</v>
      </c>
      <c r="C340" s="2893" t="s">
        <v>3602</v>
      </c>
    </row>
    <row r="341" spans="2:3">
      <c r="B341" s="2892" t="s">
        <v>3652</v>
      </c>
      <c r="C341" s="2893" t="s">
        <v>3604</v>
      </c>
    </row>
    <row r="342" spans="2:3">
      <c r="B342" s="2892" t="s">
        <v>3653</v>
      </c>
      <c r="C342" s="2893" t="s">
        <v>3605</v>
      </c>
    </row>
    <row r="343" spans="2:3">
      <c r="B343" s="2892" t="s">
        <v>3654</v>
      </c>
      <c r="C343" s="2893" t="s">
        <v>3606</v>
      </c>
    </row>
    <row r="344" spans="2:3">
      <c r="B344" s="2892" t="s">
        <v>3655</v>
      </c>
      <c r="C344" s="2893" t="s">
        <v>3607</v>
      </c>
    </row>
    <row r="345" spans="2:3">
      <c r="B345" s="2892" t="s">
        <v>3656</v>
      </c>
      <c r="C345" s="2893" t="s">
        <v>3608</v>
      </c>
    </row>
  </sheetData>
  <pageMargins left="0.7" right="0.7" top="0.75" bottom="0.75" header="0.3" footer="0.3"/>
  <pageSetup scale="56" fitToHeight="0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showGridLines="0" zoomScale="80" zoomScaleNormal="80" workbookViewId="0"/>
  </sheetViews>
  <sheetFormatPr defaultRowHeight="15"/>
  <cols>
    <col min="1" max="1" width="87.140625" style="1613" customWidth="1"/>
    <col min="2" max="2" width="18.42578125" style="1613" customWidth="1"/>
    <col min="3" max="3" width="14.140625" style="1613" customWidth="1"/>
    <col min="4" max="4" width="15.140625" style="1613" customWidth="1"/>
    <col min="5" max="5" width="15.85546875" style="1613" customWidth="1"/>
    <col min="6" max="6" width="17.42578125" style="1613" customWidth="1"/>
    <col min="7" max="16384" width="9.140625" style="1613"/>
  </cols>
  <sheetData>
    <row r="1" spans="1:12">
      <c r="A1" s="669" t="s">
        <v>2440</v>
      </c>
      <c r="B1" s="702" t="s">
        <v>2517</v>
      </c>
    </row>
    <row r="2" spans="1:12">
      <c r="A2" s="669" t="s">
        <v>2441</v>
      </c>
      <c r="B2" s="2" t="s">
        <v>2438</v>
      </c>
    </row>
    <row r="3" spans="1:12">
      <c r="A3" s="669" t="s">
        <v>2442</v>
      </c>
      <c r="B3" s="2" t="s">
        <v>61</v>
      </c>
    </row>
    <row r="4" spans="1:12">
      <c r="A4" s="669" t="s">
        <v>2444</v>
      </c>
      <c r="B4" s="2" t="s">
        <v>62</v>
      </c>
    </row>
    <row r="5" spans="1:12">
      <c r="A5" s="669" t="s">
        <v>2445</v>
      </c>
      <c r="B5" s="2" t="s">
        <v>1812</v>
      </c>
    </row>
    <row r="6" spans="1:12" s="670" customFormat="1">
      <c r="B6" s="1613"/>
      <c r="C6" s="1613"/>
      <c r="D6" s="1613"/>
      <c r="E6" s="1613"/>
    </row>
    <row r="7" spans="1:12" s="670" customFormat="1">
      <c r="A7" s="3220" t="s">
        <v>2446</v>
      </c>
      <c r="B7" s="2400"/>
      <c r="C7" s="2400"/>
      <c r="D7" s="2401"/>
      <c r="E7" s="2401"/>
      <c r="F7" s="2401"/>
    </row>
    <row r="8" spans="1:12" s="670" customFormat="1">
      <c r="A8" s="3221"/>
      <c r="B8" s="758" t="s">
        <v>62</v>
      </c>
      <c r="C8" s="758" t="s">
        <v>64</v>
      </c>
      <c r="D8" s="758" t="s">
        <v>65</v>
      </c>
      <c r="E8" s="758" t="s">
        <v>1517</v>
      </c>
      <c r="F8" s="758" t="s">
        <v>995</v>
      </c>
    </row>
    <row r="9" spans="1:12" s="670" customFormat="1">
      <c r="A9" s="3222"/>
      <c r="B9" s="1643"/>
      <c r="C9" s="1643"/>
      <c r="D9" s="703"/>
      <c r="E9" s="703"/>
      <c r="F9" s="703"/>
      <c r="J9" s="674"/>
    </row>
    <row r="10" spans="1:12" s="670" customFormat="1" ht="27" customHeight="1">
      <c r="A10" s="2402" t="s">
        <v>2447</v>
      </c>
      <c r="B10" s="2403"/>
      <c r="C10" s="675"/>
      <c r="D10" s="675"/>
      <c r="E10" s="675"/>
      <c r="F10" s="676">
        <f>SUM(B10:E10)</f>
        <v>0</v>
      </c>
      <c r="J10" s="674"/>
      <c r="L10" s="677"/>
    </row>
    <row r="11" spans="1:12" s="670" customFormat="1" ht="30" customHeight="1">
      <c r="A11" s="678" t="s">
        <v>2448</v>
      </c>
      <c r="B11" s="675"/>
      <c r="C11" s="675"/>
      <c r="D11" s="675"/>
      <c r="E11" s="675"/>
      <c r="F11" s="676">
        <f t="shared" ref="F11:F24" si="0">SUM(B11:E11)</f>
        <v>0</v>
      </c>
      <c r="J11" s="674"/>
      <c r="L11" s="677"/>
    </row>
    <row r="12" spans="1:12" s="670" customFormat="1" ht="39.75" customHeight="1">
      <c r="A12" s="679" t="s">
        <v>2449</v>
      </c>
      <c r="B12" s="675"/>
      <c r="C12" s="675"/>
      <c r="D12" s="675"/>
      <c r="E12" s="675"/>
      <c r="F12" s="676">
        <f t="shared" si="0"/>
        <v>0</v>
      </c>
      <c r="J12" s="674"/>
      <c r="L12" s="677"/>
    </row>
    <row r="13" spans="1:12" s="670" customFormat="1" ht="44.25" customHeight="1">
      <c r="A13" s="680" t="s">
        <v>2450</v>
      </c>
      <c r="B13" s="675"/>
      <c r="C13" s="675"/>
      <c r="D13" s="675"/>
      <c r="E13" s="675"/>
      <c r="F13" s="676">
        <f t="shared" si="0"/>
        <v>0</v>
      </c>
      <c r="J13" s="674"/>
      <c r="L13" s="677"/>
    </row>
    <row r="14" spans="1:12" s="670" customFormat="1" ht="41.25" customHeight="1">
      <c r="A14" s="680" t="s">
        <v>2451</v>
      </c>
      <c r="B14" s="675"/>
      <c r="C14" s="675"/>
      <c r="D14" s="675"/>
      <c r="E14" s="675"/>
      <c r="F14" s="676">
        <f t="shared" si="0"/>
        <v>0</v>
      </c>
      <c r="J14" s="674"/>
      <c r="L14" s="677"/>
    </row>
    <row r="15" spans="1:12" s="670" customFormat="1" ht="42.75" customHeight="1">
      <c r="A15" s="759" t="s">
        <v>2452</v>
      </c>
      <c r="B15" s="675"/>
      <c r="C15" s="675"/>
      <c r="D15" s="675"/>
      <c r="E15" s="675"/>
      <c r="F15" s="676">
        <f t="shared" si="0"/>
        <v>0</v>
      </c>
      <c r="J15" s="674"/>
      <c r="L15" s="677"/>
    </row>
    <row r="16" spans="1:12" s="670" customFormat="1" ht="32.25" customHeight="1">
      <c r="A16" s="680" t="s">
        <v>2453</v>
      </c>
      <c r="B16" s="675"/>
      <c r="C16" s="675"/>
      <c r="D16" s="675"/>
      <c r="E16" s="675"/>
      <c r="F16" s="676">
        <f t="shared" si="0"/>
        <v>0</v>
      </c>
      <c r="I16" s="681"/>
      <c r="L16" s="677"/>
    </row>
    <row r="17" spans="1:12" s="670" customFormat="1">
      <c r="A17" s="678" t="s">
        <v>2454</v>
      </c>
      <c r="B17" s="675"/>
      <c r="C17" s="675"/>
      <c r="D17" s="675"/>
      <c r="E17" s="675"/>
      <c r="F17" s="676">
        <f t="shared" si="0"/>
        <v>0</v>
      </c>
      <c r="I17" s="681"/>
      <c r="L17" s="677"/>
    </row>
    <row r="18" spans="1:12" s="670" customFormat="1" ht="39.75" customHeight="1">
      <c r="A18" s="680" t="s">
        <v>2455</v>
      </c>
      <c r="B18" s="675"/>
      <c r="C18" s="675"/>
      <c r="D18" s="675"/>
      <c r="E18" s="675"/>
      <c r="F18" s="676">
        <f t="shared" si="0"/>
        <v>0</v>
      </c>
      <c r="L18" s="677"/>
    </row>
    <row r="19" spans="1:12" s="670" customFormat="1" ht="44.25" customHeight="1">
      <c r="A19" s="679" t="s">
        <v>2456</v>
      </c>
      <c r="B19" s="675"/>
      <c r="C19" s="675"/>
      <c r="D19" s="675"/>
      <c r="E19" s="675"/>
      <c r="F19" s="676">
        <f t="shared" si="0"/>
        <v>0</v>
      </c>
      <c r="L19" s="677"/>
    </row>
    <row r="20" spans="1:12" s="670" customFormat="1" ht="51.75" customHeight="1">
      <c r="A20" s="680" t="s">
        <v>2457</v>
      </c>
      <c r="B20" s="675"/>
      <c r="C20" s="675"/>
      <c r="D20" s="675"/>
      <c r="E20" s="675"/>
      <c r="F20" s="676">
        <f t="shared" si="0"/>
        <v>0</v>
      </c>
      <c r="L20" s="677"/>
    </row>
    <row r="21" spans="1:12" s="670" customFormat="1" ht="52.5" customHeight="1">
      <c r="A21" s="680" t="s">
        <v>2458</v>
      </c>
      <c r="B21" s="675"/>
      <c r="C21" s="675"/>
      <c r="D21" s="675"/>
      <c r="E21" s="675"/>
      <c r="F21" s="676">
        <f t="shared" si="0"/>
        <v>0</v>
      </c>
      <c r="L21" s="677"/>
    </row>
    <row r="22" spans="1:12" s="670" customFormat="1" ht="53.25" customHeight="1">
      <c r="A22" s="679" t="s">
        <v>2459</v>
      </c>
      <c r="B22" s="675"/>
      <c r="C22" s="675"/>
      <c r="D22" s="675"/>
      <c r="E22" s="675"/>
      <c r="F22" s="676">
        <f t="shared" si="0"/>
        <v>0</v>
      </c>
      <c r="L22" s="677"/>
    </row>
    <row r="23" spans="1:12" s="670" customFormat="1" ht="48.75" customHeight="1">
      <c r="A23" s="680" t="s">
        <v>2460</v>
      </c>
      <c r="B23" s="675"/>
      <c r="C23" s="675"/>
      <c r="D23" s="675"/>
      <c r="E23" s="675"/>
      <c r="F23" s="676">
        <f t="shared" si="0"/>
        <v>0</v>
      </c>
      <c r="L23" s="677"/>
    </row>
    <row r="24" spans="1:12" s="670" customFormat="1" ht="52.5" customHeight="1" thickBot="1">
      <c r="A24" s="680" t="s">
        <v>2461</v>
      </c>
      <c r="B24" s="675"/>
      <c r="C24" s="675"/>
      <c r="D24" s="675"/>
      <c r="E24" s="675"/>
      <c r="F24" s="676">
        <f t="shared" si="0"/>
        <v>0</v>
      </c>
      <c r="L24" s="677"/>
    </row>
    <row r="25" spans="1:12" s="670" customFormat="1" ht="27" customHeight="1" thickBot="1">
      <c r="A25" s="682" t="s">
        <v>2462</v>
      </c>
      <c r="B25" s="683">
        <f>+SUM(B10:B24)</f>
        <v>0</v>
      </c>
      <c r="C25" s="684">
        <f>+SUM(C10:C24)</f>
        <v>0</v>
      </c>
      <c r="D25" s="684">
        <f>+SUM(D10:D24)</f>
        <v>0</v>
      </c>
      <c r="E25" s="684">
        <f>+SUM(E10:E24)</f>
        <v>0</v>
      </c>
      <c r="F25" s="684">
        <f>+SUM(F10:F24)</f>
        <v>0</v>
      </c>
      <c r="I25" s="685"/>
    </row>
    <row r="26" spans="1:12" s="670" customFormat="1" ht="30.75" customHeight="1" thickBot="1">
      <c r="A26" s="686" t="s">
        <v>2463</v>
      </c>
      <c r="B26" s="687"/>
      <c r="C26" s="688"/>
      <c r="D26" s="688"/>
      <c r="E26" s="688"/>
      <c r="F26" s="684">
        <f>SUM(B26:E26)</f>
        <v>0</v>
      </c>
      <c r="I26" s="689"/>
      <c r="J26" s="690"/>
    </row>
  </sheetData>
  <mergeCells count="1">
    <mergeCell ref="A7:A9"/>
  </mergeCells>
  <pageMargins left="0.7" right="0.7" top="0.75" bottom="0.75" header="0.3" footer="0.3"/>
  <pageSetup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showGridLines="0" zoomScale="80" zoomScaleNormal="80" workbookViewId="0">
      <selection activeCell="I18" sqref="I18"/>
    </sheetView>
  </sheetViews>
  <sheetFormatPr defaultRowHeight="12.75"/>
  <cols>
    <col min="1" max="1" width="25.140625" style="2458" customWidth="1"/>
    <col min="2" max="2" width="15" style="2463" customWidth="1"/>
    <col min="3" max="3" width="15.7109375" style="2460" customWidth="1"/>
    <col min="4" max="4" width="15.28515625" style="2460" bestFit="1" customWidth="1"/>
    <col min="5" max="5" width="18.28515625" style="2463" customWidth="1"/>
    <col min="6" max="6" width="14" style="2463" bestFit="1" customWidth="1"/>
    <col min="7" max="7" width="14" style="2466" customWidth="1"/>
    <col min="8" max="8" width="14" style="2466" bestFit="1" customWidth="1"/>
    <col min="9" max="10" width="14" style="2466" customWidth="1"/>
    <col min="11" max="11" width="13.28515625" style="2458" customWidth="1"/>
    <col min="12" max="12" width="13" style="2458" customWidth="1"/>
    <col min="13" max="13" width="9.140625" style="2466"/>
    <col min="14" max="16384" width="9.140625" style="2463"/>
  </cols>
  <sheetData>
    <row r="1" spans="1:14" s="704" customFormat="1" ht="15">
      <c r="A1" s="669" t="s">
        <v>2440</v>
      </c>
      <c r="B1" s="2" t="s">
        <v>2668</v>
      </c>
    </row>
    <row r="2" spans="1:14" s="704" customFormat="1" ht="15">
      <c r="A2" s="669" t="s">
        <v>2441</v>
      </c>
      <c r="B2" s="2" t="s">
        <v>2515</v>
      </c>
    </row>
    <row r="3" spans="1:14" s="704" customFormat="1" ht="15">
      <c r="A3" s="669" t="s">
        <v>2442</v>
      </c>
      <c r="B3" s="2" t="s">
        <v>61</v>
      </c>
    </row>
    <row r="4" spans="1:14" s="704" customFormat="1" ht="15">
      <c r="A4" s="669" t="s">
        <v>2444</v>
      </c>
      <c r="B4" s="2" t="s">
        <v>2464</v>
      </c>
    </row>
    <row r="5" spans="1:14" s="704" customFormat="1" ht="15">
      <c r="A5" s="669" t="s">
        <v>2445</v>
      </c>
      <c r="B5" s="2" t="s">
        <v>1812</v>
      </c>
    </row>
    <row r="6" spans="1:14" s="704" customFormat="1"/>
    <row r="7" spans="1:14" s="704" customFormat="1" ht="13.5" thickBot="1"/>
    <row r="8" spans="1:14" s="704" customFormat="1" ht="45.75" thickBot="1">
      <c r="A8" s="760" t="s">
        <v>2518</v>
      </c>
      <c r="B8" s="760" t="s">
        <v>2519</v>
      </c>
      <c r="C8" s="760" t="s">
        <v>2520</v>
      </c>
      <c r="D8" s="761" t="s">
        <v>2521</v>
      </c>
      <c r="E8" s="761" t="s">
        <v>2522</v>
      </c>
      <c r="F8" s="761" t="s">
        <v>109</v>
      </c>
      <c r="G8" s="761" t="s">
        <v>2523</v>
      </c>
      <c r="H8" s="762" t="s">
        <v>2524</v>
      </c>
      <c r="I8" s="761" t="s">
        <v>2525</v>
      </c>
      <c r="J8" s="762" t="s">
        <v>3615</v>
      </c>
      <c r="K8" s="761" t="s">
        <v>2526</v>
      </c>
      <c r="L8" s="761" t="s">
        <v>2527</v>
      </c>
      <c r="M8" s="763" t="s">
        <v>2528</v>
      </c>
    </row>
    <row r="9" spans="1:14" s="704" customFormat="1" ht="15.75" thickBot="1">
      <c r="A9" s="2467"/>
      <c r="B9" s="2468"/>
      <c r="C9" s="2467"/>
      <c r="D9" s="2469"/>
      <c r="E9" s="705"/>
      <c r="F9" s="2469"/>
      <c r="G9" s="2470">
        <f>SUM(G10:G500)</f>
        <v>0</v>
      </c>
      <c r="H9" s="2471">
        <f>SUM(H10:H500)</f>
        <v>0</v>
      </c>
      <c r="I9" s="2472">
        <f>SUM(I10:I500)</f>
        <v>0</v>
      </c>
      <c r="J9" s="2471">
        <f>SUM(J10:J500)</f>
        <v>0</v>
      </c>
      <c r="K9" s="2469"/>
      <c r="L9" s="705"/>
      <c r="M9" s="705"/>
      <c r="N9" s="2473"/>
    </row>
    <row r="10" spans="1:14" s="704" customFormat="1">
      <c r="A10" s="2474"/>
      <c r="B10" s="2475"/>
      <c r="C10" s="2476"/>
      <c r="D10" s="2476"/>
      <c r="E10" s="2477"/>
      <c r="F10" s="2477"/>
      <c r="G10" s="2478"/>
      <c r="H10" s="2478"/>
      <c r="I10" s="2478"/>
      <c r="J10" s="2478"/>
      <c r="K10" s="2474"/>
      <c r="L10" s="2474"/>
      <c r="M10" s="2479"/>
    </row>
    <row r="11" spans="1:14">
      <c r="B11" s="2480"/>
      <c r="E11" s="2460"/>
      <c r="F11" s="2460"/>
    </row>
    <row r="12" spans="1:14">
      <c r="B12" s="2480"/>
      <c r="E12" s="2460"/>
      <c r="F12" s="2460"/>
    </row>
    <row r="13" spans="1:14">
      <c r="B13" s="2480"/>
      <c r="E13" s="2460"/>
      <c r="F13" s="2460"/>
    </row>
    <row r="14" spans="1:14">
      <c r="B14" s="2480"/>
      <c r="E14" s="2460"/>
      <c r="F14" s="2460"/>
    </row>
    <row r="15" spans="1:14">
      <c r="B15" s="2480"/>
      <c r="E15" s="2460"/>
      <c r="F15" s="2460"/>
    </row>
    <row r="16" spans="1:14">
      <c r="B16" s="2480"/>
      <c r="E16" s="2460"/>
      <c r="F16" s="2460"/>
    </row>
    <row r="17" spans="2:6">
      <c r="B17" s="2480"/>
      <c r="E17" s="2460"/>
      <c r="F17" s="2460"/>
    </row>
    <row r="18" spans="2:6">
      <c r="B18" s="2480"/>
      <c r="E18" s="2460"/>
      <c r="F18" s="2460"/>
    </row>
    <row r="19" spans="2:6">
      <c r="B19" s="2480"/>
      <c r="E19" s="2460"/>
      <c r="F19" s="2460"/>
    </row>
    <row r="20" spans="2:6">
      <c r="B20" s="2480"/>
      <c r="E20" s="2460"/>
      <c r="F20" s="2460"/>
    </row>
    <row r="21" spans="2:6">
      <c r="B21" s="2460"/>
      <c r="E21" s="2460"/>
      <c r="F21" s="2460"/>
    </row>
    <row r="22" spans="2:6">
      <c r="B22" s="2460"/>
      <c r="E22" s="2460"/>
      <c r="F22" s="2460"/>
    </row>
    <row r="23" spans="2:6">
      <c r="B23" s="2460"/>
      <c r="E23" s="2460"/>
      <c r="F23" s="2460"/>
    </row>
    <row r="24" spans="2:6">
      <c r="B24" s="2460"/>
      <c r="E24" s="2460"/>
      <c r="F24" s="2460"/>
    </row>
    <row r="25" spans="2:6">
      <c r="B25" s="2460"/>
      <c r="E25" s="2460"/>
      <c r="F25" s="2460"/>
    </row>
    <row r="26" spans="2:6">
      <c r="B26" s="2460"/>
      <c r="E26" s="2460"/>
      <c r="F26" s="2460"/>
    </row>
    <row r="27" spans="2:6">
      <c r="B27" s="2460"/>
      <c r="E27" s="2460"/>
      <c r="F27" s="2460"/>
    </row>
    <row r="28" spans="2:6">
      <c r="B28" s="2460"/>
      <c r="E28" s="2460"/>
      <c r="F28" s="2460"/>
    </row>
    <row r="29" spans="2:6">
      <c r="B29" s="2460"/>
      <c r="E29" s="2460"/>
      <c r="F29" s="2460"/>
    </row>
    <row r="30" spans="2:6">
      <c r="B30" s="2460"/>
      <c r="E30" s="2460"/>
      <c r="F30" s="2460"/>
    </row>
    <row r="31" spans="2:6">
      <c r="B31" s="2460"/>
      <c r="E31" s="2460"/>
      <c r="F31" s="2460"/>
    </row>
    <row r="32" spans="2:6">
      <c r="B32" s="2460"/>
      <c r="E32" s="2460"/>
      <c r="F32" s="2460"/>
    </row>
    <row r="33" spans="2:6">
      <c r="B33" s="2460"/>
      <c r="E33" s="2460"/>
      <c r="F33" s="2460"/>
    </row>
    <row r="34" spans="2:6">
      <c r="B34" s="2460"/>
      <c r="E34" s="2460"/>
      <c r="F34" s="2460"/>
    </row>
    <row r="35" spans="2:6">
      <c r="B35" s="2460"/>
      <c r="E35" s="2460"/>
      <c r="F35" s="2460"/>
    </row>
    <row r="36" spans="2:6">
      <c r="B36" s="2460"/>
      <c r="E36" s="2460"/>
      <c r="F36" s="2460"/>
    </row>
    <row r="37" spans="2:6">
      <c r="B37" s="2460"/>
      <c r="E37" s="2460"/>
      <c r="F37" s="2460"/>
    </row>
    <row r="38" spans="2:6">
      <c r="B38" s="2460"/>
      <c r="E38" s="2460"/>
      <c r="F38" s="2460"/>
    </row>
    <row r="39" spans="2:6">
      <c r="B39" s="2460"/>
      <c r="E39" s="2460"/>
      <c r="F39" s="2460"/>
    </row>
    <row r="40" spans="2:6">
      <c r="B40" s="2460"/>
      <c r="E40" s="2460"/>
      <c r="F40" s="2460"/>
    </row>
    <row r="41" spans="2:6">
      <c r="B41" s="2460"/>
      <c r="E41" s="2460"/>
      <c r="F41" s="2460"/>
    </row>
    <row r="42" spans="2:6">
      <c r="B42" s="2460"/>
      <c r="E42" s="2460"/>
      <c r="F42" s="2460"/>
    </row>
    <row r="43" spans="2:6">
      <c r="B43" s="2460"/>
      <c r="E43" s="2460"/>
      <c r="F43" s="2460"/>
    </row>
    <row r="44" spans="2:6">
      <c r="B44" s="2460"/>
      <c r="E44" s="2460"/>
      <c r="F44" s="2460"/>
    </row>
    <row r="45" spans="2:6">
      <c r="B45" s="2460"/>
      <c r="E45" s="2460"/>
      <c r="F45" s="2460"/>
    </row>
    <row r="46" spans="2:6">
      <c r="B46" s="2460"/>
      <c r="E46" s="2460"/>
      <c r="F46" s="2460"/>
    </row>
    <row r="47" spans="2:6">
      <c r="B47" s="2460"/>
      <c r="E47" s="2460"/>
      <c r="F47" s="2460"/>
    </row>
    <row r="48" spans="2:6">
      <c r="B48" s="2460"/>
      <c r="E48" s="2460"/>
      <c r="F48" s="2460"/>
    </row>
    <row r="49" spans="2:6">
      <c r="B49" s="2460"/>
      <c r="E49" s="2460"/>
      <c r="F49" s="2460"/>
    </row>
    <row r="50" spans="2:6">
      <c r="B50" s="2460"/>
      <c r="E50" s="2460"/>
      <c r="F50" s="2460"/>
    </row>
    <row r="51" spans="2:6">
      <c r="B51" s="2460"/>
      <c r="E51" s="2460"/>
      <c r="F51" s="2460"/>
    </row>
    <row r="52" spans="2:6">
      <c r="B52" s="2460"/>
      <c r="E52" s="2460"/>
      <c r="F52" s="2460"/>
    </row>
    <row r="53" spans="2:6">
      <c r="B53" s="2460"/>
      <c r="E53" s="2460"/>
      <c r="F53" s="2460"/>
    </row>
    <row r="54" spans="2:6">
      <c r="B54" s="2460"/>
      <c r="E54" s="2460"/>
      <c r="F54" s="2460"/>
    </row>
    <row r="55" spans="2:6">
      <c r="B55" s="2460"/>
      <c r="E55" s="2460"/>
      <c r="F55" s="2460"/>
    </row>
    <row r="56" spans="2:6">
      <c r="B56" s="2460"/>
      <c r="E56" s="2460"/>
      <c r="F56" s="2460"/>
    </row>
    <row r="57" spans="2:6">
      <c r="B57" s="2460"/>
      <c r="E57" s="2460"/>
      <c r="F57" s="2460"/>
    </row>
    <row r="58" spans="2:6">
      <c r="B58" s="2460"/>
      <c r="E58" s="2460"/>
      <c r="F58" s="2460"/>
    </row>
    <row r="59" spans="2:6">
      <c r="B59" s="2460"/>
      <c r="E59" s="2460"/>
      <c r="F59" s="2460"/>
    </row>
    <row r="60" spans="2:6">
      <c r="B60" s="2460"/>
      <c r="E60" s="2460"/>
      <c r="F60" s="2460"/>
    </row>
    <row r="61" spans="2:6">
      <c r="B61" s="2460"/>
      <c r="E61" s="2460"/>
      <c r="F61" s="2460"/>
    </row>
    <row r="62" spans="2:6">
      <c r="B62" s="2460"/>
      <c r="E62" s="2460"/>
      <c r="F62" s="2460"/>
    </row>
    <row r="63" spans="2:6">
      <c r="B63" s="2460"/>
      <c r="E63" s="2460"/>
      <c r="F63" s="2460"/>
    </row>
    <row r="64" spans="2:6">
      <c r="B64" s="2460"/>
      <c r="E64" s="2460"/>
      <c r="F64" s="2460"/>
    </row>
    <row r="65" spans="2:6">
      <c r="B65" s="2460"/>
      <c r="E65" s="2460"/>
      <c r="F65" s="2460"/>
    </row>
    <row r="66" spans="2:6">
      <c r="B66" s="2460"/>
      <c r="E66" s="2460"/>
      <c r="F66" s="2460"/>
    </row>
    <row r="67" spans="2:6">
      <c r="B67" s="2460"/>
      <c r="E67" s="2460"/>
      <c r="F67" s="2460"/>
    </row>
    <row r="68" spans="2:6">
      <c r="B68" s="2460"/>
      <c r="E68" s="2460"/>
      <c r="F68" s="2460"/>
    </row>
    <row r="69" spans="2:6">
      <c r="B69" s="2460"/>
      <c r="E69" s="2460"/>
      <c r="F69" s="2460"/>
    </row>
    <row r="70" spans="2:6">
      <c r="B70" s="2460"/>
      <c r="E70" s="2460"/>
      <c r="F70" s="2460"/>
    </row>
    <row r="71" spans="2:6">
      <c r="B71" s="2460"/>
      <c r="E71" s="2460"/>
      <c r="F71" s="2460"/>
    </row>
    <row r="72" spans="2:6">
      <c r="B72" s="2460"/>
      <c r="E72" s="2460"/>
      <c r="F72" s="2460"/>
    </row>
    <row r="73" spans="2:6">
      <c r="B73" s="2460"/>
      <c r="E73" s="2460"/>
      <c r="F73" s="2460"/>
    </row>
    <row r="74" spans="2:6">
      <c r="B74" s="2460"/>
      <c r="E74" s="2460"/>
      <c r="F74" s="2460"/>
    </row>
    <row r="75" spans="2:6">
      <c r="B75" s="2460"/>
      <c r="E75" s="2460"/>
      <c r="F75" s="2460"/>
    </row>
    <row r="76" spans="2:6">
      <c r="B76" s="2460"/>
      <c r="E76" s="2460"/>
      <c r="F76" s="2460"/>
    </row>
    <row r="77" spans="2:6">
      <c r="B77" s="2460"/>
      <c r="E77" s="2460"/>
      <c r="F77" s="2460"/>
    </row>
    <row r="78" spans="2:6">
      <c r="B78" s="2460"/>
      <c r="E78" s="2460"/>
      <c r="F78" s="2460"/>
    </row>
    <row r="79" spans="2:6">
      <c r="B79" s="2460"/>
      <c r="E79" s="2460"/>
      <c r="F79" s="2460"/>
    </row>
    <row r="80" spans="2:6">
      <c r="B80" s="2460"/>
      <c r="E80" s="2460"/>
      <c r="F80" s="2460"/>
    </row>
    <row r="81" spans="2:6">
      <c r="B81" s="2460"/>
      <c r="E81" s="2460"/>
      <c r="F81" s="2460"/>
    </row>
    <row r="82" spans="2:6">
      <c r="B82" s="2460"/>
      <c r="E82" s="2460"/>
      <c r="F82" s="2460"/>
    </row>
    <row r="83" spans="2:6">
      <c r="B83" s="2460"/>
      <c r="E83" s="2460"/>
      <c r="F83" s="2460"/>
    </row>
    <row r="84" spans="2:6">
      <c r="B84" s="2460"/>
      <c r="E84" s="2460"/>
      <c r="F84" s="2460"/>
    </row>
    <row r="85" spans="2:6">
      <c r="B85" s="2460"/>
      <c r="E85" s="2460"/>
      <c r="F85" s="2460"/>
    </row>
    <row r="86" spans="2:6">
      <c r="B86" s="2460"/>
      <c r="E86" s="2460"/>
      <c r="F86" s="2460"/>
    </row>
    <row r="87" spans="2:6">
      <c r="B87" s="2460"/>
      <c r="E87" s="2460"/>
      <c r="F87" s="2460"/>
    </row>
    <row r="88" spans="2:6">
      <c r="B88" s="2460"/>
      <c r="E88" s="2460"/>
      <c r="F88" s="2460"/>
    </row>
    <row r="89" spans="2:6">
      <c r="B89" s="2460"/>
      <c r="E89" s="2460"/>
      <c r="F89" s="2460"/>
    </row>
    <row r="90" spans="2:6">
      <c r="B90" s="2460"/>
      <c r="E90" s="2460"/>
      <c r="F90" s="2460"/>
    </row>
    <row r="91" spans="2:6">
      <c r="B91" s="2460"/>
      <c r="E91" s="2460"/>
      <c r="F91" s="2460"/>
    </row>
    <row r="92" spans="2:6">
      <c r="B92" s="2460"/>
      <c r="E92" s="2460"/>
      <c r="F92" s="2460"/>
    </row>
    <row r="93" spans="2:6">
      <c r="B93" s="2460"/>
      <c r="E93" s="2460"/>
      <c r="F93" s="2460"/>
    </row>
    <row r="94" spans="2:6">
      <c r="B94" s="2460"/>
      <c r="E94" s="2460"/>
      <c r="F94" s="2460"/>
    </row>
    <row r="95" spans="2:6">
      <c r="B95" s="2460"/>
      <c r="E95" s="2460"/>
      <c r="F95" s="2460"/>
    </row>
    <row r="96" spans="2:6">
      <c r="B96" s="2460"/>
      <c r="E96" s="2460"/>
      <c r="F96" s="2460"/>
    </row>
    <row r="97" spans="2:6">
      <c r="B97" s="2460"/>
      <c r="E97" s="2460"/>
      <c r="F97" s="2460"/>
    </row>
  </sheetData>
  <dataValidations count="2">
    <dataValidation type="list" allowBlank="1" showInputMessage="1" showErrorMessage="1" sqref="F11:F1048576">
      <formula1>Kodi_Monedha</formula1>
    </dataValidation>
    <dataValidation type="list" allowBlank="1" showInputMessage="1" showErrorMessage="1" sqref="F10">
      <formula1>"ALL,USD,AUD,CAD,EUR,CHF,JPY,DKK,NOK,SEK,GBP,TRY,BGN,CNY,HUF,RUB,HRK,CZK,MCD,XAU,"</formula1>
    </dataValidation>
  </dataValidations>
  <pageMargins left="0.75" right="0.75" top="1" bottom="1" header="0.5" footer="0.5"/>
  <pageSetup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'[28]Data Types'!#REF!</xm:f>
          </x14:formula1>
          <xm:sqref>E11:E1048576</xm:sqref>
        </x14:dataValidation>
        <x14:dataValidation type="list" allowBlank="1" showInputMessage="1" showErrorMessage="1">
          <x14:formula1>
            <xm:f>'[28]Data Types'!#REF!</xm:f>
          </x14:formula1>
          <xm:sqref>B11:B1048576</xm:sqref>
        </x14:dataValidation>
        <x14:dataValidation type="list" allowBlank="1" showInputMessage="1" showErrorMessage="1">
          <x14:formula1>
            <xm:f>DataTypes3!$C$31</xm:f>
          </x14:formula1>
          <xm:sqref>B10</xm:sqref>
        </x14:dataValidation>
        <x14:dataValidation type="list" allowBlank="1" showInputMessage="1" showErrorMessage="1">
          <x14:formula1>
            <xm:f>DataTypes3!$B$95:$B$345</xm:f>
          </x14:formula1>
          <xm:sqref>E10</xm:sqref>
        </x14:dataValidation>
      </x14:dataValidation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zoomScale="80" zoomScaleNormal="80" workbookViewId="0">
      <pane xSplit="1" ySplit="8" topLeftCell="B30" activePane="bottomRight" state="frozen"/>
      <selection activeCell="M43" sqref="M43"/>
      <selection pane="topRight" activeCell="M43" sqref="M43"/>
      <selection pane="bottomLeft" activeCell="M43" sqref="M43"/>
      <selection pane="bottomRight"/>
    </sheetView>
  </sheetViews>
  <sheetFormatPr defaultRowHeight="12.75"/>
  <cols>
    <col min="1" max="1" width="58.7109375" style="764" customWidth="1"/>
    <col min="2" max="2" width="10.7109375" style="764" bestFit="1" customWidth="1"/>
    <col min="3" max="3" width="6" style="764" bestFit="1" customWidth="1"/>
    <col min="4" max="4" width="7.28515625" style="764" bestFit="1" customWidth="1"/>
    <col min="5" max="5" width="8.5703125" style="764" bestFit="1" customWidth="1"/>
    <col min="6" max="6" width="6" style="764" bestFit="1" customWidth="1"/>
    <col min="7" max="7" width="6.42578125" style="764" bestFit="1" customWidth="1"/>
    <col min="8" max="8" width="7.28515625" style="764" bestFit="1" customWidth="1"/>
    <col min="9" max="9" width="6.5703125" style="764" bestFit="1" customWidth="1"/>
    <col min="10" max="10" width="5.85546875" style="764" bestFit="1" customWidth="1"/>
    <col min="11" max="11" width="10.140625" style="764" bestFit="1" customWidth="1"/>
    <col min="12" max="16384" width="9.140625" style="764"/>
  </cols>
  <sheetData>
    <row r="1" spans="1:11" ht="15">
      <c r="A1" s="669" t="s">
        <v>2440</v>
      </c>
      <c r="B1" s="2" t="s">
        <v>2669</v>
      </c>
    </row>
    <row r="2" spans="1:11" ht="15" customHeight="1">
      <c r="A2" s="669" t="s">
        <v>2441</v>
      </c>
      <c r="B2" s="3230" t="s">
        <v>2553</v>
      </c>
      <c r="C2" s="3230"/>
      <c r="D2" s="3230"/>
      <c r="E2" s="3230"/>
    </row>
    <row r="3" spans="1:11" ht="15">
      <c r="A3" s="669" t="s">
        <v>2442</v>
      </c>
      <c r="B3" s="765" t="s">
        <v>61</v>
      </c>
    </row>
    <row r="4" spans="1:11" ht="15">
      <c r="A4" s="669" t="s">
        <v>2444</v>
      </c>
      <c r="B4" s="765" t="s">
        <v>62</v>
      </c>
    </row>
    <row r="5" spans="1:11" ht="15">
      <c r="A5" s="669" t="s">
        <v>2445</v>
      </c>
      <c r="B5" s="765" t="s">
        <v>1812</v>
      </c>
    </row>
    <row r="6" spans="1:11" ht="13.5" thickBot="1"/>
    <row r="7" spans="1:11" ht="13.5" thickBot="1">
      <c r="A7" s="766"/>
      <c r="B7" s="3231" t="s">
        <v>2670</v>
      </c>
      <c r="C7" s="3232"/>
      <c r="D7" s="3232"/>
      <c r="E7" s="3233"/>
      <c r="F7" s="3234" t="s">
        <v>1569</v>
      </c>
      <c r="G7" s="3235"/>
      <c r="H7" s="3236"/>
      <c r="I7" s="3237" t="s">
        <v>2225</v>
      </c>
      <c r="J7" s="3238"/>
      <c r="K7" s="767" t="s">
        <v>995</v>
      </c>
    </row>
    <row r="8" spans="1:11" ht="13.5" thickBot="1">
      <c r="A8" s="768"/>
      <c r="B8" s="769" t="s">
        <v>2671</v>
      </c>
      <c r="C8" s="770" t="s">
        <v>2672</v>
      </c>
      <c r="D8" s="770" t="s">
        <v>2673</v>
      </c>
      <c r="E8" s="771" t="s">
        <v>2674</v>
      </c>
      <c r="F8" s="772" t="s">
        <v>2226</v>
      </c>
      <c r="G8" s="773" t="s">
        <v>2227</v>
      </c>
      <c r="H8" s="774" t="s">
        <v>2228</v>
      </c>
      <c r="I8" s="775" t="s">
        <v>2229</v>
      </c>
      <c r="J8" s="776" t="s">
        <v>2230</v>
      </c>
      <c r="K8" s="777"/>
    </row>
    <row r="9" spans="1:11" ht="18.75" customHeight="1" thickBot="1">
      <c r="A9" s="778" t="s">
        <v>2675</v>
      </c>
      <c r="B9" s="779">
        <f>SUM(B10:B24)</f>
        <v>0</v>
      </c>
      <c r="C9" s="780">
        <f t="shared" ref="C9:J9" si="0">SUM(C10:C24)</f>
        <v>0</v>
      </c>
      <c r="D9" s="780">
        <f t="shared" si="0"/>
        <v>0</v>
      </c>
      <c r="E9" s="781">
        <f t="shared" si="0"/>
        <v>0</v>
      </c>
      <c r="F9" s="779">
        <f t="shared" si="0"/>
        <v>0</v>
      </c>
      <c r="G9" s="780">
        <f t="shared" si="0"/>
        <v>0</v>
      </c>
      <c r="H9" s="781">
        <f t="shared" si="0"/>
        <v>0</v>
      </c>
      <c r="I9" s="780">
        <f t="shared" si="0"/>
        <v>0</v>
      </c>
      <c r="J9" s="780">
        <f t="shared" si="0"/>
        <v>0</v>
      </c>
      <c r="K9" s="782">
        <f>SUM(K10:K24)</f>
        <v>0</v>
      </c>
    </row>
    <row r="10" spans="1:11">
      <c r="A10" s="783" t="s">
        <v>712</v>
      </c>
      <c r="B10" s="784"/>
      <c r="C10" s="785"/>
      <c r="D10" s="785"/>
      <c r="E10" s="786"/>
      <c r="F10" s="784"/>
      <c r="G10" s="785"/>
      <c r="H10" s="786"/>
      <c r="I10" s="785"/>
      <c r="J10" s="787"/>
      <c r="K10" s="788">
        <f t="shared" ref="K10:K24" si="1">SUM(B10:J10)</f>
        <v>0</v>
      </c>
    </row>
    <row r="11" spans="1:11">
      <c r="A11" s="783" t="s">
        <v>2676</v>
      </c>
      <c r="B11" s="784"/>
      <c r="C11" s="785"/>
      <c r="D11" s="785"/>
      <c r="E11" s="786"/>
      <c r="F11" s="784"/>
      <c r="G11" s="785"/>
      <c r="H11" s="786"/>
      <c r="I11" s="785"/>
      <c r="J11" s="785"/>
      <c r="K11" s="789">
        <f t="shared" si="1"/>
        <v>0</v>
      </c>
    </row>
    <row r="12" spans="1:11">
      <c r="A12" s="783" t="s">
        <v>2677</v>
      </c>
      <c r="B12" s="784"/>
      <c r="C12" s="785"/>
      <c r="D12" s="785"/>
      <c r="E12" s="786"/>
      <c r="F12" s="784"/>
      <c r="G12" s="785"/>
      <c r="H12" s="786"/>
      <c r="I12" s="785"/>
      <c r="J12" s="785"/>
      <c r="K12" s="789">
        <f t="shared" si="1"/>
        <v>0</v>
      </c>
    </row>
    <row r="13" spans="1:11">
      <c r="A13" s="783" t="s">
        <v>2678</v>
      </c>
      <c r="B13" s="784"/>
      <c r="C13" s="785"/>
      <c r="D13" s="785"/>
      <c r="E13" s="786"/>
      <c r="F13" s="784"/>
      <c r="G13" s="785"/>
      <c r="H13" s="786"/>
      <c r="I13" s="785"/>
      <c r="J13" s="785"/>
      <c r="K13" s="789">
        <f t="shared" si="1"/>
        <v>0</v>
      </c>
    </row>
    <row r="14" spans="1:11">
      <c r="A14" s="783" t="s">
        <v>2679</v>
      </c>
      <c r="B14" s="784"/>
      <c r="C14" s="785"/>
      <c r="D14" s="785"/>
      <c r="E14" s="786"/>
      <c r="F14" s="784"/>
      <c r="G14" s="785"/>
      <c r="H14" s="786"/>
      <c r="I14" s="785"/>
      <c r="J14" s="785"/>
      <c r="K14" s="789">
        <f t="shared" si="1"/>
        <v>0</v>
      </c>
    </row>
    <row r="15" spans="1:11">
      <c r="A15" s="783" t="s">
        <v>2680</v>
      </c>
      <c r="B15" s="784"/>
      <c r="C15" s="785"/>
      <c r="D15" s="785"/>
      <c r="E15" s="786"/>
      <c r="F15" s="784"/>
      <c r="G15" s="785"/>
      <c r="H15" s="786"/>
      <c r="I15" s="785"/>
      <c r="J15" s="785"/>
      <c r="K15" s="789">
        <f t="shared" si="1"/>
        <v>0</v>
      </c>
    </row>
    <row r="16" spans="1:11">
      <c r="A16" s="783" t="s">
        <v>346</v>
      </c>
      <c r="B16" s="784"/>
      <c r="C16" s="785"/>
      <c r="D16" s="785"/>
      <c r="E16" s="786"/>
      <c r="F16" s="784"/>
      <c r="G16" s="785"/>
      <c r="H16" s="786"/>
      <c r="I16" s="785"/>
      <c r="J16" s="785"/>
      <c r="K16" s="789">
        <f t="shared" si="1"/>
        <v>0</v>
      </c>
    </row>
    <row r="17" spans="1:11" ht="23.25">
      <c r="A17" s="790" t="s">
        <v>2681</v>
      </c>
      <c r="B17" s="784"/>
      <c r="C17" s="785"/>
      <c r="D17" s="785"/>
      <c r="E17" s="786"/>
      <c r="F17" s="784"/>
      <c r="G17" s="785"/>
      <c r="H17" s="786"/>
      <c r="I17" s="785"/>
      <c r="J17" s="785"/>
      <c r="K17" s="789">
        <f t="shared" si="1"/>
        <v>0</v>
      </c>
    </row>
    <row r="18" spans="1:11" s="791" customFormat="1">
      <c r="A18" s="790" t="s">
        <v>2682</v>
      </c>
      <c r="B18" s="784"/>
      <c r="C18" s="785"/>
      <c r="D18" s="785"/>
      <c r="E18" s="786"/>
      <c r="F18" s="784"/>
      <c r="G18" s="785"/>
      <c r="H18" s="786"/>
      <c r="I18" s="785"/>
      <c r="J18" s="785"/>
      <c r="K18" s="789">
        <f t="shared" si="1"/>
        <v>0</v>
      </c>
    </row>
    <row r="19" spans="1:11" s="791" customFormat="1">
      <c r="A19" s="783" t="s">
        <v>2683</v>
      </c>
      <c r="B19" s="784"/>
      <c r="C19" s="785"/>
      <c r="D19" s="785"/>
      <c r="E19" s="786"/>
      <c r="F19" s="784"/>
      <c r="G19" s="785"/>
      <c r="H19" s="786"/>
      <c r="I19" s="785"/>
      <c r="J19" s="785"/>
      <c r="K19" s="789">
        <f t="shared" si="1"/>
        <v>0</v>
      </c>
    </row>
    <row r="20" spans="1:11" ht="12" customHeight="1">
      <c r="A20" s="783" t="s">
        <v>2684</v>
      </c>
      <c r="B20" s="784"/>
      <c r="C20" s="785"/>
      <c r="D20" s="785"/>
      <c r="E20" s="786"/>
      <c r="F20" s="784"/>
      <c r="G20" s="785"/>
      <c r="H20" s="786"/>
      <c r="I20" s="785"/>
      <c r="J20" s="785"/>
      <c r="K20" s="789">
        <f t="shared" si="1"/>
        <v>0</v>
      </c>
    </row>
    <row r="21" spans="1:11">
      <c r="A21" s="783" t="s">
        <v>2685</v>
      </c>
      <c r="B21" s="784"/>
      <c r="C21" s="785"/>
      <c r="D21" s="785"/>
      <c r="E21" s="786"/>
      <c r="F21" s="784"/>
      <c r="G21" s="785"/>
      <c r="H21" s="786"/>
      <c r="I21" s="785"/>
      <c r="J21" s="785"/>
      <c r="K21" s="789">
        <f t="shared" si="1"/>
        <v>0</v>
      </c>
    </row>
    <row r="22" spans="1:11">
      <c r="A22" s="783" t="s">
        <v>2686</v>
      </c>
      <c r="B22" s="784"/>
      <c r="C22" s="785"/>
      <c r="D22" s="785"/>
      <c r="E22" s="786"/>
      <c r="F22" s="784"/>
      <c r="G22" s="785"/>
      <c r="H22" s="786"/>
      <c r="I22" s="785"/>
      <c r="J22" s="785"/>
      <c r="K22" s="789">
        <f t="shared" si="1"/>
        <v>0</v>
      </c>
    </row>
    <row r="23" spans="1:11">
      <c r="A23" s="783" t="s">
        <v>2687</v>
      </c>
      <c r="B23" s="784"/>
      <c r="C23" s="785"/>
      <c r="D23" s="785"/>
      <c r="E23" s="786"/>
      <c r="F23" s="784"/>
      <c r="G23" s="785"/>
      <c r="H23" s="786"/>
      <c r="I23" s="785"/>
      <c r="J23" s="785"/>
      <c r="K23" s="789">
        <f t="shared" si="1"/>
        <v>0</v>
      </c>
    </row>
    <row r="24" spans="1:11" ht="13.5" thickBot="1">
      <c r="A24" s="783" t="s">
        <v>2688</v>
      </c>
      <c r="B24" s="784"/>
      <c r="C24" s="785"/>
      <c r="D24" s="785"/>
      <c r="E24" s="786"/>
      <c r="F24" s="784"/>
      <c r="G24" s="785"/>
      <c r="H24" s="786"/>
      <c r="I24" s="785"/>
      <c r="J24" s="785"/>
      <c r="K24" s="792">
        <f t="shared" si="1"/>
        <v>0</v>
      </c>
    </row>
    <row r="25" spans="1:11" ht="22.5" customHeight="1" thickBot="1">
      <c r="A25" s="778" t="s">
        <v>856</v>
      </c>
      <c r="B25" s="779">
        <f>+B26+B29+B35</f>
        <v>0</v>
      </c>
      <c r="C25" s="779">
        <f t="shared" ref="C25:H25" si="2">+C26+C29+C35</f>
        <v>0</v>
      </c>
      <c r="D25" s="779">
        <f t="shared" si="2"/>
        <v>0</v>
      </c>
      <c r="E25" s="779">
        <f t="shared" si="2"/>
        <v>0</v>
      </c>
      <c r="F25" s="779">
        <f t="shared" si="2"/>
        <v>0</v>
      </c>
      <c r="G25" s="779">
        <f t="shared" si="2"/>
        <v>0</v>
      </c>
      <c r="H25" s="779">
        <f t="shared" si="2"/>
        <v>0</v>
      </c>
      <c r="I25" s="780">
        <f t="shared" ref="I25:J25" si="3">+I26+I29+I32+I33+I34+I35</f>
        <v>0</v>
      </c>
      <c r="J25" s="780">
        <f t="shared" si="3"/>
        <v>0</v>
      </c>
      <c r="K25" s="793">
        <f>+K26+K29+K32+K33+K34+K35</f>
        <v>0</v>
      </c>
    </row>
    <row r="26" spans="1:11" ht="21" customHeight="1" thickBot="1">
      <c r="A26" s="783" t="s">
        <v>2689</v>
      </c>
      <c r="B26" s="779">
        <f t="shared" ref="B26:J26" si="4">+B27+B28</f>
        <v>0</v>
      </c>
      <c r="C26" s="780">
        <f t="shared" si="4"/>
        <v>0</v>
      </c>
      <c r="D26" s="780">
        <f t="shared" si="4"/>
        <v>0</v>
      </c>
      <c r="E26" s="781">
        <f t="shared" si="4"/>
        <v>0</v>
      </c>
      <c r="F26" s="779">
        <f t="shared" si="4"/>
        <v>0</v>
      </c>
      <c r="G26" s="780">
        <f t="shared" si="4"/>
        <v>0</v>
      </c>
      <c r="H26" s="781">
        <f t="shared" si="4"/>
        <v>0</v>
      </c>
      <c r="I26" s="780">
        <f t="shared" si="4"/>
        <v>0</v>
      </c>
      <c r="J26" s="780">
        <f t="shared" si="4"/>
        <v>0</v>
      </c>
      <c r="K26" s="793">
        <f>+K27+K28</f>
        <v>0</v>
      </c>
    </row>
    <row r="27" spans="1:11" s="791" customFormat="1">
      <c r="A27" s="794" t="s">
        <v>2690</v>
      </c>
      <c r="B27" s="784"/>
      <c r="C27" s="785"/>
      <c r="D27" s="785"/>
      <c r="E27" s="786"/>
      <c r="F27" s="784"/>
      <c r="G27" s="785"/>
      <c r="H27" s="786"/>
      <c r="I27" s="785"/>
      <c r="J27" s="785"/>
      <c r="K27" s="789">
        <f>SUM(B27:J27)</f>
        <v>0</v>
      </c>
    </row>
    <row r="28" spans="1:11" s="791" customFormat="1" ht="13.5" thickBot="1">
      <c r="A28" s="795" t="s">
        <v>2691</v>
      </c>
      <c r="B28" s="784"/>
      <c r="C28" s="785"/>
      <c r="D28" s="785"/>
      <c r="E28" s="786"/>
      <c r="F28" s="784"/>
      <c r="G28" s="785"/>
      <c r="H28" s="786"/>
      <c r="I28" s="785"/>
      <c r="J28" s="785"/>
      <c r="K28" s="789">
        <f>SUM(B28:J28)</f>
        <v>0</v>
      </c>
    </row>
    <row r="29" spans="1:11" ht="13.5" thickBot="1">
      <c r="A29" s="796" t="s">
        <v>1187</v>
      </c>
      <c r="B29" s="779">
        <f t="shared" ref="B29:J29" si="5">+B30+B31</f>
        <v>0</v>
      </c>
      <c r="C29" s="780">
        <f t="shared" si="5"/>
        <v>0</v>
      </c>
      <c r="D29" s="780">
        <f t="shared" si="5"/>
        <v>0</v>
      </c>
      <c r="E29" s="781">
        <f t="shared" si="5"/>
        <v>0</v>
      </c>
      <c r="F29" s="779">
        <f t="shared" si="5"/>
        <v>0</v>
      </c>
      <c r="G29" s="780">
        <f t="shared" si="5"/>
        <v>0</v>
      </c>
      <c r="H29" s="781">
        <f t="shared" si="5"/>
        <v>0</v>
      </c>
      <c r="I29" s="780">
        <f t="shared" si="5"/>
        <v>0</v>
      </c>
      <c r="J29" s="780">
        <f t="shared" si="5"/>
        <v>0</v>
      </c>
      <c r="K29" s="788">
        <f>+K30+K31</f>
        <v>0</v>
      </c>
    </row>
    <row r="30" spans="1:11">
      <c r="A30" s="794" t="s">
        <v>2690</v>
      </c>
      <c r="B30" s="784"/>
      <c r="C30" s="785"/>
      <c r="D30" s="785"/>
      <c r="E30" s="786"/>
      <c r="F30" s="784"/>
      <c r="G30" s="785"/>
      <c r="H30" s="786"/>
      <c r="I30" s="785"/>
      <c r="J30" s="785"/>
      <c r="K30" s="788">
        <f t="shared" ref="K30:K35" si="6">SUM(B30:J30)</f>
        <v>0</v>
      </c>
    </row>
    <row r="31" spans="1:11" ht="13.5" thickBot="1">
      <c r="A31" s="795" t="s">
        <v>2691</v>
      </c>
      <c r="B31" s="784"/>
      <c r="C31" s="785"/>
      <c r="D31" s="785"/>
      <c r="E31" s="786"/>
      <c r="F31" s="784"/>
      <c r="G31" s="785"/>
      <c r="H31" s="786"/>
      <c r="I31" s="785"/>
      <c r="J31" s="785"/>
      <c r="K31" s="789">
        <f t="shared" si="6"/>
        <v>0</v>
      </c>
    </row>
    <row r="32" spans="1:11">
      <c r="A32" s="783" t="s">
        <v>1188</v>
      </c>
      <c r="B32" s="2481"/>
      <c r="C32" s="2482"/>
      <c r="D32" s="2482"/>
      <c r="E32" s="2483"/>
      <c r="F32" s="2481"/>
      <c r="G32" s="2482"/>
      <c r="H32" s="2483"/>
      <c r="I32" s="785"/>
      <c r="J32" s="785"/>
      <c r="K32" s="789">
        <f t="shared" si="6"/>
        <v>0</v>
      </c>
    </row>
    <row r="33" spans="1:11">
      <c r="A33" s="783" t="s">
        <v>1189</v>
      </c>
      <c r="B33" s="2481"/>
      <c r="C33" s="2482"/>
      <c r="D33" s="2482"/>
      <c r="E33" s="2483"/>
      <c r="F33" s="2481"/>
      <c r="G33" s="2482"/>
      <c r="H33" s="2483"/>
      <c r="I33" s="785"/>
      <c r="J33" s="785"/>
      <c r="K33" s="789">
        <f t="shared" si="6"/>
        <v>0</v>
      </c>
    </row>
    <row r="34" spans="1:11">
      <c r="A34" s="783" t="s">
        <v>1190</v>
      </c>
      <c r="B34" s="2481"/>
      <c r="C34" s="2482"/>
      <c r="D34" s="2482"/>
      <c r="E34" s="2483"/>
      <c r="F34" s="2481"/>
      <c r="G34" s="2482"/>
      <c r="H34" s="2483"/>
      <c r="I34" s="785"/>
      <c r="J34" s="785"/>
      <c r="K34" s="789">
        <f t="shared" si="6"/>
        <v>0</v>
      </c>
    </row>
    <row r="35" spans="1:11" ht="13.5" thickBot="1">
      <c r="A35" s="783" t="s">
        <v>1097</v>
      </c>
      <c r="B35" s="784"/>
      <c r="C35" s="785"/>
      <c r="D35" s="785"/>
      <c r="E35" s="786"/>
      <c r="F35" s="784"/>
      <c r="G35" s="785"/>
      <c r="H35" s="786"/>
      <c r="I35" s="785"/>
      <c r="J35" s="785"/>
      <c r="K35" s="792">
        <f t="shared" si="6"/>
        <v>0</v>
      </c>
    </row>
    <row r="36" spans="1:11" ht="23.25" customHeight="1" thickBot="1">
      <c r="A36" s="778" t="s">
        <v>2606</v>
      </c>
      <c r="B36" s="779">
        <f t="shared" ref="B36:J36" si="7">SUM(B37:B39)</f>
        <v>0</v>
      </c>
      <c r="C36" s="780">
        <f t="shared" si="7"/>
        <v>0</v>
      </c>
      <c r="D36" s="780">
        <f t="shared" si="7"/>
        <v>0</v>
      </c>
      <c r="E36" s="781">
        <f t="shared" si="7"/>
        <v>0</v>
      </c>
      <c r="F36" s="780">
        <f t="shared" si="7"/>
        <v>0</v>
      </c>
      <c r="G36" s="780">
        <f t="shared" si="7"/>
        <v>0</v>
      </c>
      <c r="H36" s="781">
        <f t="shared" si="7"/>
        <v>0</v>
      </c>
      <c r="I36" s="780">
        <f t="shared" si="7"/>
        <v>0</v>
      </c>
      <c r="J36" s="780">
        <f t="shared" si="7"/>
        <v>0</v>
      </c>
      <c r="K36" s="797">
        <f>SUM(K37:K39)</f>
        <v>0</v>
      </c>
    </row>
    <row r="37" spans="1:11" s="801" customFormat="1">
      <c r="A37" s="783" t="s">
        <v>1069</v>
      </c>
      <c r="B37" s="798"/>
      <c r="C37" s="799"/>
      <c r="D37" s="799"/>
      <c r="E37" s="800"/>
      <c r="F37" s="798"/>
      <c r="G37" s="799"/>
      <c r="H37" s="800"/>
      <c r="I37" s="799"/>
      <c r="J37" s="799"/>
      <c r="K37" s="789">
        <f>SUM(B37:J37)</f>
        <v>0</v>
      </c>
    </row>
    <row r="38" spans="1:11">
      <c r="A38" s="783" t="s">
        <v>2692</v>
      </c>
      <c r="B38" s="784"/>
      <c r="C38" s="785"/>
      <c r="D38" s="785"/>
      <c r="E38" s="786"/>
      <c r="F38" s="784"/>
      <c r="G38" s="785"/>
      <c r="H38" s="786"/>
      <c r="I38" s="785"/>
      <c r="J38" s="785"/>
      <c r="K38" s="789">
        <f>SUM(B38:J38)</f>
        <v>0</v>
      </c>
    </row>
    <row r="39" spans="1:11" ht="13.5" thickBot="1">
      <c r="A39" s="783" t="s">
        <v>78</v>
      </c>
      <c r="B39" s="784"/>
      <c r="C39" s="785"/>
      <c r="D39" s="785"/>
      <c r="E39" s="786"/>
      <c r="F39" s="784"/>
      <c r="G39" s="785"/>
      <c r="H39" s="786"/>
      <c r="I39" s="785"/>
      <c r="J39" s="785"/>
      <c r="K39" s="789">
        <f>SUM(B39:J39)</f>
        <v>0</v>
      </c>
    </row>
    <row r="40" spans="1:11" ht="20.25" customHeight="1" thickBot="1">
      <c r="A40" s="778" t="s">
        <v>2693</v>
      </c>
      <c r="B40" s="779">
        <f t="shared" ref="B40:J40" si="8">SUM(B41:B44)</f>
        <v>0</v>
      </c>
      <c r="C40" s="780">
        <f t="shared" si="8"/>
        <v>0</v>
      </c>
      <c r="D40" s="780">
        <f t="shared" si="8"/>
        <v>0</v>
      </c>
      <c r="E40" s="781">
        <f t="shared" si="8"/>
        <v>0</v>
      </c>
      <c r="F40" s="780">
        <f t="shared" si="8"/>
        <v>0</v>
      </c>
      <c r="G40" s="780">
        <f t="shared" si="8"/>
        <v>0</v>
      </c>
      <c r="H40" s="781">
        <f t="shared" si="8"/>
        <v>0</v>
      </c>
      <c r="I40" s="780">
        <f t="shared" si="8"/>
        <v>0</v>
      </c>
      <c r="J40" s="780">
        <f t="shared" si="8"/>
        <v>0</v>
      </c>
      <c r="K40" s="802">
        <f>SUM(K41:K44)</f>
        <v>0</v>
      </c>
    </row>
    <row r="41" spans="1:11">
      <c r="A41" s="783" t="s">
        <v>2694</v>
      </c>
      <c r="B41" s="803"/>
      <c r="C41" s="804"/>
      <c r="D41" s="804"/>
      <c r="E41" s="805"/>
      <c r="F41" s="803"/>
      <c r="G41" s="804"/>
      <c r="H41" s="805"/>
      <c r="I41" s="804"/>
      <c r="J41" s="804"/>
      <c r="K41" s="789">
        <f>SUM(B41:J41)</f>
        <v>0</v>
      </c>
    </row>
    <row r="42" spans="1:11">
      <c r="A42" s="783" t="s">
        <v>2695</v>
      </c>
      <c r="B42" s="806"/>
      <c r="C42" s="807"/>
      <c r="D42" s="807"/>
      <c r="E42" s="808"/>
      <c r="F42" s="806"/>
      <c r="G42" s="807"/>
      <c r="H42" s="808"/>
      <c r="I42" s="807"/>
      <c r="J42" s="807"/>
      <c r="K42" s="789">
        <f>SUM(B42:J42)</f>
        <v>0</v>
      </c>
    </row>
    <row r="43" spans="1:11" ht="18.75" customHeight="1">
      <c r="A43" s="790" t="s">
        <v>2696</v>
      </c>
      <c r="B43" s="806"/>
      <c r="C43" s="807"/>
      <c r="D43" s="807"/>
      <c r="E43" s="808"/>
      <c r="F43" s="806"/>
      <c r="G43" s="807"/>
      <c r="H43" s="808"/>
      <c r="I43" s="807"/>
      <c r="J43" s="807"/>
      <c r="K43" s="789">
        <f>SUM(B43:J43)</f>
        <v>0</v>
      </c>
    </row>
    <row r="44" spans="1:11" ht="15" customHeight="1" thickBot="1">
      <c r="A44" s="783" t="s">
        <v>74</v>
      </c>
      <c r="B44" s="803"/>
      <c r="C44" s="804"/>
      <c r="D44" s="804"/>
      <c r="E44" s="805"/>
      <c r="F44" s="803"/>
      <c r="G44" s="804"/>
      <c r="H44" s="805"/>
      <c r="I44" s="804"/>
      <c r="J44" s="804"/>
      <c r="K44" s="789">
        <f>SUM(B44:J44)</f>
        <v>0</v>
      </c>
    </row>
    <row r="45" spans="1:11" ht="19.5" customHeight="1" thickBot="1">
      <c r="A45" s="778" t="s">
        <v>2697</v>
      </c>
      <c r="B45" s="809"/>
      <c r="C45" s="810"/>
      <c r="D45" s="810"/>
      <c r="E45" s="811"/>
      <c r="F45" s="809"/>
      <c r="G45" s="810"/>
      <c r="H45" s="811"/>
      <c r="I45" s="810"/>
      <c r="J45" s="811"/>
      <c r="K45" s="802">
        <f>SUM(B45:J45)</f>
        <v>0</v>
      </c>
    </row>
    <row r="46" spans="1:11" ht="18.75" customHeight="1" thickBot="1">
      <c r="A46" s="778" t="s">
        <v>2698</v>
      </c>
      <c r="B46" s="779">
        <f t="shared" ref="B46:J46" si="9">+B45+B40+B36+B25+B9</f>
        <v>0</v>
      </c>
      <c r="C46" s="780">
        <f t="shared" si="9"/>
        <v>0</v>
      </c>
      <c r="D46" s="780">
        <f t="shared" si="9"/>
        <v>0</v>
      </c>
      <c r="E46" s="781">
        <f t="shared" si="9"/>
        <v>0</v>
      </c>
      <c r="F46" s="780">
        <f t="shared" si="9"/>
        <v>0</v>
      </c>
      <c r="G46" s="780">
        <f t="shared" si="9"/>
        <v>0</v>
      </c>
      <c r="H46" s="781">
        <f t="shared" si="9"/>
        <v>0</v>
      </c>
      <c r="I46" s="780">
        <f t="shared" si="9"/>
        <v>0</v>
      </c>
      <c r="J46" s="780">
        <f t="shared" si="9"/>
        <v>0</v>
      </c>
      <c r="K46" s="812">
        <f>+K45+K40+K36+K25+K9</f>
        <v>0</v>
      </c>
    </row>
    <row r="47" spans="1:11" ht="18.75" customHeight="1" thickBot="1">
      <c r="A47" s="778" t="s">
        <v>2699</v>
      </c>
      <c r="B47" s="779">
        <f t="shared" ref="B47:J47" si="10">SUM(B48:B50)</f>
        <v>0</v>
      </c>
      <c r="C47" s="780">
        <f t="shared" si="10"/>
        <v>0</v>
      </c>
      <c r="D47" s="780">
        <f t="shared" si="10"/>
        <v>0</v>
      </c>
      <c r="E47" s="781">
        <f t="shared" si="10"/>
        <v>0</v>
      </c>
      <c r="F47" s="780">
        <f t="shared" si="10"/>
        <v>0</v>
      </c>
      <c r="G47" s="780">
        <f t="shared" si="10"/>
        <v>0</v>
      </c>
      <c r="H47" s="781">
        <f t="shared" si="10"/>
        <v>0</v>
      </c>
      <c r="I47" s="780">
        <f t="shared" si="10"/>
        <v>0</v>
      </c>
      <c r="J47" s="780">
        <f t="shared" si="10"/>
        <v>0</v>
      </c>
      <c r="K47" s="813">
        <f>SUM(K48:K50)</f>
        <v>0</v>
      </c>
    </row>
    <row r="48" spans="1:11" ht="26.25" customHeight="1">
      <c r="A48" s="814" t="s">
        <v>2700</v>
      </c>
      <c r="B48" s="815"/>
      <c r="C48" s="816"/>
      <c r="D48" s="816"/>
      <c r="E48" s="817"/>
      <c r="F48" s="818"/>
      <c r="G48" s="819"/>
      <c r="H48" s="820"/>
      <c r="I48" s="816"/>
      <c r="J48" s="816"/>
      <c r="K48" s="789">
        <f>SUM(B48:J48)</f>
        <v>0</v>
      </c>
    </row>
    <row r="49" spans="1:11" ht="27" customHeight="1">
      <c r="A49" s="814" t="s">
        <v>2701</v>
      </c>
      <c r="B49" s="815"/>
      <c r="C49" s="816"/>
      <c r="D49" s="816"/>
      <c r="E49" s="817"/>
      <c r="F49" s="815"/>
      <c r="G49" s="816"/>
      <c r="H49" s="817"/>
      <c r="I49" s="816"/>
      <c r="J49" s="816"/>
      <c r="K49" s="789">
        <f>SUM(B49:J49)</f>
        <v>0</v>
      </c>
    </row>
    <row r="50" spans="1:11" ht="20.25" customHeight="1" thickBot="1">
      <c r="A50" s="821" t="s">
        <v>2702</v>
      </c>
      <c r="B50" s="815"/>
      <c r="C50" s="816"/>
      <c r="D50" s="816"/>
      <c r="E50" s="817"/>
      <c r="F50" s="822"/>
      <c r="G50" s="2484"/>
      <c r="H50" s="823"/>
      <c r="I50" s="816"/>
      <c r="J50" s="816"/>
      <c r="K50" s="789">
        <f>SUM(B50:J50)</f>
        <v>0</v>
      </c>
    </row>
    <row r="51" spans="1:11" ht="18.75" customHeight="1" thickBot="1">
      <c r="A51" s="778" t="s">
        <v>2703</v>
      </c>
      <c r="B51" s="824">
        <f t="shared" ref="B51:J51" si="11">+B47+B46</f>
        <v>0</v>
      </c>
      <c r="C51" s="825">
        <f t="shared" si="11"/>
        <v>0</v>
      </c>
      <c r="D51" s="825">
        <f t="shared" si="11"/>
        <v>0</v>
      </c>
      <c r="E51" s="826">
        <f t="shared" si="11"/>
        <v>0</v>
      </c>
      <c r="F51" s="825">
        <f t="shared" si="11"/>
        <v>0</v>
      </c>
      <c r="G51" s="825">
        <f t="shared" si="11"/>
        <v>0</v>
      </c>
      <c r="H51" s="826">
        <f t="shared" si="11"/>
        <v>0</v>
      </c>
      <c r="I51" s="825">
        <f t="shared" si="11"/>
        <v>0</v>
      </c>
      <c r="J51" s="825">
        <f t="shared" si="11"/>
        <v>0</v>
      </c>
      <c r="K51" s="782">
        <f>+K47+K46</f>
        <v>0</v>
      </c>
    </row>
    <row r="52" spans="1:11" s="791" customFormat="1">
      <c r="A52" s="827"/>
      <c r="B52" s="827"/>
      <c r="C52" s="827"/>
      <c r="D52" s="827"/>
      <c r="E52" s="827"/>
      <c r="F52" s="828"/>
      <c r="G52" s="828"/>
      <c r="H52" s="828"/>
      <c r="I52" s="828"/>
      <c r="J52" s="828"/>
      <c r="K52" s="829"/>
    </row>
  </sheetData>
  <mergeCells count="4">
    <mergeCell ref="B2:E2"/>
    <mergeCell ref="B7:E7"/>
    <mergeCell ref="F7:H7"/>
    <mergeCell ref="I7:J7"/>
  </mergeCells>
  <pageMargins left="0.75" right="0.75" top="1" bottom="1" header="0.5" footer="0.5"/>
  <pageSetup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zoomScale="80" zoomScaleNormal="80" workbookViewId="0">
      <pane xSplit="1" ySplit="8" topLeftCell="B15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defaultRowHeight="12.75"/>
  <cols>
    <col min="1" max="1" width="58.7109375" style="764" customWidth="1"/>
    <col min="2" max="2" width="10.7109375" style="764" bestFit="1" customWidth="1"/>
    <col min="3" max="3" width="6.42578125" style="764" bestFit="1" customWidth="1"/>
    <col min="4" max="4" width="7.28515625" style="764" bestFit="1" customWidth="1"/>
    <col min="5" max="5" width="8.5703125" style="764" bestFit="1" customWidth="1"/>
    <col min="6" max="6" width="6" style="764" bestFit="1" customWidth="1"/>
    <col min="7" max="7" width="6.42578125" style="764" bestFit="1" customWidth="1"/>
    <col min="8" max="8" width="7.28515625" style="764" bestFit="1" customWidth="1"/>
    <col min="9" max="9" width="6.5703125" style="764" bestFit="1" customWidth="1"/>
    <col min="10" max="10" width="5.85546875" style="764" bestFit="1" customWidth="1"/>
    <col min="11" max="11" width="10.140625" style="764" bestFit="1" customWidth="1"/>
    <col min="12" max="16384" width="9.140625" style="764"/>
  </cols>
  <sheetData>
    <row r="1" spans="1:11" ht="15">
      <c r="A1" s="669" t="s">
        <v>2440</v>
      </c>
      <c r="B1" s="2" t="s">
        <v>2704</v>
      </c>
    </row>
    <row r="2" spans="1:11" ht="15" customHeight="1">
      <c r="A2" s="669" t="s">
        <v>2441</v>
      </c>
      <c r="B2" s="3239" t="s">
        <v>2554</v>
      </c>
      <c r="C2" s="3239"/>
      <c r="D2" s="3239"/>
      <c r="E2" s="3239"/>
      <c r="F2" s="3239"/>
    </row>
    <row r="3" spans="1:11" ht="15">
      <c r="A3" s="669" t="s">
        <v>2442</v>
      </c>
      <c r="B3" s="765" t="s">
        <v>61</v>
      </c>
    </row>
    <row r="4" spans="1:11" ht="15">
      <c r="A4" s="669" t="s">
        <v>2444</v>
      </c>
      <c r="B4" s="765" t="s">
        <v>62</v>
      </c>
    </row>
    <row r="5" spans="1:11" ht="15">
      <c r="A5" s="669" t="s">
        <v>2445</v>
      </c>
      <c r="B5" s="765" t="s">
        <v>1812</v>
      </c>
    </row>
    <row r="6" spans="1:11" ht="13.5" thickBot="1"/>
    <row r="7" spans="1:11" ht="13.5" thickBot="1">
      <c r="A7" s="766"/>
      <c r="B7" s="3231" t="s">
        <v>2670</v>
      </c>
      <c r="C7" s="3232"/>
      <c r="D7" s="3232"/>
      <c r="E7" s="3233"/>
      <c r="F7" s="3234" t="s">
        <v>1569</v>
      </c>
      <c r="G7" s="3235"/>
      <c r="H7" s="3236"/>
      <c r="I7" s="3237" t="s">
        <v>2225</v>
      </c>
      <c r="J7" s="3238"/>
      <c r="K7" s="767" t="s">
        <v>995</v>
      </c>
    </row>
    <row r="8" spans="1:11" ht="13.5" thickBot="1">
      <c r="A8" s="768"/>
      <c r="B8" s="769" t="s">
        <v>2671</v>
      </c>
      <c r="C8" s="770" t="s">
        <v>2672</v>
      </c>
      <c r="D8" s="770" t="s">
        <v>2673</v>
      </c>
      <c r="E8" s="771" t="s">
        <v>2674</v>
      </c>
      <c r="F8" s="772" t="s">
        <v>2226</v>
      </c>
      <c r="G8" s="773" t="s">
        <v>2227</v>
      </c>
      <c r="H8" s="774" t="s">
        <v>2228</v>
      </c>
      <c r="I8" s="775" t="s">
        <v>2229</v>
      </c>
      <c r="J8" s="776" t="s">
        <v>2230</v>
      </c>
      <c r="K8" s="777"/>
    </row>
    <row r="9" spans="1:11" ht="18.75" customHeight="1" thickBot="1">
      <c r="A9" s="778" t="s">
        <v>2675</v>
      </c>
      <c r="B9" s="779">
        <f>SUM(B10:B24)</f>
        <v>0</v>
      </c>
      <c r="C9" s="780">
        <f>SUM(C10:C24)</f>
        <v>0</v>
      </c>
      <c r="D9" s="780">
        <f>SUM(D10:D24)</f>
        <v>0</v>
      </c>
      <c r="E9" s="781">
        <f>SUM(E10:E24)</f>
        <v>0</v>
      </c>
      <c r="F9" s="779">
        <f t="shared" ref="F9:K9" si="0">SUM(F10:F24)</f>
        <v>0</v>
      </c>
      <c r="G9" s="780">
        <f t="shared" si="0"/>
        <v>0</v>
      </c>
      <c r="H9" s="781">
        <f t="shared" si="0"/>
        <v>0</v>
      </c>
      <c r="I9" s="780">
        <f t="shared" si="0"/>
        <v>0</v>
      </c>
      <c r="J9" s="780">
        <f t="shared" si="0"/>
        <v>0</v>
      </c>
      <c r="K9" s="782">
        <f t="shared" si="0"/>
        <v>0</v>
      </c>
    </row>
    <row r="10" spans="1:11">
      <c r="A10" s="783" t="s">
        <v>712</v>
      </c>
      <c r="B10" s="784"/>
      <c r="C10" s="785"/>
      <c r="D10" s="785"/>
      <c r="E10" s="786"/>
      <c r="F10" s="784"/>
      <c r="G10" s="785"/>
      <c r="H10" s="786"/>
      <c r="I10" s="785"/>
      <c r="J10" s="787"/>
      <c r="K10" s="788">
        <f t="shared" ref="K10:K24" si="1">SUM(B10:J10)</f>
        <v>0</v>
      </c>
    </row>
    <row r="11" spans="1:11">
      <c r="A11" s="783" t="s">
        <v>2676</v>
      </c>
      <c r="B11" s="784"/>
      <c r="C11" s="785"/>
      <c r="D11" s="785"/>
      <c r="E11" s="786"/>
      <c r="F11" s="784"/>
      <c r="G11" s="785"/>
      <c r="H11" s="786"/>
      <c r="I11" s="785"/>
      <c r="J11" s="785"/>
      <c r="K11" s="789">
        <f t="shared" si="1"/>
        <v>0</v>
      </c>
    </row>
    <row r="12" spans="1:11">
      <c r="A12" s="783" t="s">
        <v>2677</v>
      </c>
      <c r="B12" s="784"/>
      <c r="C12" s="785"/>
      <c r="D12" s="785"/>
      <c r="E12" s="786"/>
      <c r="F12" s="784"/>
      <c r="G12" s="785"/>
      <c r="H12" s="786"/>
      <c r="I12" s="785"/>
      <c r="J12" s="785"/>
      <c r="K12" s="789">
        <f t="shared" si="1"/>
        <v>0</v>
      </c>
    </row>
    <row r="13" spans="1:11">
      <c r="A13" s="783" t="s">
        <v>2678</v>
      </c>
      <c r="B13" s="784"/>
      <c r="C13" s="785"/>
      <c r="D13" s="785"/>
      <c r="E13" s="786"/>
      <c r="F13" s="784"/>
      <c r="G13" s="785"/>
      <c r="H13" s="786"/>
      <c r="I13" s="785"/>
      <c r="J13" s="785"/>
      <c r="K13" s="789">
        <f t="shared" si="1"/>
        <v>0</v>
      </c>
    </row>
    <row r="14" spans="1:11">
      <c r="A14" s="783" t="s">
        <v>2679</v>
      </c>
      <c r="B14" s="784"/>
      <c r="C14" s="785"/>
      <c r="D14" s="785"/>
      <c r="E14" s="786"/>
      <c r="F14" s="784"/>
      <c r="G14" s="785"/>
      <c r="H14" s="786"/>
      <c r="I14" s="785"/>
      <c r="J14" s="785"/>
      <c r="K14" s="789">
        <f t="shared" si="1"/>
        <v>0</v>
      </c>
    </row>
    <row r="15" spans="1:11">
      <c r="A15" s="783" t="s">
        <v>2680</v>
      </c>
      <c r="B15" s="784"/>
      <c r="C15" s="785"/>
      <c r="D15" s="785"/>
      <c r="E15" s="786"/>
      <c r="F15" s="784"/>
      <c r="G15" s="785"/>
      <c r="H15" s="786"/>
      <c r="I15" s="785"/>
      <c r="J15" s="785"/>
      <c r="K15" s="789">
        <f t="shared" si="1"/>
        <v>0</v>
      </c>
    </row>
    <row r="16" spans="1:11">
      <c r="A16" s="783" t="s">
        <v>346</v>
      </c>
      <c r="B16" s="784"/>
      <c r="C16" s="785"/>
      <c r="D16" s="785"/>
      <c r="E16" s="786"/>
      <c r="F16" s="784"/>
      <c r="G16" s="785"/>
      <c r="H16" s="786"/>
      <c r="I16" s="785"/>
      <c r="J16" s="785"/>
      <c r="K16" s="789">
        <f t="shared" si="1"/>
        <v>0</v>
      </c>
    </row>
    <row r="17" spans="1:11" ht="23.25">
      <c r="A17" s="790" t="s">
        <v>2681</v>
      </c>
      <c r="B17" s="784"/>
      <c r="C17" s="785"/>
      <c r="D17" s="785"/>
      <c r="E17" s="786"/>
      <c r="F17" s="784"/>
      <c r="G17" s="785"/>
      <c r="H17" s="786"/>
      <c r="I17" s="785"/>
      <c r="J17" s="785"/>
      <c r="K17" s="789">
        <f t="shared" si="1"/>
        <v>0</v>
      </c>
    </row>
    <row r="18" spans="1:11" s="791" customFormat="1">
      <c r="A18" s="790" t="s">
        <v>2682</v>
      </c>
      <c r="B18" s="784"/>
      <c r="C18" s="785"/>
      <c r="D18" s="785"/>
      <c r="E18" s="786"/>
      <c r="F18" s="784"/>
      <c r="G18" s="785"/>
      <c r="H18" s="786"/>
      <c r="I18" s="785"/>
      <c r="J18" s="785"/>
      <c r="K18" s="789">
        <f t="shared" si="1"/>
        <v>0</v>
      </c>
    </row>
    <row r="19" spans="1:11" s="791" customFormat="1">
      <c r="A19" s="783" t="s">
        <v>2683</v>
      </c>
      <c r="B19" s="784"/>
      <c r="C19" s="785"/>
      <c r="D19" s="785"/>
      <c r="E19" s="786"/>
      <c r="F19" s="784"/>
      <c r="G19" s="785"/>
      <c r="H19" s="786"/>
      <c r="I19" s="785"/>
      <c r="J19" s="785"/>
      <c r="K19" s="789">
        <f t="shared" si="1"/>
        <v>0</v>
      </c>
    </row>
    <row r="20" spans="1:11" ht="12" customHeight="1">
      <c r="A20" s="783" t="s">
        <v>2684</v>
      </c>
      <c r="B20" s="784"/>
      <c r="C20" s="785"/>
      <c r="D20" s="785"/>
      <c r="E20" s="786"/>
      <c r="F20" s="784"/>
      <c r="G20" s="785"/>
      <c r="H20" s="786"/>
      <c r="I20" s="785"/>
      <c r="J20" s="785"/>
      <c r="K20" s="789">
        <f t="shared" si="1"/>
        <v>0</v>
      </c>
    </row>
    <row r="21" spans="1:11">
      <c r="A21" s="783" t="s">
        <v>2685</v>
      </c>
      <c r="B21" s="784"/>
      <c r="C21" s="785"/>
      <c r="D21" s="785"/>
      <c r="E21" s="786"/>
      <c r="F21" s="784"/>
      <c r="G21" s="785"/>
      <c r="H21" s="786"/>
      <c r="I21" s="785"/>
      <c r="J21" s="785"/>
      <c r="K21" s="789">
        <f t="shared" si="1"/>
        <v>0</v>
      </c>
    </row>
    <row r="22" spans="1:11">
      <c r="A22" s="783" t="s">
        <v>2686</v>
      </c>
      <c r="B22" s="784"/>
      <c r="C22" s="785"/>
      <c r="D22" s="785"/>
      <c r="E22" s="786"/>
      <c r="F22" s="784"/>
      <c r="G22" s="785"/>
      <c r="H22" s="786"/>
      <c r="I22" s="785"/>
      <c r="J22" s="785"/>
      <c r="K22" s="789">
        <f t="shared" si="1"/>
        <v>0</v>
      </c>
    </row>
    <row r="23" spans="1:11">
      <c r="A23" s="783" t="s">
        <v>2687</v>
      </c>
      <c r="B23" s="784"/>
      <c r="C23" s="785"/>
      <c r="D23" s="785"/>
      <c r="E23" s="786"/>
      <c r="F23" s="784"/>
      <c r="G23" s="785"/>
      <c r="H23" s="786"/>
      <c r="I23" s="785"/>
      <c r="J23" s="785"/>
      <c r="K23" s="789">
        <f t="shared" si="1"/>
        <v>0</v>
      </c>
    </row>
    <row r="24" spans="1:11" ht="13.5" thickBot="1">
      <c r="A24" s="783" t="s">
        <v>2688</v>
      </c>
      <c r="B24" s="784"/>
      <c r="C24" s="785"/>
      <c r="D24" s="785"/>
      <c r="E24" s="786"/>
      <c r="F24" s="784"/>
      <c r="G24" s="785"/>
      <c r="H24" s="786"/>
      <c r="I24" s="785"/>
      <c r="J24" s="785"/>
      <c r="K24" s="792">
        <f t="shared" si="1"/>
        <v>0</v>
      </c>
    </row>
    <row r="25" spans="1:11" ht="22.5" customHeight="1" thickBot="1">
      <c r="A25" s="778" t="s">
        <v>856</v>
      </c>
      <c r="B25" s="779">
        <f>+B26+B29+B35</f>
        <v>0</v>
      </c>
      <c r="C25" s="779">
        <f t="shared" ref="C25:H25" si="2">+C26+C29+C35</f>
        <v>0</v>
      </c>
      <c r="D25" s="779">
        <f t="shared" si="2"/>
        <v>0</v>
      </c>
      <c r="E25" s="779">
        <f t="shared" si="2"/>
        <v>0</v>
      </c>
      <c r="F25" s="779">
        <f t="shared" si="2"/>
        <v>0</v>
      </c>
      <c r="G25" s="779">
        <f t="shared" si="2"/>
        <v>0</v>
      </c>
      <c r="H25" s="779">
        <f t="shared" si="2"/>
        <v>0</v>
      </c>
      <c r="I25" s="780">
        <f t="shared" ref="I25:K25" si="3">+I26+I29+I32+I33+I34+I35</f>
        <v>0</v>
      </c>
      <c r="J25" s="780">
        <f t="shared" si="3"/>
        <v>0</v>
      </c>
      <c r="K25" s="793">
        <f t="shared" si="3"/>
        <v>0</v>
      </c>
    </row>
    <row r="26" spans="1:11" ht="21" customHeight="1" thickBot="1">
      <c r="A26" s="783" t="s">
        <v>2689</v>
      </c>
      <c r="B26" s="779">
        <f t="shared" ref="B26:K26" si="4">+B27+B28</f>
        <v>0</v>
      </c>
      <c r="C26" s="780">
        <f t="shared" si="4"/>
        <v>0</v>
      </c>
      <c r="D26" s="780">
        <f t="shared" si="4"/>
        <v>0</v>
      </c>
      <c r="E26" s="781">
        <f t="shared" si="4"/>
        <v>0</v>
      </c>
      <c r="F26" s="779">
        <f t="shared" si="4"/>
        <v>0</v>
      </c>
      <c r="G26" s="780">
        <f t="shared" si="4"/>
        <v>0</v>
      </c>
      <c r="H26" s="781">
        <f t="shared" si="4"/>
        <v>0</v>
      </c>
      <c r="I26" s="780">
        <f t="shared" si="4"/>
        <v>0</v>
      </c>
      <c r="J26" s="780">
        <f t="shared" si="4"/>
        <v>0</v>
      </c>
      <c r="K26" s="793">
        <f t="shared" si="4"/>
        <v>0</v>
      </c>
    </row>
    <row r="27" spans="1:11" s="791" customFormat="1">
      <c r="A27" s="794" t="s">
        <v>2690</v>
      </c>
      <c r="B27" s="784"/>
      <c r="C27" s="785"/>
      <c r="D27" s="785"/>
      <c r="E27" s="786"/>
      <c r="F27" s="784"/>
      <c r="G27" s="785"/>
      <c r="H27" s="786"/>
      <c r="I27" s="785"/>
      <c r="J27" s="785"/>
      <c r="K27" s="789">
        <f>SUM(B27:J27)</f>
        <v>0</v>
      </c>
    </row>
    <row r="28" spans="1:11" s="791" customFormat="1" ht="13.5" thickBot="1">
      <c r="A28" s="795" t="s">
        <v>2691</v>
      </c>
      <c r="B28" s="784"/>
      <c r="C28" s="785"/>
      <c r="D28" s="785"/>
      <c r="E28" s="786"/>
      <c r="F28" s="784"/>
      <c r="G28" s="785"/>
      <c r="H28" s="786"/>
      <c r="I28" s="785"/>
      <c r="J28" s="785"/>
      <c r="K28" s="789">
        <f>SUM(B28:J28)</f>
        <v>0</v>
      </c>
    </row>
    <row r="29" spans="1:11" ht="13.5" thickBot="1">
      <c r="A29" s="796" t="s">
        <v>1187</v>
      </c>
      <c r="B29" s="779">
        <f t="shared" ref="B29:K29" si="5">+B30+B31</f>
        <v>0</v>
      </c>
      <c r="C29" s="780">
        <f t="shared" si="5"/>
        <v>0</v>
      </c>
      <c r="D29" s="780">
        <f t="shared" si="5"/>
        <v>0</v>
      </c>
      <c r="E29" s="781">
        <f t="shared" si="5"/>
        <v>0</v>
      </c>
      <c r="F29" s="779">
        <f t="shared" si="5"/>
        <v>0</v>
      </c>
      <c r="G29" s="780">
        <f t="shared" si="5"/>
        <v>0</v>
      </c>
      <c r="H29" s="781">
        <f t="shared" si="5"/>
        <v>0</v>
      </c>
      <c r="I29" s="780">
        <f t="shared" si="5"/>
        <v>0</v>
      </c>
      <c r="J29" s="780">
        <f t="shared" si="5"/>
        <v>0</v>
      </c>
      <c r="K29" s="788">
        <f t="shared" si="5"/>
        <v>0</v>
      </c>
    </row>
    <row r="30" spans="1:11">
      <c r="A30" s="794" t="s">
        <v>2690</v>
      </c>
      <c r="B30" s="784"/>
      <c r="C30" s="785"/>
      <c r="D30" s="785"/>
      <c r="E30" s="786"/>
      <c r="F30" s="784"/>
      <c r="G30" s="785"/>
      <c r="H30" s="786"/>
      <c r="I30" s="785"/>
      <c r="J30" s="785"/>
      <c r="K30" s="788">
        <f t="shared" ref="K30:K35" si="6">SUM(B30:J30)</f>
        <v>0</v>
      </c>
    </row>
    <row r="31" spans="1:11" ht="13.5" thickBot="1">
      <c r="A31" s="795" t="s">
        <v>2691</v>
      </c>
      <c r="B31" s="784"/>
      <c r="C31" s="785"/>
      <c r="D31" s="785"/>
      <c r="E31" s="786"/>
      <c r="F31" s="784"/>
      <c r="G31" s="785"/>
      <c r="H31" s="786"/>
      <c r="I31" s="785"/>
      <c r="J31" s="785"/>
      <c r="K31" s="789">
        <f t="shared" si="6"/>
        <v>0</v>
      </c>
    </row>
    <row r="32" spans="1:11">
      <c r="A32" s="783" t="s">
        <v>1188</v>
      </c>
      <c r="B32" s="2481"/>
      <c r="C32" s="2482"/>
      <c r="D32" s="2482"/>
      <c r="E32" s="2483"/>
      <c r="F32" s="2481"/>
      <c r="G32" s="2482"/>
      <c r="H32" s="2483"/>
      <c r="I32" s="785"/>
      <c r="J32" s="785"/>
      <c r="K32" s="789">
        <f t="shared" si="6"/>
        <v>0</v>
      </c>
    </row>
    <row r="33" spans="1:11">
      <c r="A33" s="783" t="s">
        <v>1189</v>
      </c>
      <c r="B33" s="2481"/>
      <c r="C33" s="2482"/>
      <c r="D33" s="2482"/>
      <c r="E33" s="2483"/>
      <c r="F33" s="2481"/>
      <c r="G33" s="2482"/>
      <c r="H33" s="2483"/>
      <c r="I33" s="785"/>
      <c r="J33" s="785"/>
      <c r="K33" s="789">
        <f t="shared" si="6"/>
        <v>0</v>
      </c>
    </row>
    <row r="34" spans="1:11">
      <c r="A34" s="783" t="s">
        <v>1190</v>
      </c>
      <c r="B34" s="2481"/>
      <c r="C34" s="2482"/>
      <c r="D34" s="2482"/>
      <c r="E34" s="2483"/>
      <c r="F34" s="2481"/>
      <c r="G34" s="2482"/>
      <c r="H34" s="2483"/>
      <c r="I34" s="785"/>
      <c r="J34" s="785"/>
      <c r="K34" s="789">
        <f t="shared" si="6"/>
        <v>0</v>
      </c>
    </row>
    <row r="35" spans="1:11" ht="13.5" thickBot="1">
      <c r="A35" s="783" t="s">
        <v>1097</v>
      </c>
      <c r="B35" s="784"/>
      <c r="C35" s="785"/>
      <c r="D35" s="785"/>
      <c r="E35" s="786"/>
      <c r="F35" s="784"/>
      <c r="G35" s="785"/>
      <c r="H35" s="786"/>
      <c r="I35" s="785"/>
      <c r="J35" s="785"/>
      <c r="K35" s="792">
        <f t="shared" si="6"/>
        <v>0</v>
      </c>
    </row>
    <row r="36" spans="1:11" ht="23.25" customHeight="1" thickBot="1">
      <c r="A36" s="778" t="s">
        <v>2606</v>
      </c>
      <c r="B36" s="779">
        <f t="shared" ref="B36:K36" si="7">SUM(B37:B39)</f>
        <v>0</v>
      </c>
      <c r="C36" s="780">
        <f t="shared" si="7"/>
        <v>0</v>
      </c>
      <c r="D36" s="780">
        <f t="shared" si="7"/>
        <v>0</v>
      </c>
      <c r="E36" s="781">
        <f t="shared" si="7"/>
        <v>0</v>
      </c>
      <c r="F36" s="780">
        <f t="shared" si="7"/>
        <v>0</v>
      </c>
      <c r="G36" s="780">
        <f t="shared" si="7"/>
        <v>0</v>
      </c>
      <c r="H36" s="781">
        <f t="shared" si="7"/>
        <v>0</v>
      </c>
      <c r="I36" s="780">
        <f t="shared" si="7"/>
        <v>0</v>
      </c>
      <c r="J36" s="780">
        <f t="shared" si="7"/>
        <v>0</v>
      </c>
      <c r="K36" s="797">
        <f t="shared" si="7"/>
        <v>0</v>
      </c>
    </row>
    <row r="37" spans="1:11" s="801" customFormat="1">
      <c r="A37" s="783" t="s">
        <v>1069</v>
      </c>
      <c r="B37" s="798"/>
      <c r="C37" s="799"/>
      <c r="D37" s="799"/>
      <c r="E37" s="800"/>
      <c r="F37" s="798"/>
      <c r="G37" s="799"/>
      <c r="H37" s="800"/>
      <c r="I37" s="799"/>
      <c r="J37" s="799"/>
      <c r="K37" s="789">
        <f>SUM(B37:J37)</f>
        <v>0</v>
      </c>
    </row>
    <row r="38" spans="1:11">
      <c r="A38" s="783" t="s">
        <v>2692</v>
      </c>
      <c r="B38" s="784"/>
      <c r="C38" s="785"/>
      <c r="D38" s="785"/>
      <c r="E38" s="786"/>
      <c r="F38" s="784"/>
      <c r="G38" s="785"/>
      <c r="H38" s="786"/>
      <c r="I38" s="785"/>
      <c r="J38" s="785"/>
      <c r="K38" s="789">
        <f>SUM(B38:J38)</f>
        <v>0</v>
      </c>
    </row>
    <row r="39" spans="1:11" ht="13.5" thickBot="1">
      <c r="A39" s="783" t="s">
        <v>78</v>
      </c>
      <c r="B39" s="784"/>
      <c r="C39" s="785"/>
      <c r="D39" s="785"/>
      <c r="E39" s="786"/>
      <c r="F39" s="784"/>
      <c r="G39" s="785"/>
      <c r="H39" s="786"/>
      <c r="I39" s="785"/>
      <c r="J39" s="785"/>
      <c r="K39" s="789">
        <f>SUM(B39:J39)</f>
        <v>0</v>
      </c>
    </row>
    <row r="40" spans="1:11" ht="20.25" customHeight="1" thickBot="1">
      <c r="A40" s="778" t="s">
        <v>2693</v>
      </c>
      <c r="B40" s="779">
        <f t="shared" ref="B40:K40" si="8">SUM(B41:B44)</f>
        <v>0</v>
      </c>
      <c r="C40" s="780">
        <f t="shared" si="8"/>
        <v>0</v>
      </c>
      <c r="D40" s="780">
        <f t="shared" si="8"/>
        <v>0</v>
      </c>
      <c r="E40" s="781">
        <f t="shared" si="8"/>
        <v>0</v>
      </c>
      <c r="F40" s="780">
        <f t="shared" si="8"/>
        <v>0</v>
      </c>
      <c r="G40" s="780">
        <f t="shared" si="8"/>
        <v>0</v>
      </c>
      <c r="H40" s="781">
        <f t="shared" si="8"/>
        <v>0</v>
      </c>
      <c r="I40" s="780">
        <f t="shared" si="8"/>
        <v>0</v>
      </c>
      <c r="J40" s="780">
        <f t="shared" si="8"/>
        <v>0</v>
      </c>
      <c r="K40" s="802">
        <f t="shared" si="8"/>
        <v>0</v>
      </c>
    </row>
    <row r="41" spans="1:11">
      <c r="A41" s="783" t="s">
        <v>2694</v>
      </c>
      <c r="B41" s="803"/>
      <c r="C41" s="804"/>
      <c r="D41" s="804"/>
      <c r="E41" s="805"/>
      <c r="F41" s="803"/>
      <c r="G41" s="804"/>
      <c r="H41" s="805"/>
      <c r="I41" s="804"/>
      <c r="J41" s="804"/>
      <c r="K41" s="789">
        <f>SUM(B41:J41)</f>
        <v>0</v>
      </c>
    </row>
    <row r="42" spans="1:11">
      <c r="A42" s="783" t="s">
        <v>2695</v>
      </c>
      <c r="B42" s="806"/>
      <c r="C42" s="807"/>
      <c r="D42" s="807"/>
      <c r="E42" s="808"/>
      <c r="F42" s="806"/>
      <c r="G42" s="807"/>
      <c r="H42" s="808"/>
      <c r="I42" s="807"/>
      <c r="J42" s="807"/>
      <c r="K42" s="789">
        <f>SUM(B42:J42)</f>
        <v>0</v>
      </c>
    </row>
    <row r="43" spans="1:11" ht="18.75" customHeight="1">
      <c r="A43" s="790" t="s">
        <v>2696</v>
      </c>
      <c r="B43" s="806"/>
      <c r="C43" s="807"/>
      <c r="D43" s="807"/>
      <c r="E43" s="808"/>
      <c r="F43" s="806"/>
      <c r="G43" s="807"/>
      <c r="H43" s="808"/>
      <c r="I43" s="807"/>
      <c r="J43" s="807"/>
      <c r="K43" s="789">
        <f>SUM(B43:J43)</f>
        <v>0</v>
      </c>
    </row>
    <row r="44" spans="1:11" ht="15" customHeight="1" thickBot="1">
      <c r="A44" s="783" t="s">
        <v>74</v>
      </c>
      <c r="B44" s="803"/>
      <c r="C44" s="804"/>
      <c r="D44" s="804"/>
      <c r="E44" s="805"/>
      <c r="F44" s="803"/>
      <c r="G44" s="804"/>
      <c r="H44" s="805"/>
      <c r="I44" s="804"/>
      <c r="J44" s="804"/>
      <c r="K44" s="789">
        <f>SUM(B44:J44)</f>
        <v>0</v>
      </c>
    </row>
    <row r="45" spans="1:11" ht="19.5" customHeight="1" thickBot="1">
      <c r="A45" s="778" t="s">
        <v>2697</v>
      </c>
      <c r="B45" s="809"/>
      <c r="C45" s="810"/>
      <c r="D45" s="810"/>
      <c r="E45" s="811"/>
      <c r="F45" s="809"/>
      <c r="G45" s="810"/>
      <c r="H45" s="811"/>
      <c r="I45" s="810"/>
      <c r="J45" s="811"/>
      <c r="K45" s="802">
        <f>SUM(B45:J45)</f>
        <v>0</v>
      </c>
    </row>
    <row r="46" spans="1:11" ht="18.75" customHeight="1" thickBot="1">
      <c r="A46" s="778" t="s">
        <v>2698</v>
      </c>
      <c r="B46" s="779">
        <f t="shared" ref="B46:J46" si="9">+B45+B40+B36+B25+B9</f>
        <v>0</v>
      </c>
      <c r="C46" s="780">
        <f t="shared" si="9"/>
        <v>0</v>
      </c>
      <c r="D46" s="780">
        <f t="shared" si="9"/>
        <v>0</v>
      </c>
      <c r="E46" s="781">
        <f t="shared" si="9"/>
        <v>0</v>
      </c>
      <c r="F46" s="780">
        <f t="shared" si="9"/>
        <v>0</v>
      </c>
      <c r="G46" s="780">
        <f t="shared" si="9"/>
        <v>0</v>
      </c>
      <c r="H46" s="781">
        <f t="shared" si="9"/>
        <v>0</v>
      </c>
      <c r="I46" s="780">
        <f t="shared" si="9"/>
        <v>0</v>
      </c>
      <c r="J46" s="780">
        <f t="shared" si="9"/>
        <v>0</v>
      </c>
      <c r="K46" s="812">
        <f>+K45+K40+K36+K25+K9</f>
        <v>0</v>
      </c>
    </row>
    <row r="47" spans="1:11" ht="18.75" customHeight="1" thickBot="1">
      <c r="A47" s="778" t="s">
        <v>2699</v>
      </c>
      <c r="B47" s="779">
        <f t="shared" ref="B47:J47" si="10">SUM(B48:B50)</f>
        <v>0</v>
      </c>
      <c r="C47" s="780">
        <f t="shared" si="10"/>
        <v>0</v>
      </c>
      <c r="D47" s="780">
        <f t="shared" si="10"/>
        <v>0</v>
      </c>
      <c r="E47" s="781">
        <f t="shared" si="10"/>
        <v>0</v>
      </c>
      <c r="F47" s="780">
        <f t="shared" si="10"/>
        <v>0</v>
      </c>
      <c r="G47" s="780">
        <f t="shared" si="10"/>
        <v>0</v>
      </c>
      <c r="H47" s="781">
        <f t="shared" si="10"/>
        <v>0</v>
      </c>
      <c r="I47" s="780">
        <f t="shared" si="10"/>
        <v>0</v>
      </c>
      <c r="J47" s="780">
        <f t="shared" si="10"/>
        <v>0</v>
      </c>
      <c r="K47" s="813">
        <f>SUM(K48:K50)</f>
        <v>0</v>
      </c>
    </row>
    <row r="48" spans="1:11" ht="26.25" customHeight="1">
      <c r="A48" s="814" t="s">
        <v>2700</v>
      </c>
      <c r="B48" s="815"/>
      <c r="C48" s="816"/>
      <c r="D48" s="816"/>
      <c r="E48" s="817"/>
      <c r="F48" s="818"/>
      <c r="G48" s="819"/>
      <c r="H48" s="820"/>
      <c r="I48" s="816"/>
      <c r="J48" s="816"/>
      <c r="K48" s="789">
        <f>SUM(B48:J48)</f>
        <v>0</v>
      </c>
    </row>
    <row r="49" spans="1:11" ht="27" customHeight="1">
      <c r="A49" s="814" t="s">
        <v>2701</v>
      </c>
      <c r="B49" s="815"/>
      <c r="C49" s="816"/>
      <c r="D49" s="816"/>
      <c r="E49" s="817"/>
      <c r="F49" s="815"/>
      <c r="G49" s="816"/>
      <c r="H49" s="817"/>
      <c r="I49" s="816"/>
      <c r="J49" s="816"/>
      <c r="K49" s="789">
        <f>SUM(B49:J49)</f>
        <v>0</v>
      </c>
    </row>
    <row r="50" spans="1:11" ht="20.25" customHeight="1" thickBot="1">
      <c r="A50" s="821" t="s">
        <v>2702</v>
      </c>
      <c r="B50" s="815"/>
      <c r="C50" s="816"/>
      <c r="D50" s="816"/>
      <c r="E50" s="817"/>
      <c r="F50" s="822"/>
      <c r="G50" s="2484"/>
      <c r="H50" s="823"/>
      <c r="I50" s="816"/>
      <c r="J50" s="816"/>
      <c r="K50" s="789">
        <f>SUM(B50:J50)</f>
        <v>0</v>
      </c>
    </row>
    <row r="51" spans="1:11" ht="18.75" customHeight="1" thickBot="1">
      <c r="A51" s="778" t="s">
        <v>2703</v>
      </c>
      <c r="B51" s="824">
        <f t="shared" ref="B51:K51" si="11">+B47+B46</f>
        <v>0</v>
      </c>
      <c r="C51" s="825">
        <f t="shared" si="11"/>
        <v>0</v>
      </c>
      <c r="D51" s="825">
        <f t="shared" si="11"/>
        <v>0</v>
      </c>
      <c r="E51" s="826">
        <f t="shared" si="11"/>
        <v>0</v>
      </c>
      <c r="F51" s="825">
        <f t="shared" si="11"/>
        <v>0</v>
      </c>
      <c r="G51" s="825">
        <f t="shared" si="11"/>
        <v>0</v>
      </c>
      <c r="H51" s="826">
        <f t="shared" si="11"/>
        <v>0</v>
      </c>
      <c r="I51" s="825">
        <f t="shared" si="11"/>
        <v>0</v>
      </c>
      <c r="J51" s="825">
        <f t="shared" si="11"/>
        <v>0</v>
      </c>
      <c r="K51" s="782">
        <f t="shared" si="11"/>
        <v>0</v>
      </c>
    </row>
    <row r="52" spans="1:11" s="791" customFormat="1">
      <c r="A52" s="830"/>
      <c r="B52" s="827"/>
      <c r="C52" s="827"/>
      <c r="D52" s="827"/>
      <c r="E52" s="827"/>
      <c r="F52" s="828"/>
      <c r="G52" s="828"/>
      <c r="H52" s="828"/>
      <c r="I52" s="828"/>
      <c r="J52" s="828"/>
      <c r="K52" s="829"/>
    </row>
  </sheetData>
  <mergeCells count="4">
    <mergeCell ref="B2:F2"/>
    <mergeCell ref="B7:E7"/>
    <mergeCell ref="F7:H7"/>
    <mergeCell ref="I7:J7"/>
  </mergeCells>
  <pageMargins left="0.75" right="0.75" top="1" bottom="1" header="0.5" footer="0.5"/>
  <pageSetup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zoomScale="80" zoomScaleNormal="80" workbookViewId="0">
      <pane xSplit="1" ySplit="8" topLeftCell="B9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defaultRowHeight="12.75"/>
  <cols>
    <col min="1" max="1" width="58.7109375" style="764" customWidth="1"/>
    <col min="2" max="2" width="10.7109375" style="764" bestFit="1" customWidth="1"/>
    <col min="3" max="3" width="6.42578125" style="764" bestFit="1" customWidth="1"/>
    <col min="4" max="4" width="7.28515625" style="764" bestFit="1" customWidth="1"/>
    <col min="5" max="5" width="8.5703125" style="764" bestFit="1" customWidth="1"/>
    <col min="6" max="6" width="6" style="764" bestFit="1" customWidth="1"/>
    <col min="7" max="7" width="6.42578125" style="764" bestFit="1" customWidth="1"/>
    <col min="8" max="8" width="7.28515625" style="764" bestFit="1" customWidth="1"/>
    <col min="9" max="9" width="6.5703125" style="764" bestFit="1" customWidth="1"/>
    <col min="10" max="10" width="5.85546875" style="764" bestFit="1" customWidth="1"/>
    <col min="11" max="11" width="10.140625" style="764" bestFit="1" customWidth="1"/>
    <col min="12" max="16384" width="9.140625" style="764"/>
  </cols>
  <sheetData>
    <row r="1" spans="1:11" ht="15">
      <c r="A1" s="669" t="s">
        <v>2440</v>
      </c>
      <c r="B1" s="2" t="s">
        <v>2705</v>
      </c>
    </row>
    <row r="2" spans="1:11" ht="15">
      <c r="A2" s="669" t="s">
        <v>2441</v>
      </c>
      <c r="B2" s="3240" t="s">
        <v>2555</v>
      </c>
      <c r="C2" s="3240"/>
      <c r="D2" s="3240"/>
      <c r="E2" s="3240"/>
      <c r="F2" s="3240"/>
    </row>
    <row r="3" spans="1:11" ht="15">
      <c r="A3" s="669" t="s">
        <v>2442</v>
      </c>
      <c r="B3" s="765" t="s">
        <v>61</v>
      </c>
    </row>
    <row r="4" spans="1:11" ht="15">
      <c r="A4" s="669" t="s">
        <v>2444</v>
      </c>
      <c r="B4" s="765" t="s">
        <v>62</v>
      </c>
    </row>
    <row r="5" spans="1:11" ht="15">
      <c r="A5" s="669" t="s">
        <v>2445</v>
      </c>
      <c r="B5" s="765" t="s">
        <v>1812</v>
      </c>
    </row>
    <row r="6" spans="1:11" ht="13.5" thickBot="1"/>
    <row r="7" spans="1:11" ht="13.5" thickBot="1">
      <c r="A7" s="766"/>
      <c r="B7" s="3231" t="s">
        <v>2670</v>
      </c>
      <c r="C7" s="3232"/>
      <c r="D7" s="3232"/>
      <c r="E7" s="3233"/>
      <c r="F7" s="3234" t="s">
        <v>1569</v>
      </c>
      <c r="G7" s="3235"/>
      <c r="H7" s="3236"/>
      <c r="I7" s="3237" t="s">
        <v>2225</v>
      </c>
      <c r="J7" s="3238"/>
      <c r="K7" s="767" t="s">
        <v>995</v>
      </c>
    </row>
    <row r="8" spans="1:11" ht="13.5" thickBot="1">
      <c r="A8" s="768"/>
      <c r="B8" s="769" t="s">
        <v>2671</v>
      </c>
      <c r="C8" s="770" t="s">
        <v>2672</v>
      </c>
      <c r="D8" s="770" t="s">
        <v>2673</v>
      </c>
      <c r="E8" s="771" t="s">
        <v>2674</v>
      </c>
      <c r="F8" s="772" t="s">
        <v>2226</v>
      </c>
      <c r="G8" s="773" t="s">
        <v>2227</v>
      </c>
      <c r="H8" s="774" t="s">
        <v>2228</v>
      </c>
      <c r="I8" s="775" t="s">
        <v>2229</v>
      </c>
      <c r="J8" s="776" t="s">
        <v>2230</v>
      </c>
      <c r="K8" s="777"/>
    </row>
    <row r="9" spans="1:11" ht="18.75" customHeight="1" thickBot="1">
      <c r="A9" s="778" t="s">
        <v>2675</v>
      </c>
      <c r="B9" s="779">
        <f>SUM(B10:B24)</f>
        <v>0</v>
      </c>
      <c r="C9" s="780">
        <f t="shared" ref="C9:J9" si="0">SUM(C10:C24)</f>
        <v>0</v>
      </c>
      <c r="D9" s="780">
        <f t="shared" si="0"/>
        <v>0</v>
      </c>
      <c r="E9" s="781">
        <f t="shared" si="0"/>
        <v>0</v>
      </c>
      <c r="F9" s="779">
        <f t="shared" si="0"/>
        <v>0</v>
      </c>
      <c r="G9" s="780">
        <f t="shared" si="0"/>
        <v>0</v>
      </c>
      <c r="H9" s="781">
        <f t="shared" si="0"/>
        <v>0</v>
      </c>
      <c r="I9" s="780">
        <f t="shared" si="0"/>
        <v>0</v>
      </c>
      <c r="J9" s="780">
        <f t="shared" si="0"/>
        <v>0</v>
      </c>
      <c r="K9" s="782">
        <f>SUM(K10:K24)</f>
        <v>0</v>
      </c>
    </row>
    <row r="10" spans="1:11">
      <c r="A10" s="783" t="s">
        <v>712</v>
      </c>
      <c r="B10" s="784"/>
      <c r="C10" s="785"/>
      <c r="D10" s="785"/>
      <c r="E10" s="786"/>
      <c r="F10" s="784"/>
      <c r="G10" s="785"/>
      <c r="H10" s="786"/>
      <c r="I10" s="785"/>
      <c r="J10" s="787"/>
      <c r="K10" s="788">
        <f t="shared" ref="K10:K24" si="1">SUM(B10:J10)</f>
        <v>0</v>
      </c>
    </row>
    <row r="11" spans="1:11">
      <c r="A11" s="783" t="s">
        <v>2676</v>
      </c>
      <c r="B11" s="784"/>
      <c r="C11" s="785"/>
      <c r="D11" s="785"/>
      <c r="E11" s="786"/>
      <c r="F11" s="784"/>
      <c r="G11" s="785"/>
      <c r="H11" s="786"/>
      <c r="I11" s="785"/>
      <c r="J11" s="785"/>
      <c r="K11" s="789">
        <f t="shared" si="1"/>
        <v>0</v>
      </c>
    </row>
    <row r="12" spans="1:11">
      <c r="A12" s="783" t="s">
        <v>2677</v>
      </c>
      <c r="B12" s="784"/>
      <c r="C12" s="785"/>
      <c r="D12" s="785"/>
      <c r="E12" s="786"/>
      <c r="F12" s="784"/>
      <c r="G12" s="785"/>
      <c r="H12" s="786"/>
      <c r="I12" s="785"/>
      <c r="J12" s="785"/>
      <c r="K12" s="789">
        <f t="shared" si="1"/>
        <v>0</v>
      </c>
    </row>
    <row r="13" spans="1:11">
      <c r="A13" s="783" t="s">
        <v>2678</v>
      </c>
      <c r="B13" s="784"/>
      <c r="C13" s="785"/>
      <c r="D13" s="785"/>
      <c r="E13" s="786"/>
      <c r="F13" s="784"/>
      <c r="G13" s="785"/>
      <c r="H13" s="786"/>
      <c r="I13" s="785"/>
      <c r="J13" s="785"/>
      <c r="K13" s="789">
        <f t="shared" si="1"/>
        <v>0</v>
      </c>
    </row>
    <row r="14" spans="1:11">
      <c r="A14" s="783" t="s">
        <v>2679</v>
      </c>
      <c r="B14" s="784"/>
      <c r="C14" s="785"/>
      <c r="D14" s="785"/>
      <c r="E14" s="786"/>
      <c r="F14" s="784"/>
      <c r="G14" s="785"/>
      <c r="H14" s="786"/>
      <c r="I14" s="785"/>
      <c r="J14" s="785"/>
      <c r="K14" s="789">
        <f t="shared" si="1"/>
        <v>0</v>
      </c>
    </row>
    <row r="15" spans="1:11">
      <c r="A15" s="783" t="s">
        <v>2680</v>
      </c>
      <c r="B15" s="784"/>
      <c r="C15" s="785"/>
      <c r="D15" s="785"/>
      <c r="E15" s="786"/>
      <c r="F15" s="784"/>
      <c r="G15" s="785"/>
      <c r="H15" s="786"/>
      <c r="I15" s="785"/>
      <c r="J15" s="785"/>
      <c r="K15" s="789">
        <f t="shared" si="1"/>
        <v>0</v>
      </c>
    </row>
    <row r="16" spans="1:11">
      <c r="A16" s="783" t="s">
        <v>346</v>
      </c>
      <c r="B16" s="784"/>
      <c r="C16" s="785"/>
      <c r="D16" s="785"/>
      <c r="E16" s="786"/>
      <c r="F16" s="784"/>
      <c r="G16" s="785"/>
      <c r="H16" s="786"/>
      <c r="I16" s="785"/>
      <c r="J16" s="785"/>
      <c r="K16" s="789">
        <f t="shared" si="1"/>
        <v>0</v>
      </c>
    </row>
    <row r="17" spans="1:11" ht="23.25">
      <c r="A17" s="790" t="s">
        <v>2681</v>
      </c>
      <c r="B17" s="784"/>
      <c r="C17" s="785"/>
      <c r="D17" s="785"/>
      <c r="E17" s="786"/>
      <c r="F17" s="784"/>
      <c r="G17" s="785"/>
      <c r="H17" s="786"/>
      <c r="I17" s="785"/>
      <c r="J17" s="785"/>
      <c r="K17" s="789">
        <f t="shared" si="1"/>
        <v>0</v>
      </c>
    </row>
    <row r="18" spans="1:11" s="791" customFormat="1">
      <c r="A18" s="790" t="s">
        <v>2682</v>
      </c>
      <c r="B18" s="784"/>
      <c r="C18" s="785"/>
      <c r="D18" s="785"/>
      <c r="E18" s="786"/>
      <c r="F18" s="784"/>
      <c r="G18" s="785"/>
      <c r="H18" s="786"/>
      <c r="I18" s="785"/>
      <c r="J18" s="785"/>
      <c r="K18" s="789">
        <f t="shared" si="1"/>
        <v>0</v>
      </c>
    </row>
    <row r="19" spans="1:11" s="791" customFormat="1">
      <c r="A19" s="783" t="s">
        <v>2683</v>
      </c>
      <c r="B19" s="784"/>
      <c r="C19" s="785"/>
      <c r="D19" s="785"/>
      <c r="E19" s="786"/>
      <c r="F19" s="784"/>
      <c r="G19" s="785"/>
      <c r="H19" s="786"/>
      <c r="I19" s="785"/>
      <c r="J19" s="785"/>
      <c r="K19" s="789">
        <f t="shared" si="1"/>
        <v>0</v>
      </c>
    </row>
    <row r="20" spans="1:11" ht="12" customHeight="1">
      <c r="A20" s="783" t="s">
        <v>2684</v>
      </c>
      <c r="B20" s="784"/>
      <c r="C20" s="785"/>
      <c r="D20" s="785"/>
      <c r="E20" s="786"/>
      <c r="F20" s="784"/>
      <c r="G20" s="785"/>
      <c r="H20" s="786"/>
      <c r="I20" s="785"/>
      <c r="J20" s="785"/>
      <c r="K20" s="789">
        <f t="shared" si="1"/>
        <v>0</v>
      </c>
    </row>
    <row r="21" spans="1:11">
      <c r="A21" s="783" t="s">
        <v>2685</v>
      </c>
      <c r="B21" s="784"/>
      <c r="C21" s="785"/>
      <c r="D21" s="785"/>
      <c r="E21" s="786"/>
      <c r="F21" s="784"/>
      <c r="G21" s="785"/>
      <c r="H21" s="786"/>
      <c r="I21" s="785"/>
      <c r="J21" s="785"/>
      <c r="K21" s="789">
        <f t="shared" si="1"/>
        <v>0</v>
      </c>
    </row>
    <row r="22" spans="1:11">
      <c r="A22" s="783" t="s">
        <v>2686</v>
      </c>
      <c r="B22" s="784"/>
      <c r="C22" s="785"/>
      <c r="D22" s="785"/>
      <c r="E22" s="786"/>
      <c r="F22" s="784"/>
      <c r="G22" s="785"/>
      <c r="H22" s="786"/>
      <c r="I22" s="785"/>
      <c r="J22" s="785"/>
      <c r="K22" s="789">
        <f t="shared" si="1"/>
        <v>0</v>
      </c>
    </row>
    <row r="23" spans="1:11">
      <c r="A23" s="783" t="s">
        <v>2687</v>
      </c>
      <c r="B23" s="784"/>
      <c r="C23" s="785"/>
      <c r="D23" s="785"/>
      <c r="E23" s="786"/>
      <c r="F23" s="784"/>
      <c r="G23" s="785"/>
      <c r="H23" s="786"/>
      <c r="I23" s="785"/>
      <c r="J23" s="785"/>
      <c r="K23" s="789">
        <f t="shared" si="1"/>
        <v>0</v>
      </c>
    </row>
    <row r="24" spans="1:11" ht="13.5" thickBot="1">
      <c r="A24" s="783" t="s">
        <v>2688</v>
      </c>
      <c r="B24" s="784"/>
      <c r="C24" s="785"/>
      <c r="D24" s="785"/>
      <c r="E24" s="786"/>
      <c r="F24" s="784"/>
      <c r="G24" s="785"/>
      <c r="H24" s="786"/>
      <c r="I24" s="785"/>
      <c r="J24" s="785"/>
      <c r="K24" s="792">
        <f t="shared" si="1"/>
        <v>0</v>
      </c>
    </row>
    <row r="25" spans="1:11" ht="22.5" customHeight="1" thickBot="1">
      <c r="A25" s="778" t="s">
        <v>856</v>
      </c>
      <c r="B25" s="779">
        <f>+B26+B29+B35</f>
        <v>0</v>
      </c>
      <c r="C25" s="779">
        <f t="shared" ref="C25:H25" si="2">+C26+C29+C35</f>
        <v>0</v>
      </c>
      <c r="D25" s="779">
        <f t="shared" si="2"/>
        <v>0</v>
      </c>
      <c r="E25" s="779">
        <f t="shared" si="2"/>
        <v>0</v>
      </c>
      <c r="F25" s="779">
        <f t="shared" si="2"/>
        <v>0</v>
      </c>
      <c r="G25" s="779">
        <f t="shared" si="2"/>
        <v>0</v>
      </c>
      <c r="H25" s="779">
        <f t="shared" si="2"/>
        <v>0</v>
      </c>
      <c r="I25" s="780">
        <f t="shared" ref="I25:J25" si="3">+I26+I29+I32+I33+I34+I35</f>
        <v>0</v>
      </c>
      <c r="J25" s="780">
        <f t="shared" si="3"/>
        <v>0</v>
      </c>
      <c r="K25" s="793">
        <f>+K26+K29+K32+K33+K34+K35</f>
        <v>0</v>
      </c>
    </row>
    <row r="26" spans="1:11" ht="21" customHeight="1" thickBot="1">
      <c r="A26" s="783" t="s">
        <v>2689</v>
      </c>
      <c r="B26" s="779">
        <f t="shared" ref="B26:J26" si="4">+B27+B28</f>
        <v>0</v>
      </c>
      <c r="C26" s="780">
        <f t="shared" si="4"/>
        <v>0</v>
      </c>
      <c r="D26" s="780">
        <f t="shared" si="4"/>
        <v>0</v>
      </c>
      <c r="E26" s="781">
        <f t="shared" si="4"/>
        <v>0</v>
      </c>
      <c r="F26" s="779">
        <f t="shared" si="4"/>
        <v>0</v>
      </c>
      <c r="G26" s="780">
        <f t="shared" si="4"/>
        <v>0</v>
      </c>
      <c r="H26" s="781">
        <f t="shared" si="4"/>
        <v>0</v>
      </c>
      <c r="I26" s="780">
        <f t="shared" si="4"/>
        <v>0</v>
      </c>
      <c r="J26" s="780">
        <f t="shared" si="4"/>
        <v>0</v>
      </c>
      <c r="K26" s="793">
        <f>+K27+K28</f>
        <v>0</v>
      </c>
    </row>
    <row r="27" spans="1:11" s="791" customFormat="1">
      <c r="A27" s="794" t="s">
        <v>2690</v>
      </c>
      <c r="B27" s="784"/>
      <c r="C27" s="785"/>
      <c r="D27" s="785"/>
      <c r="E27" s="786"/>
      <c r="F27" s="784"/>
      <c r="G27" s="785"/>
      <c r="H27" s="786"/>
      <c r="I27" s="785"/>
      <c r="J27" s="785"/>
      <c r="K27" s="789">
        <f>SUM(B27:J27)</f>
        <v>0</v>
      </c>
    </row>
    <row r="28" spans="1:11" s="791" customFormat="1" ht="13.5" thickBot="1">
      <c r="A28" s="795" t="s">
        <v>2691</v>
      </c>
      <c r="B28" s="784"/>
      <c r="C28" s="785"/>
      <c r="D28" s="785"/>
      <c r="E28" s="786"/>
      <c r="F28" s="784"/>
      <c r="G28" s="785"/>
      <c r="H28" s="786"/>
      <c r="I28" s="785"/>
      <c r="J28" s="785"/>
      <c r="K28" s="789">
        <f>SUM(B28:J28)</f>
        <v>0</v>
      </c>
    </row>
    <row r="29" spans="1:11" ht="13.5" thickBot="1">
      <c r="A29" s="796" t="s">
        <v>1187</v>
      </c>
      <c r="B29" s="779">
        <f t="shared" ref="B29:J29" si="5">+B30+B31</f>
        <v>0</v>
      </c>
      <c r="C29" s="780">
        <f t="shared" si="5"/>
        <v>0</v>
      </c>
      <c r="D29" s="780">
        <f t="shared" si="5"/>
        <v>0</v>
      </c>
      <c r="E29" s="781">
        <f t="shared" si="5"/>
        <v>0</v>
      </c>
      <c r="F29" s="779">
        <f t="shared" si="5"/>
        <v>0</v>
      </c>
      <c r="G29" s="780">
        <f t="shared" si="5"/>
        <v>0</v>
      </c>
      <c r="H29" s="781">
        <f t="shared" si="5"/>
        <v>0</v>
      </c>
      <c r="I29" s="780">
        <f t="shared" si="5"/>
        <v>0</v>
      </c>
      <c r="J29" s="780">
        <f t="shared" si="5"/>
        <v>0</v>
      </c>
      <c r="K29" s="788">
        <f>+K30+K31</f>
        <v>0</v>
      </c>
    </row>
    <row r="30" spans="1:11">
      <c r="A30" s="794" t="s">
        <v>2690</v>
      </c>
      <c r="B30" s="784"/>
      <c r="C30" s="785"/>
      <c r="D30" s="785"/>
      <c r="E30" s="786"/>
      <c r="F30" s="784"/>
      <c r="G30" s="785"/>
      <c r="H30" s="786"/>
      <c r="I30" s="785"/>
      <c r="J30" s="785"/>
      <c r="K30" s="788">
        <f t="shared" ref="K30:K35" si="6">SUM(B30:J30)</f>
        <v>0</v>
      </c>
    </row>
    <row r="31" spans="1:11" ht="13.5" thickBot="1">
      <c r="A31" s="795" t="s">
        <v>2691</v>
      </c>
      <c r="B31" s="784"/>
      <c r="C31" s="785"/>
      <c r="D31" s="785"/>
      <c r="E31" s="786"/>
      <c r="F31" s="784"/>
      <c r="G31" s="785"/>
      <c r="H31" s="786"/>
      <c r="I31" s="785"/>
      <c r="J31" s="785"/>
      <c r="K31" s="789">
        <f t="shared" si="6"/>
        <v>0</v>
      </c>
    </row>
    <row r="32" spans="1:11">
      <c r="A32" s="783" t="s">
        <v>1188</v>
      </c>
      <c r="B32" s="2481"/>
      <c r="C32" s="2482"/>
      <c r="D32" s="2482"/>
      <c r="E32" s="2483"/>
      <c r="F32" s="2481"/>
      <c r="G32" s="2482"/>
      <c r="H32" s="2483"/>
      <c r="I32" s="785"/>
      <c r="J32" s="785"/>
      <c r="K32" s="789">
        <f t="shared" si="6"/>
        <v>0</v>
      </c>
    </row>
    <row r="33" spans="1:11">
      <c r="A33" s="783" t="s">
        <v>1189</v>
      </c>
      <c r="B33" s="2481"/>
      <c r="C33" s="2482"/>
      <c r="D33" s="2482"/>
      <c r="E33" s="2483"/>
      <c r="F33" s="2481"/>
      <c r="G33" s="2482"/>
      <c r="H33" s="2483"/>
      <c r="I33" s="785"/>
      <c r="J33" s="785"/>
      <c r="K33" s="789">
        <f t="shared" si="6"/>
        <v>0</v>
      </c>
    </row>
    <row r="34" spans="1:11">
      <c r="A34" s="783" t="s">
        <v>1190</v>
      </c>
      <c r="B34" s="2481"/>
      <c r="C34" s="2482"/>
      <c r="D34" s="2482"/>
      <c r="E34" s="2483"/>
      <c r="F34" s="2481"/>
      <c r="G34" s="2482"/>
      <c r="H34" s="2483"/>
      <c r="I34" s="785"/>
      <c r="J34" s="785"/>
      <c r="K34" s="789">
        <f t="shared" si="6"/>
        <v>0</v>
      </c>
    </row>
    <row r="35" spans="1:11" ht="13.5" thickBot="1">
      <c r="A35" s="783" t="s">
        <v>1097</v>
      </c>
      <c r="B35" s="784"/>
      <c r="C35" s="785"/>
      <c r="D35" s="785"/>
      <c r="E35" s="786"/>
      <c r="F35" s="784"/>
      <c r="G35" s="785"/>
      <c r="H35" s="786"/>
      <c r="I35" s="785"/>
      <c r="J35" s="785"/>
      <c r="K35" s="792">
        <f t="shared" si="6"/>
        <v>0</v>
      </c>
    </row>
    <row r="36" spans="1:11" ht="23.25" customHeight="1" thickBot="1">
      <c r="A36" s="778" t="s">
        <v>2606</v>
      </c>
      <c r="B36" s="779">
        <f t="shared" ref="B36:J36" si="7">SUM(B37:B39)</f>
        <v>0</v>
      </c>
      <c r="C36" s="780">
        <f t="shared" si="7"/>
        <v>0</v>
      </c>
      <c r="D36" s="780">
        <f t="shared" si="7"/>
        <v>0</v>
      </c>
      <c r="E36" s="781">
        <f t="shared" si="7"/>
        <v>0</v>
      </c>
      <c r="F36" s="780">
        <f t="shared" si="7"/>
        <v>0</v>
      </c>
      <c r="G36" s="780">
        <f t="shared" si="7"/>
        <v>0</v>
      </c>
      <c r="H36" s="781">
        <f t="shared" si="7"/>
        <v>0</v>
      </c>
      <c r="I36" s="780">
        <f t="shared" si="7"/>
        <v>0</v>
      </c>
      <c r="J36" s="780">
        <f t="shared" si="7"/>
        <v>0</v>
      </c>
      <c r="K36" s="797">
        <f>SUM(K37:K39)</f>
        <v>0</v>
      </c>
    </row>
    <row r="37" spans="1:11" s="801" customFormat="1">
      <c r="A37" s="783" t="s">
        <v>1069</v>
      </c>
      <c r="B37" s="798"/>
      <c r="C37" s="799"/>
      <c r="D37" s="799"/>
      <c r="E37" s="800"/>
      <c r="F37" s="798"/>
      <c r="G37" s="799"/>
      <c r="H37" s="800"/>
      <c r="I37" s="799"/>
      <c r="J37" s="799"/>
      <c r="K37" s="789">
        <f>SUM(B37:J37)</f>
        <v>0</v>
      </c>
    </row>
    <row r="38" spans="1:11">
      <c r="A38" s="783" t="s">
        <v>2692</v>
      </c>
      <c r="B38" s="784"/>
      <c r="C38" s="785"/>
      <c r="D38" s="785"/>
      <c r="E38" s="786"/>
      <c r="F38" s="784"/>
      <c r="G38" s="785"/>
      <c r="H38" s="786"/>
      <c r="I38" s="785"/>
      <c r="J38" s="785"/>
      <c r="K38" s="789">
        <f>SUM(B38:J38)</f>
        <v>0</v>
      </c>
    </row>
    <row r="39" spans="1:11" ht="13.5" thickBot="1">
      <c r="A39" s="783" t="s">
        <v>78</v>
      </c>
      <c r="B39" s="784"/>
      <c r="C39" s="785"/>
      <c r="D39" s="785"/>
      <c r="E39" s="786"/>
      <c r="F39" s="784"/>
      <c r="G39" s="785"/>
      <c r="H39" s="786"/>
      <c r="I39" s="785"/>
      <c r="J39" s="785"/>
      <c r="K39" s="789">
        <f>SUM(B39:J39)</f>
        <v>0</v>
      </c>
    </row>
    <row r="40" spans="1:11" ht="20.25" customHeight="1" thickBot="1">
      <c r="A40" s="778" t="s">
        <v>2693</v>
      </c>
      <c r="B40" s="779">
        <f t="shared" ref="B40:J40" si="8">SUM(B41:B44)</f>
        <v>0</v>
      </c>
      <c r="C40" s="780">
        <f t="shared" si="8"/>
        <v>0</v>
      </c>
      <c r="D40" s="780">
        <f t="shared" si="8"/>
        <v>0</v>
      </c>
      <c r="E40" s="781">
        <f t="shared" si="8"/>
        <v>0</v>
      </c>
      <c r="F40" s="780">
        <f t="shared" si="8"/>
        <v>0</v>
      </c>
      <c r="G40" s="780">
        <f t="shared" si="8"/>
        <v>0</v>
      </c>
      <c r="H40" s="781">
        <f t="shared" si="8"/>
        <v>0</v>
      </c>
      <c r="I40" s="780">
        <f t="shared" si="8"/>
        <v>0</v>
      </c>
      <c r="J40" s="780">
        <f t="shared" si="8"/>
        <v>0</v>
      </c>
      <c r="K40" s="802">
        <f>SUM(K41:K44)</f>
        <v>0</v>
      </c>
    </row>
    <row r="41" spans="1:11">
      <c r="A41" s="783" t="s">
        <v>2694</v>
      </c>
      <c r="B41" s="803"/>
      <c r="C41" s="804"/>
      <c r="D41" s="804"/>
      <c r="E41" s="805"/>
      <c r="F41" s="803"/>
      <c r="G41" s="804"/>
      <c r="H41" s="805"/>
      <c r="I41" s="804"/>
      <c r="J41" s="804"/>
      <c r="K41" s="789">
        <f>SUM(B41:J41)</f>
        <v>0</v>
      </c>
    </row>
    <row r="42" spans="1:11">
      <c r="A42" s="783" t="s">
        <v>2695</v>
      </c>
      <c r="B42" s="806"/>
      <c r="C42" s="807"/>
      <c r="D42" s="807"/>
      <c r="E42" s="808"/>
      <c r="F42" s="806"/>
      <c r="G42" s="807"/>
      <c r="H42" s="808"/>
      <c r="I42" s="807"/>
      <c r="J42" s="807"/>
      <c r="K42" s="789">
        <f>SUM(B42:J42)</f>
        <v>0</v>
      </c>
    </row>
    <row r="43" spans="1:11" ht="18.75" customHeight="1">
      <c r="A43" s="790" t="s">
        <v>2696</v>
      </c>
      <c r="B43" s="806"/>
      <c r="C43" s="807"/>
      <c r="D43" s="807"/>
      <c r="E43" s="808"/>
      <c r="F43" s="806"/>
      <c r="G43" s="807"/>
      <c r="H43" s="808"/>
      <c r="I43" s="807"/>
      <c r="J43" s="807"/>
      <c r="K43" s="789">
        <f>SUM(B43:J43)</f>
        <v>0</v>
      </c>
    </row>
    <row r="44" spans="1:11" ht="15" customHeight="1" thickBot="1">
      <c r="A44" s="783" t="s">
        <v>74</v>
      </c>
      <c r="B44" s="803"/>
      <c r="C44" s="804"/>
      <c r="D44" s="804"/>
      <c r="E44" s="805"/>
      <c r="F44" s="803"/>
      <c r="G44" s="804"/>
      <c r="H44" s="805"/>
      <c r="I44" s="804"/>
      <c r="J44" s="804"/>
      <c r="K44" s="789">
        <f>SUM(B44:J44)</f>
        <v>0</v>
      </c>
    </row>
    <row r="45" spans="1:11" ht="19.5" customHeight="1" thickBot="1">
      <c r="A45" s="778" t="s">
        <v>2697</v>
      </c>
      <c r="B45" s="809"/>
      <c r="C45" s="810"/>
      <c r="D45" s="810"/>
      <c r="E45" s="811"/>
      <c r="F45" s="809"/>
      <c r="G45" s="810"/>
      <c r="H45" s="811"/>
      <c r="I45" s="810"/>
      <c r="J45" s="811"/>
      <c r="K45" s="802">
        <f>SUM(B45:J45)</f>
        <v>0</v>
      </c>
    </row>
    <row r="46" spans="1:11" ht="18.75" customHeight="1" thickBot="1">
      <c r="A46" s="778" t="s">
        <v>2698</v>
      </c>
      <c r="B46" s="779">
        <f t="shared" ref="B46:J46" si="9">+B45+B40+B36+B25+B9</f>
        <v>0</v>
      </c>
      <c r="C46" s="780">
        <f t="shared" si="9"/>
        <v>0</v>
      </c>
      <c r="D46" s="780">
        <f t="shared" si="9"/>
        <v>0</v>
      </c>
      <c r="E46" s="781">
        <f t="shared" si="9"/>
        <v>0</v>
      </c>
      <c r="F46" s="780">
        <f t="shared" si="9"/>
        <v>0</v>
      </c>
      <c r="G46" s="780">
        <f t="shared" si="9"/>
        <v>0</v>
      </c>
      <c r="H46" s="781">
        <f t="shared" si="9"/>
        <v>0</v>
      </c>
      <c r="I46" s="780">
        <f t="shared" si="9"/>
        <v>0</v>
      </c>
      <c r="J46" s="780">
        <f t="shared" si="9"/>
        <v>0</v>
      </c>
      <c r="K46" s="812">
        <f>+K45+K40+K36+K25+K9</f>
        <v>0</v>
      </c>
    </row>
    <row r="47" spans="1:11" ht="18.75" customHeight="1" thickBot="1">
      <c r="A47" s="778" t="s">
        <v>2699</v>
      </c>
      <c r="B47" s="779">
        <f t="shared" ref="B47:J47" si="10">SUM(B48:B50)</f>
        <v>0</v>
      </c>
      <c r="C47" s="780">
        <f t="shared" si="10"/>
        <v>0</v>
      </c>
      <c r="D47" s="780">
        <f t="shared" si="10"/>
        <v>0</v>
      </c>
      <c r="E47" s="781">
        <f t="shared" si="10"/>
        <v>0</v>
      </c>
      <c r="F47" s="780">
        <f t="shared" si="10"/>
        <v>0</v>
      </c>
      <c r="G47" s="780">
        <f t="shared" si="10"/>
        <v>0</v>
      </c>
      <c r="H47" s="781">
        <f t="shared" si="10"/>
        <v>0</v>
      </c>
      <c r="I47" s="780">
        <f t="shared" si="10"/>
        <v>0</v>
      </c>
      <c r="J47" s="780">
        <f t="shared" si="10"/>
        <v>0</v>
      </c>
      <c r="K47" s="813">
        <f>SUM(K48:K50)</f>
        <v>0</v>
      </c>
    </row>
    <row r="48" spans="1:11" ht="26.25" customHeight="1">
      <c r="A48" s="814" t="s">
        <v>2700</v>
      </c>
      <c r="B48" s="815"/>
      <c r="C48" s="816"/>
      <c r="D48" s="816"/>
      <c r="E48" s="817"/>
      <c r="F48" s="818"/>
      <c r="G48" s="819"/>
      <c r="H48" s="820"/>
      <c r="I48" s="816"/>
      <c r="J48" s="816"/>
      <c r="K48" s="789">
        <f>SUM(B48:J48)</f>
        <v>0</v>
      </c>
    </row>
    <row r="49" spans="1:11" ht="27" customHeight="1">
      <c r="A49" s="814" t="s">
        <v>2701</v>
      </c>
      <c r="B49" s="815"/>
      <c r="C49" s="816"/>
      <c r="D49" s="816"/>
      <c r="E49" s="817"/>
      <c r="F49" s="815"/>
      <c r="G49" s="816"/>
      <c r="H49" s="817"/>
      <c r="I49" s="816"/>
      <c r="J49" s="816"/>
      <c r="K49" s="789">
        <f>SUM(B49:J49)</f>
        <v>0</v>
      </c>
    </row>
    <row r="50" spans="1:11" ht="20.25" customHeight="1" thickBot="1">
      <c r="A50" s="821" t="s">
        <v>2702</v>
      </c>
      <c r="B50" s="815"/>
      <c r="C50" s="816"/>
      <c r="D50" s="816"/>
      <c r="E50" s="817"/>
      <c r="F50" s="822"/>
      <c r="G50" s="2484"/>
      <c r="H50" s="823"/>
      <c r="I50" s="816"/>
      <c r="J50" s="816"/>
      <c r="K50" s="789">
        <f>SUM(B50:J50)</f>
        <v>0</v>
      </c>
    </row>
    <row r="51" spans="1:11" ht="18.75" customHeight="1" thickBot="1">
      <c r="A51" s="778" t="s">
        <v>2703</v>
      </c>
      <c r="B51" s="824">
        <f t="shared" ref="B51:J51" si="11">+B47+B46</f>
        <v>0</v>
      </c>
      <c r="C51" s="825">
        <f t="shared" si="11"/>
        <v>0</v>
      </c>
      <c r="D51" s="825">
        <f t="shared" si="11"/>
        <v>0</v>
      </c>
      <c r="E51" s="826">
        <f t="shared" si="11"/>
        <v>0</v>
      </c>
      <c r="F51" s="825">
        <f t="shared" si="11"/>
        <v>0</v>
      </c>
      <c r="G51" s="825">
        <f t="shared" si="11"/>
        <v>0</v>
      </c>
      <c r="H51" s="826">
        <f t="shared" si="11"/>
        <v>0</v>
      </c>
      <c r="I51" s="825">
        <f t="shared" si="11"/>
        <v>0</v>
      </c>
      <c r="J51" s="825">
        <f t="shared" si="11"/>
        <v>0</v>
      </c>
      <c r="K51" s="782">
        <f>+K47+K46</f>
        <v>0</v>
      </c>
    </row>
    <row r="52" spans="1:11" s="791" customFormat="1">
      <c r="A52" s="827"/>
      <c r="B52" s="827"/>
      <c r="C52" s="827"/>
      <c r="D52" s="827"/>
      <c r="E52" s="827"/>
      <c r="F52" s="828"/>
      <c r="G52" s="828"/>
      <c r="H52" s="828"/>
      <c r="I52" s="828"/>
      <c r="J52" s="828"/>
      <c r="K52" s="829"/>
    </row>
  </sheetData>
  <mergeCells count="4">
    <mergeCell ref="B2:F2"/>
    <mergeCell ref="B7:E7"/>
    <mergeCell ref="F7:H7"/>
    <mergeCell ref="I7:J7"/>
  </mergeCells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2"/>
  <sheetViews>
    <sheetView zoomScale="85" zoomScaleNormal="85" workbookViewId="0">
      <selection sqref="A1:B5"/>
    </sheetView>
  </sheetViews>
  <sheetFormatPr defaultRowHeight="15"/>
  <cols>
    <col min="1" max="1" width="22.85546875" style="20" customWidth="1"/>
    <col min="2" max="2" width="41.140625" style="20" customWidth="1"/>
    <col min="3" max="3" width="18" style="1" customWidth="1"/>
    <col min="4" max="7" width="13" style="1" customWidth="1"/>
    <col min="8" max="8" width="15.85546875" style="1" customWidth="1"/>
    <col min="9" max="9" width="15.5703125" style="1" customWidth="1"/>
    <col min="10" max="16384" width="9.140625" style="1613"/>
  </cols>
  <sheetData>
    <row r="1" spans="1:9">
      <c r="A1" s="20" t="s">
        <v>57</v>
      </c>
      <c r="B1" s="24">
        <v>34.1</v>
      </c>
      <c r="D1" s="24"/>
    </row>
    <row r="2" spans="1:9">
      <c r="A2" s="20" t="s">
        <v>58</v>
      </c>
      <c r="B2" s="33" t="s">
        <v>1181</v>
      </c>
      <c r="D2" s="33"/>
    </row>
    <row r="3" spans="1:9">
      <c r="A3" s="28" t="s">
        <v>56</v>
      </c>
      <c r="B3" s="25" t="s">
        <v>61</v>
      </c>
      <c r="D3" s="25"/>
      <c r="E3" s="28"/>
      <c r="F3" s="28"/>
      <c r="G3" s="28"/>
      <c r="H3" s="28"/>
      <c r="I3" s="28"/>
    </row>
    <row r="4" spans="1:9">
      <c r="A4" s="20" t="s">
        <v>59</v>
      </c>
      <c r="B4" s="25" t="s">
        <v>62</v>
      </c>
      <c r="D4" s="25"/>
    </row>
    <row r="5" spans="1:9">
      <c r="A5" s="20" t="s">
        <v>60</v>
      </c>
      <c r="B5" s="99" t="s">
        <v>80</v>
      </c>
      <c r="D5" s="99"/>
    </row>
    <row r="7" spans="1:9" ht="15" customHeight="1">
      <c r="A7" s="1833" t="s">
        <v>26</v>
      </c>
      <c r="B7" s="2953" t="s">
        <v>1181</v>
      </c>
      <c r="C7" s="2951" t="s">
        <v>91</v>
      </c>
      <c r="D7" s="2951" t="s">
        <v>77</v>
      </c>
      <c r="E7" s="2955" t="s">
        <v>676</v>
      </c>
      <c r="F7" s="2958" t="s">
        <v>81</v>
      </c>
      <c r="G7" s="2959"/>
      <c r="H7" s="2951" t="s">
        <v>92</v>
      </c>
      <c r="I7" s="2951" t="s">
        <v>77</v>
      </c>
    </row>
    <row r="8" spans="1:9" ht="45" customHeight="1">
      <c r="A8" s="29" t="s">
        <v>27</v>
      </c>
      <c r="B8" s="2954"/>
      <c r="C8" s="2952"/>
      <c r="D8" s="2952"/>
      <c r="E8" s="2956"/>
      <c r="F8" s="1834" t="s">
        <v>2</v>
      </c>
      <c r="G8" s="1615" t="s">
        <v>673</v>
      </c>
      <c r="H8" s="2952"/>
      <c r="I8" s="2952"/>
    </row>
    <row r="9" spans="1:9">
      <c r="A9" s="1835">
        <v>1</v>
      </c>
      <c r="B9" s="86" t="s">
        <v>5</v>
      </c>
      <c r="C9" s="1836">
        <f>C10+C23+C36+C49+C62+C75+C88+C101+C114+C127+C140+C153+C166+C179+C192+C205+C218+C231+C244+C257+C270</f>
        <v>0</v>
      </c>
      <c r="D9" s="1836">
        <f t="shared" ref="D9:I9" si="0">D10+D23+D36+D49+D62+D75+D88+D101+D114+D127+D140+D153+D166+D179+D192+D205+D218+D231+D244+D257+D270</f>
        <v>0</v>
      </c>
      <c r="E9" s="1836">
        <f t="shared" si="0"/>
        <v>0</v>
      </c>
      <c r="F9" s="1836">
        <f t="shared" si="0"/>
        <v>0</v>
      </c>
      <c r="G9" s="1836">
        <f t="shared" si="0"/>
        <v>0</v>
      </c>
      <c r="H9" s="1836">
        <f t="shared" si="0"/>
        <v>0</v>
      </c>
      <c r="I9" s="1836">
        <f t="shared" si="0"/>
        <v>0</v>
      </c>
    </row>
    <row r="10" spans="1:9">
      <c r="A10" s="1837" t="s">
        <v>2035</v>
      </c>
      <c r="B10" s="1838" t="s">
        <v>3535</v>
      </c>
      <c r="C10" s="1836">
        <f>C11+C14+C17+C20</f>
        <v>0</v>
      </c>
      <c r="D10" s="1836">
        <f t="shared" ref="D10:I10" si="1">D11+D14+D17+D20</f>
        <v>0</v>
      </c>
      <c r="E10" s="1836">
        <f t="shared" si="1"/>
        <v>0</v>
      </c>
      <c r="F10" s="1836">
        <f t="shared" si="1"/>
        <v>0</v>
      </c>
      <c r="G10" s="1836">
        <f t="shared" si="1"/>
        <v>0</v>
      </c>
      <c r="H10" s="1836">
        <f t="shared" si="1"/>
        <v>0</v>
      </c>
      <c r="I10" s="1836">
        <f t="shared" si="1"/>
        <v>0</v>
      </c>
    </row>
    <row r="11" spans="1:9">
      <c r="A11" s="1839"/>
      <c r="B11" s="1840" t="s">
        <v>62</v>
      </c>
      <c r="C11" s="1836">
        <f>C12+C13</f>
        <v>0</v>
      </c>
      <c r="D11" s="1836">
        <f t="shared" ref="D11:H11" si="2">D12+D13</f>
        <v>0</v>
      </c>
      <c r="E11" s="1836">
        <f t="shared" si="2"/>
        <v>0</v>
      </c>
      <c r="F11" s="1836">
        <f t="shared" si="2"/>
        <v>0</v>
      </c>
      <c r="G11" s="1836">
        <f t="shared" si="2"/>
        <v>0</v>
      </c>
      <c r="H11" s="1836">
        <f t="shared" si="2"/>
        <v>0</v>
      </c>
      <c r="I11" s="1836">
        <f>I12+I13</f>
        <v>0</v>
      </c>
    </row>
    <row r="12" spans="1:9">
      <c r="A12" s="1839"/>
      <c r="B12" s="1616" t="s">
        <v>93</v>
      </c>
      <c r="C12" s="30">
        <v>0</v>
      </c>
      <c r="D12" s="30">
        <v>0</v>
      </c>
      <c r="E12" s="30">
        <v>0</v>
      </c>
      <c r="F12" s="30">
        <v>0</v>
      </c>
      <c r="G12" s="30">
        <v>0</v>
      </c>
      <c r="H12" s="30">
        <v>0</v>
      </c>
      <c r="I12" s="30">
        <v>0</v>
      </c>
    </row>
    <row r="13" spans="1:9">
      <c r="A13" s="1839"/>
      <c r="B13" s="1616" t="s">
        <v>94</v>
      </c>
      <c r="C13" s="30">
        <v>0</v>
      </c>
      <c r="D13" s="30">
        <v>0</v>
      </c>
      <c r="E13" s="30">
        <v>0</v>
      </c>
      <c r="F13" s="30">
        <v>0</v>
      </c>
      <c r="G13" s="30">
        <v>0</v>
      </c>
      <c r="H13" s="30">
        <v>0</v>
      </c>
      <c r="I13" s="30">
        <v>0</v>
      </c>
    </row>
    <row r="14" spans="1:9">
      <c r="A14" s="1839"/>
      <c r="B14" s="1841" t="s">
        <v>64</v>
      </c>
      <c r="C14" s="1836">
        <f>C15+C16</f>
        <v>0</v>
      </c>
      <c r="D14" s="1836">
        <f t="shared" ref="D14:G14" si="3">D15+D16</f>
        <v>0</v>
      </c>
      <c r="E14" s="1836">
        <f t="shared" si="3"/>
        <v>0</v>
      </c>
      <c r="F14" s="1836">
        <f t="shared" si="3"/>
        <v>0</v>
      </c>
      <c r="G14" s="1836">
        <f t="shared" si="3"/>
        <v>0</v>
      </c>
      <c r="H14" s="1836">
        <f>H15+H16</f>
        <v>0</v>
      </c>
      <c r="I14" s="1836">
        <f t="shared" ref="I14" si="4">I15+I16</f>
        <v>0</v>
      </c>
    </row>
    <row r="15" spans="1:9">
      <c r="A15" s="1839"/>
      <c r="B15" s="1616" t="s">
        <v>93</v>
      </c>
      <c r="C15" s="30">
        <v>0</v>
      </c>
      <c r="D15" s="30">
        <v>0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</row>
    <row r="16" spans="1:9">
      <c r="A16" s="1839"/>
      <c r="B16" s="1616" t="s">
        <v>94</v>
      </c>
      <c r="C16" s="30">
        <v>0</v>
      </c>
      <c r="D16" s="30">
        <v>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</row>
    <row r="17" spans="1:9">
      <c r="A17" s="1839"/>
      <c r="B17" s="1841" t="s">
        <v>65</v>
      </c>
      <c r="C17" s="1836">
        <f>C18+C19</f>
        <v>0</v>
      </c>
      <c r="D17" s="1836">
        <f t="shared" ref="D17:G17" si="5">D18+D19</f>
        <v>0</v>
      </c>
      <c r="E17" s="1836">
        <f t="shared" si="5"/>
        <v>0</v>
      </c>
      <c r="F17" s="1836">
        <f t="shared" si="5"/>
        <v>0</v>
      </c>
      <c r="G17" s="1836">
        <f t="shared" si="5"/>
        <v>0</v>
      </c>
      <c r="H17" s="1836">
        <f>H18+H19</f>
        <v>0</v>
      </c>
      <c r="I17" s="1836">
        <f t="shared" ref="I17" si="6">I18+I19</f>
        <v>0</v>
      </c>
    </row>
    <row r="18" spans="1:9">
      <c r="A18" s="1839"/>
      <c r="B18" s="1616" t="s">
        <v>93</v>
      </c>
      <c r="C18" s="30">
        <v>0</v>
      </c>
      <c r="D18" s="30">
        <v>0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</row>
    <row r="19" spans="1:9">
      <c r="A19" s="1839"/>
      <c r="B19" s="1616" t="s">
        <v>94</v>
      </c>
      <c r="C19" s="30">
        <v>0</v>
      </c>
      <c r="D19" s="30">
        <v>0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</row>
    <row r="20" spans="1:9">
      <c r="A20" s="1839"/>
      <c r="B20" s="1841" t="s">
        <v>8</v>
      </c>
      <c r="C20" s="1836">
        <f>C21+C22</f>
        <v>0</v>
      </c>
      <c r="D20" s="1836">
        <f t="shared" ref="D20:G20" si="7">D21+D22</f>
        <v>0</v>
      </c>
      <c r="E20" s="1836">
        <f t="shared" si="7"/>
        <v>0</v>
      </c>
      <c r="F20" s="1836">
        <f t="shared" si="7"/>
        <v>0</v>
      </c>
      <c r="G20" s="1836">
        <f t="shared" si="7"/>
        <v>0</v>
      </c>
      <c r="H20" s="1836">
        <f>H21+H22</f>
        <v>0</v>
      </c>
      <c r="I20" s="1836">
        <f t="shared" ref="I20" si="8">I21+I22</f>
        <v>0</v>
      </c>
    </row>
    <row r="21" spans="1:9">
      <c r="A21" s="1839"/>
      <c r="B21" s="1616" t="s">
        <v>93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</row>
    <row r="22" spans="1:9">
      <c r="A22" s="1842"/>
      <c r="B22" s="1617" t="s">
        <v>94</v>
      </c>
      <c r="C22" s="30">
        <v>0</v>
      </c>
      <c r="D22" s="30">
        <v>0</v>
      </c>
      <c r="E22" s="30">
        <v>0</v>
      </c>
      <c r="F22" s="30">
        <v>0</v>
      </c>
      <c r="G22" s="30">
        <v>0</v>
      </c>
      <c r="H22" s="30">
        <v>0</v>
      </c>
      <c r="I22" s="30">
        <v>0</v>
      </c>
    </row>
    <row r="23" spans="1:9">
      <c r="A23" s="1837" t="s">
        <v>2033</v>
      </c>
      <c r="B23" s="1838" t="s">
        <v>14</v>
      </c>
      <c r="C23" s="1836">
        <f>C24+C27+C30+C33</f>
        <v>0</v>
      </c>
      <c r="D23" s="1836">
        <f t="shared" ref="D23:G23" si="9">D24+D27+D30+D33</f>
        <v>0</v>
      </c>
      <c r="E23" s="1836">
        <f t="shared" si="9"/>
        <v>0</v>
      </c>
      <c r="F23" s="1836">
        <f t="shared" si="9"/>
        <v>0</v>
      </c>
      <c r="G23" s="1836">
        <f t="shared" si="9"/>
        <v>0</v>
      </c>
      <c r="H23" s="1836">
        <f>H24+H27+H30+H33</f>
        <v>0</v>
      </c>
      <c r="I23" s="1836">
        <f t="shared" ref="I23" si="10">I24+I27+I30+I33</f>
        <v>0</v>
      </c>
    </row>
    <row r="24" spans="1:9">
      <c r="A24" s="1839"/>
      <c r="B24" s="1840" t="s">
        <v>62</v>
      </c>
      <c r="C24" s="1836">
        <f>C25+C26</f>
        <v>0</v>
      </c>
      <c r="D24" s="1836">
        <f t="shared" ref="D24:G24" si="11">D25+D26</f>
        <v>0</v>
      </c>
      <c r="E24" s="1836">
        <f t="shared" si="11"/>
        <v>0</v>
      </c>
      <c r="F24" s="1836">
        <f t="shared" si="11"/>
        <v>0</v>
      </c>
      <c r="G24" s="1836">
        <f t="shared" si="11"/>
        <v>0</v>
      </c>
      <c r="H24" s="1836">
        <f>H25+H26</f>
        <v>0</v>
      </c>
      <c r="I24" s="1836">
        <f t="shared" ref="I24" si="12">I25+I26</f>
        <v>0</v>
      </c>
    </row>
    <row r="25" spans="1:9">
      <c r="A25" s="1839"/>
      <c r="B25" s="1616" t="s">
        <v>93</v>
      </c>
      <c r="C25" s="30">
        <v>0</v>
      </c>
      <c r="D25" s="30">
        <v>0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</row>
    <row r="26" spans="1:9">
      <c r="A26" s="1839"/>
      <c r="B26" s="1616" t="s">
        <v>94</v>
      </c>
      <c r="C26" s="30">
        <v>0</v>
      </c>
      <c r="D26" s="30">
        <v>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</row>
    <row r="27" spans="1:9">
      <c r="A27" s="1839"/>
      <c r="B27" s="1841" t="s">
        <v>64</v>
      </c>
      <c r="C27" s="1836">
        <f>C28+C29</f>
        <v>0</v>
      </c>
      <c r="D27" s="1836">
        <f t="shared" ref="D27:G27" si="13">D28+D29</f>
        <v>0</v>
      </c>
      <c r="E27" s="1836">
        <f t="shared" si="13"/>
        <v>0</v>
      </c>
      <c r="F27" s="1836">
        <f t="shared" si="13"/>
        <v>0</v>
      </c>
      <c r="G27" s="1836">
        <f t="shared" si="13"/>
        <v>0</v>
      </c>
      <c r="H27" s="1836">
        <f>H28+H29</f>
        <v>0</v>
      </c>
      <c r="I27" s="1836">
        <f t="shared" ref="I27" si="14">I28+I29</f>
        <v>0</v>
      </c>
    </row>
    <row r="28" spans="1:9">
      <c r="A28" s="1839"/>
      <c r="B28" s="1616" t="s">
        <v>93</v>
      </c>
      <c r="C28" s="30">
        <v>0</v>
      </c>
      <c r="D28" s="30">
        <v>0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</row>
    <row r="29" spans="1:9">
      <c r="A29" s="1839"/>
      <c r="B29" s="1616" t="s">
        <v>94</v>
      </c>
      <c r="C29" s="30">
        <v>0</v>
      </c>
      <c r="D29" s="30">
        <v>0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</row>
    <row r="30" spans="1:9">
      <c r="A30" s="1839"/>
      <c r="B30" s="1841" t="s">
        <v>65</v>
      </c>
      <c r="C30" s="1836">
        <f>C31+C32</f>
        <v>0</v>
      </c>
      <c r="D30" s="1836">
        <f t="shared" ref="D30:G30" si="15">D31+D32</f>
        <v>0</v>
      </c>
      <c r="E30" s="1836">
        <f t="shared" si="15"/>
        <v>0</v>
      </c>
      <c r="F30" s="1836">
        <f t="shared" si="15"/>
        <v>0</v>
      </c>
      <c r="G30" s="1836">
        <f t="shared" si="15"/>
        <v>0</v>
      </c>
      <c r="H30" s="1836">
        <f>H31+H32</f>
        <v>0</v>
      </c>
      <c r="I30" s="1836">
        <f t="shared" ref="I30" si="16">I31+I32</f>
        <v>0</v>
      </c>
    </row>
    <row r="31" spans="1:9">
      <c r="A31" s="1839"/>
      <c r="B31" s="1616" t="s">
        <v>93</v>
      </c>
      <c r="C31" s="30">
        <v>0</v>
      </c>
      <c r="D31" s="30">
        <v>0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</row>
    <row r="32" spans="1:9">
      <c r="A32" s="1839"/>
      <c r="B32" s="1616" t="s">
        <v>94</v>
      </c>
      <c r="C32" s="30">
        <v>0</v>
      </c>
      <c r="D32" s="30">
        <v>0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</row>
    <row r="33" spans="1:9">
      <c r="A33" s="1839"/>
      <c r="B33" s="1841" t="s">
        <v>8</v>
      </c>
      <c r="C33" s="1836">
        <f>C34+C35</f>
        <v>0</v>
      </c>
      <c r="D33" s="1836">
        <f t="shared" ref="D33:G33" si="17">D34+D35</f>
        <v>0</v>
      </c>
      <c r="E33" s="1836">
        <f t="shared" si="17"/>
        <v>0</v>
      </c>
      <c r="F33" s="1836">
        <f t="shared" si="17"/>
        <v>0</v>
      </c>
      <c r="G33" s="1836">
        <f t="shared" si="17"/>
        <v>0</v>
      </c>
      <c r="H33" s="1836">
        <f>H34+H35</f>
        <v>0</v>
      </c>
      <c r="I33" s="1836">
        <f t="shared" ref="I33" si="18">I34+I35</f>
        <v>0</v>
      </c>
    </row>
    <row r="34" spans="1:9">
      <c r="A34" s="1839"/>
      <c r="B34" s="1616" t="s">
        <v>93</v>
      </c>
      <c r="C34" s="30">
        <v>0</v>
      </c>
      <c r="D34" s="30">
        <v>0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</row>
    <row r="35" spans="1:9">
      <c r="A35" s="1842"/>
      <c r="B35" s="1617" t="s">
        <v>94</v>
      </c>
      <c r="C35" s="30">
        <v>0</v>
      </c>
      <c r="D35" s="30">
        <v>0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</row>
    <row r="36" spans="1:9">
      <c r="A36" s="1837" t="s">
        <v>2056</v>
      </c>
      <c r="B36" s="1840" t="s">
        <v>15</v>
      </c>
      <c r="C36" s="1836">
        <f>C37+C40+C43+C46</f>
        <v>0</v>
      </c>
      <c r="D36" s="1836">
        <f t="shared" ref="D36:G36" si="19">D37+D40+D43+D46</f>
        <v>0</v>
      </c>
      <c r="E36" s="1836">
        <f t="shared" si="19"/>
        <v>0</v>
      </c>
      <c r="F36" s="1836">
        <f t="shared" si="19"/>
        <v>0</v>
      </c>
      <c r="G36" s="1836">
        <f t="shared" si="19"/>
        <v>0</v>
      </c>
      <c r="H36" s="1836">
        <f>H37+H40+H43+H46</f>
        <v>0</v>
      </c>
      <c r="I36" s="1836">
        <f t="shared" ref="I36" si="20">I37+I40+I43+I46</f>
        <v>0</v>
      </c>
    </row>
    <row r="37" spans="1:9">
      <c r="A37" s="1839"/>
      <c r="B37" s="1840" t="s">
        <v>62</v>
      </c>
      <c r="C37" s="1836">
        <f>C38+C39</f>
        <v>0</v>
      </c>
      <c r="D37" s="1836">
        <f t="shared" ref="D37:G37" si="21">D38+D39</f>
        <v>0</v>
      </c>
      <c r="E37" s="1836">
        <f t="shared" si="21"/>
        <v>0</v>
      </c>
      <c r="F37" s="1836">
        <f t="shared" si="21"/>
        <v>0</v>
      </c>
      <c r="G37" s="1836">
        <f t="shared" si="21"/>
        <v>0</v>
      </c>
      <c r="H37" s="1836">
        <f>H38+H39</f>
        <v>0</v>
      </c>
      <c r="I37" s="1836">
        <f t="shared" ref="I37" si="22">I38+I39</f>
        <v>0</v>
      </c>
    </row>
    <row r="38" spans="1:9">
      <c r="A38" s="1839"/>
      <c r="B38" s="1616" t="s">
        <v>93</v>
      </c>
      <c r="C38" s="30">
        <v>0</v>
      </c>
      <c r="D38" s="30">
        <v>0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</row>
    <row r="39" spans="1:9">
      <c r="A39" s="1839"/>
      <c r="B39" s="1616" t="s">
        <v>94</v>
      </c>
      <c r="C39" s="30">
        <v>0</v>
      </c>
      <c r="D39" s="30">
        <v>0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</row>
    <row r="40" spans="1:9">
      <c r="A40" s="1839"/>
      <c r="B40" s="1841" t="s">
        <v>64</v>
      </c>
      <c r="C40" s="1836">
        <f>C41+C42</f>
        <v>0</v>
      </c>
      <c r="D40" s="1836">
        <f t="shared" ref="D40:G40" si="23">D41+D42</f>
        <v>0</v>
      </c>
      <c r="E40" s="1836">
        <f t="shared" si="23"/>
        <v>0</v>
      </c>
      <c r="F40" s="1836">
        <f t="shared" si="23"/>
        <v>0</v>
      </c>
      <c r="G40" s="1836">
        <f t="shared" si="23"/>
        <v>0</v>
      </c>
      <c r="H40" s="1836">
        <f>H41+H42</f>
        <v>0</v>
      </c>
      <c r="I40" s="1836">
        <f t="shared" ref="I40" si="24">I41+I42</f>
        <v>0</v>
      </c>
    </row>
    <row r="41" spans="1:9">
      <c r="A41" s="1839"/>
      <c r="B41" s="1616" t="s">
        <v>93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</row>
    <row r="42" spans="1:9">
      <c r="A42" s="1839"/>
      <c r="B42" s="1616" t="s">
        <v>94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</row>
    <row r="43" spans="1:9">
      <c r="A43" s="1839"/>
      <c r="B43" s="1841" t="s">
        <v>65</v>
      </c>
      <c r="C43" s="1836">
        <f>C44+C45</f>
        <v>0</v>
      </c>
      <c r="D43" s="1836">
        <f t="shared" ref="D43:G43" si="25">D44+D45</f>
        <v>0</v>
      </c>
      <c r="E43" s="1836">
        <f t="shared" si="25"/>
        <v>0</v>
      </c>
      <c r="F43" s="1836">
        <f t="shared" si="25"/>
        <v>0</v>
      </c>
      <c r="G43" s="1836">
        <f t="shared" si="25"/>
        <v>0</v>
      </c>
      <c r="H43" s="1836">
        <f>H44+H45</f>
        <v>0</v>
      </c>
      <c r="I43" s="1836">
        <f t="shared" ref="I43" si="26">I44+I45</f>
        <v>0</v>
      </c>
    </row>
    <row r="44" spans="1:9">
      <c r="A44" s="1839"/>
      <c r="B44" s="1616" t="s">
        <v>93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</row>
    <row r="45" spans="1:9">
      <c r="A45" s="1839"/>
      <c r="B45" s="1616" t="s">
        <v>94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</row>
    <row r="46" spans="1:9">
      <c r="A46" s="1839"/>
      <c r="B46" s="1841" t="s">
        <v>8</v>
      </c>
      <c r="C46" s="1836">
        <f>C47+C48</f>
        <v>0</v>
      </c>
      <c r="D46" s="1836">
        <f t="shared" ref="D46:G46" si="27">D47+D48</f>
        <v>0</v>
      </c>
      <c r="E46" s="1836">
        <f t="shared" si="27"/>
        <v>0</v>
      </c>
      <c r="F46" s="1836">
        <f t="shared" si="27"/>
        <v>0</v>
      </c>
      <c r="G46" s="1836">
        <f t="shared" si="27"/>
        <v>0</v>
      </c>
      <c r="H46" s="1836">
        <f>H47+H48</f>
        <v>0</v>
      </c>
      <c r="I46" s="1836">
        <f t="shared" ref="I46" si="28">I47+I48</f>
        <v>0</v>
      </c>
    </row>
    <row r="47" spans="1:9">
      <c r="A47" s="1839"/>
      <c r="B47" s="1616" t="s">
        <v>93</v>
      </c>
      <c r="C47" s="30">
        <v>0</v>
      </c>
      <c r="D47" s="30">
        <v>0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</row>
    <row r="48" spans="1:9">
      <c r="A48" s="1842"/>
      <c r="B48" s="1617" t="s">
        <v>94</v>
      </c>
      <c r="C48" s="30">
        <v>0</v>
      </c>
      <c r="D48" s="30">
        <v>0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</row>
    <row r="49" spans="1:9" ht="30">
      <c r="A49" s="1837" t="s">
        <v>3536</v>
      </c>
      <c r="B49" s="1840" t="s">
        <v>3537</v>
      </c>
      <c r="C49" s="1836">
        <f>C50+C53+C56+C59</f>
        <v>0</v>
      </c>
      <c r="D49" s="1836">
        <f t="shared" ref="D49:G49" si="29">D50+D53+D56+D59</f>
        <v>0</v>
      </c>
      <c r="E49" s="1836">
        <f t="shared" si="29"/>
        <v>0</v>
      </c>
      <c r="F49" s="1836">
        <f t="shared" si="29"/>
        <v>0</v>
      </c>
      <c r="G49" s="1836">
        <f t="shared" si="29"/>
        <v>0</v>
      </c>
      <c r="H49" s="1836">
        <f>H50+H53+H56+H59</f>
        <v>0</v>
      </c>
      <c r="I49" s="1836">
        <f t="shared" ref="I49" si="30">I50+I53+I56+I59</f>
        <v>0</v>
      </c>
    </row>
    <row r="50" spans="1:9">
      <c r="A50" s="1839"/>
      <c r="B50" s="1840" t="s">
        <v>62</v>
      </c>
      <c r="C50" s="1836">
        <f>C51+C52</f>
        <v>0</v>
      </c>
      <c r="D50" s="1836">
        <f t="shared" ref="D50:G50" si="31">D51+D52</f>
        <v>0</v>
      </c>
      <c r="E50" s="1836">
        <f t="shared" si="31"/>
        <v>0</v>
      </c>
      <c r="F50" s="1836">
        <f t="shared" si="31"/>
        <v>0</v>
      </c>
      <c r="G50" s="1836">
        <f t="shared" si="31"/>
        <v>0</v>
      </c>
      <c r="H50" s="1836">
        <f>H51+H52</f>
        <v>0</v>
      </c>
      <c r="I50" s="1836">
        <f t="shared" ref="I50" si="32">I51+I52</f>
        <v>0</v>
      </c>
    </row>
    <row r="51" spans="1:9">
      <c r="A51" s="1839"/>
      <c r="B51" s="1616" t="s">
        <v>93</v>
      </c>
      <c r="C51" s="30">
        <v>0</v>
      </c>
      <c r="D51" s="30">
        <v>0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</row>
    <row r="52" spans="1:9">
      <c r="A52" s="1839"/>
      <c r="B52" s="1616" t="s">
        <v>94</v>
      </c>
      <c r="C52" s="30">
        <v>0</v>
      </c>
      <c r="D52" s="30">
        <v>0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</row>
    <row r="53" spans="1:9">
      <c r="A53" s="1839"/>
      <c r="B53" s="1841" t="s">
        <v>64</v>
      </c>
      <c r="C53" s="1836">
        <f>C54+C55</f>
        <v>0</v>
      </c>
      <c r="D53" s="1836">
        <f t="shared" ref="D53:G53" si="33">D54+D55</f>
        <v>0</v>
      </c>
      <c r="E53" s="1836">
        <f t="shared" si="33"/>
        <v>0</v>
      </c>
      <c r="F53" s="1836">
        <f t="shared" si="33"/>
        <v>0</v>
      </c>
      <c r="G53" s="1836">
        <f t="shared" si="33"/>
        <v>0</v>
      </c>
      <c r="H53" s="1836">
        <f>H54+H55</f>
        <v>0</v>
      </c>
      <c r="I53" s="1836">
        <f t="shared" ref="I53" si="34">I54+I55</f>
        <v>0</v>
      </c>
    </row>
    <row r="54" spans="1:9">
      <c r="A54" s="1839"/>
      <c r="B54" s="1616" t="s">
        <v>93</v>
      </c>
      <c r="C54" s="30">
        <v>0</v>
      </c>
      <c r="D54" s="30">
        <v>0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</row>
    <row r="55" spans="1:9">
      <c r="A55" s="1839"/>
      <c r="B55" s="1616" t="s">
        <v>94</v>
      </c>
      <c r="C55" s="30">
        <v>0</v>
      </c>
      <c r="D55" s="30">
        <v>0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</row>
    <row r="56" spans="1:9">
      <c r="A56" s="1839"/>
      <c r="B56" s="1841" t="s">
        <v>65</v>
      </c>
      <c r="C56" s="1836">
        <f>C57+C58</f>
        <v>0</v>
      </c>
      <c r="D56" s="1836">
        <f t="shared" ref="D56:G56" si="35">D57+D58</f>
        <v>0</v>
      </c>
      <c r="E56" s="1836">
        <f t="shared" si="35"/>
        <v>0</v>
      </c>
      <c r="F56" s="1836">
        <f t="shared" si="35"/>
        <v>0</v>
      </c>
      <c r="G56" s="1836">
        <f t="shared" si="35"/>
        <v>0</v>
      </c>
      <c r="H56" s="1836">
        <f>H57+H58</f>
        <v>0</v>
      </c>
      <c r="I56" s="1836">
        <f t="shared" ref="I56" si="36">I57+I58</f>
        <v>0</v>
      </c>
    </row>
    <row r="57" spans="1:9">
      <c r="A57" s="1839"/>
      <c r="B57" s="1616" t="s">
        <v>93</v>
      </c>
      <c r="C57" s="30">
        <v>0</v>
      </c>
      <c r="D57" s="30">
        <v>0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</row>
    <row r="58" spans="1:9">
      <c r="A58" s="1839"/>
      <c r="B58" s="1616" t="s">
        <v>94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</row>
    <row r="59" spans="1:9">
      <c r="A59" s="1839"/>
      <c r="B59" s="1841" t="s">
        <v>8</v>
      </c>
      <c r="C59" s="1836">
        <f>C60+C61</f>
        <v>0</v>
      </c>
      <c r="D59" s="1836">
        <f t="shared" ref="D59:G59" si="37">D60+D61</f>
        <v>0</v>
      </c>
      <c r="E59" s="1836">
        <f t="shared" si="37"/>
        <v>0</v>
      </c>
      <c r="F59" s="1836">
        <f t="shared" si="37"/>
        <v>0</v>
      </c>
      <c r="G59" s="1836">
        <f t="shared" si="37"/>
        <v>0</v>
      </c>
      <c r="H59" s="1836">
        <f>H60+H61</f>
        <v>0</v>
      </c>
      <c r="I59" s="1836">
        <f t="shared" ref="I59" si="38">I60+I61</f>
        <v>0</v>
      </c>
    </row>
    <row r="60" spans="1:9">
      <c r="A60" s="1839"/>
      <c r="B60" s="1616" t="s">
        <v>93</v>
      </c>
      <c r="C60" s="30">
        <v>0</v>
      </c>
      <c r="D60" s="30">
        <v>0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</row>
    <row r="61" spans="1:9">
      <c r="A61" s="1842"/>
      <c r="B61" s="1617" t="s">
        <v>94</v>
      </c>
      <c r="C61" s="30">
        <v>0</v>
      </c>
      <c r="D61" s="30">
        <v>0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</row>
    <row r="62" spans="1:9" ht="45">
      <c r="A62" s="1837" t="s">
        <v>3538</v>
      </c>
      <c r="B62" s="1840" t="s">
        <v>3539</v>
      </c>
      <c r="C62" s="1836">
        <f>C63+C66+C69+C72</f>
        <v>0</v>
      </c>
      <c r="D62" s="1836">
        <f t="shared" ref="D62:G62" si="39">D63+D66+D69+D72</f>
        <v>0</v>
      </c>
      <c r="E62" s="1836">
        <f t="shared" si="39"/>
        <v>0</v>
      </c>
      <c r="F62" s="1836">
        <f t="shared" si="39"/>
        <v>0</v>
      </c>
      <c r="G62" s="1836">
        <f t="shared" si="39"/>
        <v>0</v>
      </c>
      <c r="H62" s="1836">
        <f>H63+H66+H69+H72</f>
        <v>0</v>
      </c>
      <c r="I62" s="1836">
        <f t="shared" ref="I62" si="40">I63+I66+I69+I72</f>
        <v>0</v>
      </c>
    </row>
    <row r="63" spans="1:9">
      <c r="A63" s="1839"/>
      <c r="B63" s="1840" t="s">
        <v>62</v>
      </c>
      <c r="C63" s="1836">
        <f>C64+C65</f>
        <v>0</v>
      </c>
      <c r="D63" s="1836">
        <f t="shared" ref="D63:G63" si="41">D64+D65</f>
        <v>0</v>
      </c>
      <c r="E63" s="1836">
        <f t="shared" si="41"/>
        <v>0</v>
      </c>
      <c r="F63" s="1836">
        <f t="shared" si="41"/>
        <v>0</v>
      </c>
      <c r="G63" s="1836">
        <f t="shared" si="41"/>
        <v>0</v>
      </c>
      <c r="H63" s="1836">
        <f>H64+H65</f>
        <v>0</v>
      </c>
      <c r="I63" s="1836">
        <f t="shared" ref="I63" si="42">I64+I65</f>
        <v>0</v>
      </c>
    </row>
    <row r="64" spans="1:9">
      <c r="A64" s="1839"/>
      <c r="B64" s="1616" t="s">
        <v>93</v>
      </c>
      <c r="C64" s="30">
        <v>0</v>
      </c>
      <c r="D64" s="30">
        <v>0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</row>
    <row r="65" spans="1:9">
      <c r="A65" s="1839"/>
      <c r="B65" s="1616" t="s">
        <v>94</v>
      </c>
      <c r="C65" s="30">
        <v>0</v>
      </c>
      <c r="D65" s="30">
        <v>0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</row>
    <row r="66" spans="1:9">
      <c r="A66" s="1839"/>
      <c r="B66" s="1841" t="s">
        <v>64</v>
      </c>
      <c r="C66" s="1836">
        <f>C67+C68</f>
        <v>0</v>
      </c>
      <c r="D66" s="1836">
        <f t="shared" ref="D66:G66" si="43">D67+D68</f>
        <v>0</v>
      </c>
      <c r="E66" s="1836">
        <f t="shared" si="43"/>
        <v>0</v>
      </c>
      <c r="F66" s="1836">
        <f t="shared" si="43"/>
        <v>0</v>
      </c>
      <c r="G66" s="1836">
        <f t="shared" si="43"/>
        <v>0</v>
      </c>
      <c r="H66" s="1836">
        <f>H67+H68</f>
        <v>0</v>
      </c>
      <c r="I66" s="1836">
        <f t="shared" ref="I66" si="44">I67+I68</f>
        <v>0</v>
      </c>
    </row>
    <row r="67" spans="1:9">
      <c r="A67" s="1839"/>
      <c r="B67" s="1616" t="s">
        <v>93</v>
      </c>
      <c r="C67" s="30">
        <v>0</v>
      </c>
      <c r="D67" s="30">
        <v>0</v>
      </c>
      <c r="E67" s="30">
        <v>0</v>
      </c>
      <c r="F67" s="30">
        <v>0</v>
      </c>
      <c r="G67" s="30">
        <v>0</v>
      </c>
      <c r="H67" s="30">
        <v>0</v>
      </c>
      <c r="I67" s="30">
        <v>0</v>
      </c>
    </row>
    <row r="68" spans="1:9">
      <c r="A68" s="1839"/>
      <c r="B68" s="1616" t="s">
        <v>94</v>
      </c>
      <c r="C68" s="30">
        <v>0</v>
      </c>
      <c r="D68" s="30">
        <v>0</v>
      </c>
      <c r="E68" s="30">
        <v>0</v>
      </c>
      <c r="F68" s="30">
        <v>0</v>
      </c>
      <c r="G68" s="30">
        <v>0</v>
      </c>
      <c r="H68" s="30">
        <v>0</v>
      </c>
      <c r="I68" s="30">
        <v>0</v>
      </c>
    </row>
    <row r="69" spans="1:9">
      <c r="A69" s="1839"/>
      <c r="B69" s="1841" t="s">
        <v>65</v>
      </c>
      <c r="C69" s="1836">
        <f>C70+C71</f>
        <v>0</v>
      </c>
      <c r="D69" s="1836">
        <f t="shared" ref="D69:G69" si="45">D70+D71</f>
        <v>0</v>
      </c>
      <c r="E69" s="1836">
        <f t="shared" si="45"/>
        <v>0</v>
      </c>
      <c r="F69" s="1836">
        <f t="shared" si="45"/>
        <v>0</v>
      </c>
      <c r="G69" s="1836">
        <f t="shared" si="45"/>
        <v>0</v>
      </c>
      <c r="H69" s="1836">
        <f>H70+H71</f>
        <v>0</v>
      </c>
      <c r="I69" s="1836">
        <f t="shared" ref="I69" si="46">I70+I71</f>
        <v>0</v>
      </c>
    </row>
    <row r="70" spans="1:9">
      <c r="A70" s="1839"/>
      <c r="B70" s="1616" t="s">
        <v>93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</row>
    <row r="71" spans="1:9">
      <c r="A71" s="1839"/>
      <c r="B71" s="1616" t="s">
        <v>94</v>
      </c>
      <c r="C71" s="30">
        <v>0</v>
      </c>
      <c r="D71" s="30">
        <v>0</v>
      </c>
      <c r="E71" s="30">
        <v>0</v>
      </c>
      <c r="F71" s="30">
        <v>0</v>
      </c>
      <c r="G71" s="30">
        <v>0</v>
      </c>
      <c r="H71" s="30">
        <v>0</v>
      </c>
      <c r="I71" s="30">
        <v>0</v>
      </c>
    </row>
    <row r="72" spans="1:9">
      <c r="A72" s="1839"/>
      <c r="B72" s="1841" t="s">
        <v>8</v>
      </c>
      <c r="C72" s="1836">
        <f>C73+C74</f>
        <v>0</v>
      </c>
      <c r="D72" s="1836">
        <f t="shared" ref="D72:G72" si="47">D73+D74</f>
        <v>0</v>
      </c>
      <c r="E72" s="1836">
        <f t="shared" si="47"/>
        <v>0</v>
      </c>
      <c r="F72" s="1836">
        <f t="shared" si="47"/>
        <v>0</v>
      </c>
      <c r="G72" s="1836">
        <f t="shared" si="47"/>
        <v>0</v>
      </c>
      <c r="H72" s="1836">
        <f>H73+H74</f>
        <v>0</v>
      </c>
      <c r="I72" s="1836">
        <f t="shared" ref="I72" si="48">I73+I74</f>
        <v>0</v>
      </c>
    </row>
    <row r="73" spans="1:9">
      <c r="A73" s="1839"/>
      <c r="B73" s="1616" t="s">
        <v>93</v>
      </c>
      <c r="C73" s="30">
        <v>0</v>
      </c>
      <c r="D73" s="30">
        <v>0</v>
      </c>
      <c r="E73" s="30">
        <v>0</v>
      </c>
      <c r="F73" s="30">
        <v>0</v>
      </c>
      <c r="G73" s="30">
        <v>0</v>
      </c>
      <c r="H73" s="30">
        <v>0</v>
      </c>
      <c r="I73" s="30">
        <v>0</v>
      </c>
    </row>
    <row r="74" spans="1:9">
      <c r="A74" s="1842"/>
      <c r="B74" s="1617" t="s">
        <v>94</v>
      </c>
      <c r="C74" s="30">
        <v>0</v>
      </c>
      <c r="D74" s="30">
        <v>0</v>
      </c>
      <c r="E74" s="30">
        <v>0</v>
      </c>
      <c r="F74" s="30">
        <v>0</v>
      </c>
      <c r="G74" s="30">
        <v>0</v>
      </c>
      <c r="H74" s="30">
        <v>0</v>
      </c>
      <c r="I74" s="30">
        <v>0</v>
      </c>
    </row>
    <row r="75" spans="1:9">
      <c r="A75" s="1837" t="s">
        <v>2020</v>
      </c>
      <c r="B75" s="1838" t="s">
        <v>17</v>
      </c>
      <c r="C75" s="1836">
        <f>C76+C79+C82+C85</f>
        <v>0</v>
      </c>
      <c r="D75" s="1836">
        <f t="shared" ref="D75:G75" si="49">D76+D79+D82+D85</f>
        <v>0</v>
      </c>
      <c r="E75" s="1836">
        <f t="shared" si="49"/>
        <v>0</v>
      </c>
      <c r="F75" s="1836">
        <f t="shared" si="49"/>
        <v>0</v>
      </c>
      <c r="G75" s="1836">
        <f t="shared" si="49"/>
        <v>0</v>
      </c>
      <c r="H75" s="1836">
        <f>H76+H79+H82+H85</f>
        <v>0</v>
      </c>
      <c r="I75" s="1836">
        <f t="shared" ref="I75" si="50">I76+I79+I82+I85</f>
        <v>0</v>
      </c>
    </row>
    <row r="76" spans="1:9">
      <c r="A76" s="1839"/>
      <c r="B76" s="1840" t="s">
        <v>62</v>
      </c>
      <c r="C76" s="1836">
        <f>C77+C78</f>
        <v>0</v>
      </c>
      <c r="D76" s="1836">
        <f t="shared" ref="D76:G76" si="51">D77+D78</f>
        <v>0</v>
      </c>
      <c r="E76" s="1836">
        <f t="shared" si="51"/>
        <v>0</v>
      </c>
      <c r="F76" s="1836">
        <f t="shared" si="51"/>
        <v>0</v>
      </c>
      <c r="G76" s="1836">
        <f t="shared" si="51"/>
        <v>0</v>
      </c>
      <c r="H76" s="1836">
        <f>H77+H78</f>
        <v>0</v>
      </c>
      <c r="I76" s="1836">
        <f t="shared" ref="I76" si="52">I77+I78</f>
        <v>0</v>
      </c>
    </row>
    <row r="77" spans="1:9">
      <c r="A77" s="1839"/>
      <c r="B77" s="1616" t="s">
        <v>93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</row>
    <row r="78" spans="1:9">
      <c r="A78" s="1839"/>
      <c r="B78" s="1616" t="s">
        <v>94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</row>
    <row r="79" spans="1:9">
      <c r="A79" s="1839"/>
      <c r="B79" s="1841" t="s">
        <v>64</v>
      </c>
      <c r="C79" s="1836">
        <f>C80+C81</f>
        <v>0</v>
      </c>
      <c r="D79" s="1836">
        <f t="shared" ref="D79:G79" si="53">D80+D81</f>
        <v>0</v>
      </c>
      <c r="E79" s="1836">
        <f t="shared" si="53"/>
        <v>0</v>
      </c>
      <c r="F79" s="1836">
        <f t="shared" si="53"/>
        <v>0</v>
      </c>
      <c r="G79" s="1836">
        <f t="shared" si="53"/>
        <v>0</v>
      </c>
      <c r="H79" s="1836">
        <f>H80+H81</f>
        <v>0</v>
      </c>
      <c r="I79" s="1836">
        <f t="shared" ref="I79" si="54">I80+I81</f>
        <v>0</v>
      </c>
    </row>
    <row r="80" spans="1:9">
      <c r="A80" s="1839"/>
      <c r="B80" s="1616" t="s">
        <v>93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</row>
    <row r="81" spans="1:9">
      <c r="A81" s="1839"/>
      <c r="B81" s="1616" t="s">
        <v>94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</row>
    <row r="82" spans="1:9">
      <c r="A82" s="1839"/>
      <c r="B82" s="1841" t="s">
        <v>65</v>
      </c>
      <c r="C82" s="1836">
        <f>C83+C84</f>
        <v>0</v>
      </c>
      <c r="D82" s="1836">
        <f t="shared" ref="D82:G82" si="55">D83+D84</f>
        <v>0</v>
      </c>
      <c r="E82" s="1836">
        <f t="shared" si="55"/>
        <v>0</v>
      </c>
      <c r="F82" s="1836">
        <f t="shared" si="55"/>
        <v>0</v>
      </c>
      <c r="G82" s="1836">
        <f t="shared" si="55"/>
        <v>0</v>
      </c>
      <c r="H82" s="1836">
        <f>H83+H84</f>
        <v>0</v>
      </c>
      <c r="I82" s="1836">
        <f t="shared" ref="I82" si="56">I83+I84</f>
        <v>0</v>
      </c>
    </row>
    <row r="83" spans="1:9">
      <c r="A83" s="1839"/>
      <c r="B83" s="1616" t="s">
        <v>93</v>
      </c>
      <c r="C83" s="30">
        <v>0</v>
      </c>
      <c r="D83" s="30">
        <v>0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</row>
    <row r="84" spans="1:9">
      <c r="A84" s="1839"/>
      <c r="B84" s="1616" t="s">
        <v>94</v>
      </c>
      <c r="C84" s="30">
        <v>0</v>
      </c>
      <c r="D84" s="30">
        <v>0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</row>
    <row r="85" spans="1:9">
      <c r="A85" s="1839"/>
      <c r="B85" s="1841" t="s">
        <v>8</v>
      </c>
      <c r="C85" s="1836">
        <f>C86+C87</f>
        <v>0</v>
      </c>
      <c r="D85" s="1836">
        <f t="shared" ref="D85:G85" si="57">D86+D87</f>
        <v>0</v>
      </c>
      <c r="E85" s="1836">
        <f t="shared" si="57"/>
        <v>0</v>
      </c>
      <c r="F85" s="1836">
        <f t="shared" si="57"/>
        <v>0</v>
      </c>
      <c r="G85" s="1836">
        <f t="shared" si="57"/>
        <v>0</v>
      </c>
      <c r="H85" s="1836">
        <f>H86+H87</f>
        <v>0</v>
      </c>
      <c r="I85" s="1836">
        <f t="shared" ref="I85" si="58">I86+I87</f>
        <v>0</v>
      </c>
    </row>
    <row r="86" spans="1:9">
      <c r="A86" s="1839"/>
      <c r="B86" s="1616" t="s">
        <v>93</v>
      </c>
      <c r="C86" s="30">
        <v>0</v>
      </c>
      <c r="D86" s="30">
        <v>0</v>
      </c>
      <c r="E86" s="30">
        <v>0</v>
      </c>
      <c r="F86" s="30">
        <v>0</v>
      </c>
      <c r="G86" s="30">
        <v>0</v>
      </c>
      <c r="H86" s="30">
        <v>0</v>
      </c>
      <c r="I86" s="30">
        <v>0</v>
      </c>
    </row>
    <row r="87" spans="1:9">
      <c r="A87" s="1842"/>
      <c r="B87" s="1617" t="s">
        <v>94</v>
      </c>
      <c r="C87" s="30">
        <v>0</v>
      </c>
      <c r="D87" s="30">
        <v>0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</row>
    <row r="88" spans="1:9" ht="30">
      <c r="A88" s="1837" t="s">
        <v>2006</v>
      </c>
      <c r="B88" s="1840" t="s">
        <v>3540</v>
      </c>
      <c r="C88" s="1836">
        <f>C89+C92+C95+C98</f>
        <v>0</v>
      </c>
      <c r="D88" s="1836">
        <f t="shared" ref="D88:G88" si="59">D89+D92+D95+D98</f>
        <v>0</v>
      </c>
      <c r="E88" s="1836">
        <f t="shared" si="59"/>
        <v>0</v>
      </c>
      <c r="F88" s="1836">
        <f t="shared" si="59"/>
        <v>0</v>
      </c>
      <c r="G88" s="1836">
        <f t="shared" si="59"/>
        <v>0</v>
      </c>
      <c r="H88" s="1836">
        <f>H89+H92+H95+H98</f>
        <v>0</v>
      </c>
      <c r="I88" s="1836">
        <f t="shared" ref="I88" si="60">I89+I92+I95+I98</f>
        <v>0</v>
      </c>
    </row>
    <row r="89" spans="1:9">
      <c r="A89" s="1839"/>
      <c r="B89" s="1840" t="s">
        <v>62</v>
      </c>
      <c r="C89" s="1836">
        <f>C90+C91</f>
        <v>0</v>
      </c>
      <c r="D89" s="1836">
        <f t="shared" ref="D89:G89" si="61">D90+D91</f>
        <v>0</v>
      </c>
      <c r="E89" s="1836">
        <f t="shared" si="61"/>
        <v>0</v>
      </c>
      <c r="F89" s="1836">
        <f t="shared" si="61"/>
        <v>0</v>
      </c>
      <c r="G89" s="1836">
        <f t="shared" si="61"/>
        <v>0</v>
      </c>
      <c r="H89" s="1836">
        <f>H90+H91</f>
        <v>0</v>
      </c>
      <c r="I89" s="1836">
        <f t="shared" ref="I89" si="62">I90+I91</f>
        <v>0</v>
      </c>
    </row>
    <row r="90" spans="1:9">
      <c r="A90" s="1839"/>
      <c r="B90" s="1616" t="s">
        <v>93</v>
      </c>
      <c r="C90" s="30">
        <v>0</v>
      </c>
      <c r="D90" s="30">
        <v>0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</row>
    <row r="91" spans="1:9">
      <c r="A91" s="1839"/>
      <c r="B91" s="1616" t="s">
        <v>94</v>
      </c>
      <c r="C91" s="30">
        <v>0</v>
      </c>
      <c r="D91" s="30">
        <v>0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</row>
    <row r="92" spans="1:9">
      <c r="A92" s="1839"/>
      <c r="B92" s="1841" t="s">
        <v>64</v>
      </c>
      <c r="C92" s="1836">
        <f>C93+C94</f>
        <v>0</v>
      </c>
      <c r="D92" s="1836">
        <f t="shared" ref="D92:G92" si="63">D93+D94</f>
        <v>0</v>
      </c>
      <c r="E92" s="1836">
        <f t="shared" si="63"/>
        <v>0</v>
      </c>
      <c r="F92" s="1836">
        <f t="shared" si="63"/>
        <v>0</v>
      </c>
      <c r="G92" s="1836">
        <f t="shared" si="63"/>
        <v>0</v>
      </c>
      <c r="H92" s="1836">
        <f>H93+H94</f>
        <v>0</v>
      </c>
      <c r="I92" s="1836">
        <f t="shared" ref="I92" si="64">I93+I94</f>
        <v>0</v>
      </c>
    </row>
    <row r="93" spans="1:9">
      <c r="A93" s="1839"/>
      <c r="B93" s="1616" t="s">
        <v>93</v>
      </c>
      <c r="C93" s="30">
        <v>0</v>
      </c>
      <c r="D93" s="30">
        <v>0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</row>
    <row r="94" spans="1:9">
      <c r="A94" s="1839"/>
      <c r="B94" s="1616" t="s">
        <v>94</v>
      </c>
      <c r="C94" s="30">
        <v>0</v>
      </c>
      <c r="D94" s="30">
        <v>0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</row>
    <row r="95" spans="1:9">
      <c r="A95" s="1839"/>
      <c r="B95" s="1841" t="s">
        <v>65</v>
      </c>
      <c r="C95" s="1836">
        <f>C96+C97</f>
        <v>0</v>
      </c>
      <c r="D95" s="1836">
        <f t="shared" ref="D95:G95" si="65">D96+D97</f>
        <v>0</v>
      </c>
      <c r="E95" s="1836">
        <f t="shared" si="65"/>
        <v>0</v>
      </c>
      <c r="F95" s="1836">
        <f t="shared" si="65"/>
        <v>0</v>
      </c>
      <c r="G95" s="1836">
        <f t="shared" si="65"/>
        <v>0</v>
      </c>
      <c r="H95" s="1836">
        <f>H96+H97</f>
        <v>0</v>
      </c>
      <c r="I95" s="1836">
        <f t="shared" ref="I95" si="66">I96+I97</f>
        <v>0</v>
      </c>
    </row>
    <row r="96" spans="1:9">
      <c r="A96" s="1839"/>
      <c r="B96" s="1616" t="s">
        <v>93</v>
      </c>
      <c r="C96" s="30">
        <v>0</v>
      </c>
      <c r="D96" s="30">
        <v>0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</row>
    <row r="97" spans="1:9">
      <c r="A97" s="1839"/>
      <c r="B97" s="1616" t="s">
        <v>94</v>
      </c>
      <c r="C97" s="30">
        <v>0</v>
      </c>
      <c r="D97" s="30">
        <v>0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</row>
    <row r="98" spans="1:9">
      <c r="A98" s="1839"/>
      <c r="B98" s="1841" t="s">
        <v>8</v>
      </c>
      <c r="C98" s="1836">
        <f>C99+C100</f>
        <v>0</v>
      </c>
      <c r="D98" s="1836">
        <f t="shared" ref="D98:G98" si="67">D99+D100</f>
        <v>0</v>
      </c>
      <c r="E98" s="1836">
        <f t="shared" si="67"/>
        <v>0</v>
      </c>
      <c r="F98" s="1836">
        <f t="shared" si="67"/>
        <v>0</v>
      </c>
      <c r="G98" s="1836">
        <f t="shared" si="67"/>
        <v>0</v>
      </c>
      <c r="H98" s="1836">
        <f>H99+H100</f>
        <v>0</v>
      </c>
      <c r="I98" s="1836">
        <f t="shared" ref="I98" si="68">I99+I100</f>
        <v>0</v>
      </c>
    </row>
    <row r="99" spans="1:9">
      <c r="A99" s="1839"/>
      <c r="B99" s="1616" t="s">
        <v>93</v>
      </c>
      <c r="C99" s="30">
        <v>0</v>
      </c>
      <c r="D99" s="30">
        <v>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</row>
    <row r="100" spans="1:9">
      <c r="A100" s="1842"/>
      <c r="B100" s="1617" t="s">
        <v>94</v>
      </c>
      <c r="C100" s="30">
        <v>0</v>
      </c>
      <c r="D100" s="30">
        <v>0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</row>
    <row r="101" spans="1:9">
      <c r="A101" s="1837" t="s">
        <v>2004</v>
      </c>
      <c r="B101" s="1838" t="s">
        <v>3541</v>
      </c>
      <c r="C101" s="1836">
        <f>C102+C105+C108+C111</f>
        <v>0</v>
      </c>
      <c r="D101" s="1836">
        <f t="shared" ref="D101:G101" si="69">D102+D105+D108+D111</f>
        <v>0</v>
      </c>
      <c r="E101" s="1836">
        <f t="shared" si="69"/>
        <v>0</v>
      </c>
      <c r="F101" s="1836">
        <f t="shared" si="69"/>
        <v>0</v>
      </c>
      <c r="G101" s="1836">
        <f t="shared" si="69"/>
        <v>0</v>
      </c>
      <c r="H101" s="1836">
        <f>H102+H105+H108+H111</f>
        <v>0</v>
      </c>
      <c r="I101" s="1836">
        <f t="shared" ref="I101" si="70">I102+I105+I108+I111</f>
        <v>0</v>
      </c>
    </row>
    <row r="102" spans="1:9">
      <c r="A102" s="1839"/>
      <c r="B102" s="1840" t="s">
        <v>62</v>
      </c>
      <c r="C102" s="1836">
        <f>C103+C104</f>
        <v>0</v>
      </c>
      <c r="D102" s="1836">
        <f t="shared" ref="D102:G102" si="71">D103+D104</f>
        <v>0</v>
      </c>
      <c r="E102" s="1836">
        <f t="shared" si="71"/>
        <v>0</v>
      </c>
      <c r="F102" s="1836">
        <f t="shared" si="71"/>
        <v>0</v>
      </c>
      <c r="G102" s="1836">
        <f t="shared" si="71"/>
        <v>0</v>
      </c>
      <c r="H102" s="1836">
        <f>H103+H104</f>
        <v>0</v>
      </c>
      <c r="I102" s="1836">
        <f t="shared" ref="I102" si="72">I103+I104</f>
        <v>0</v>
      </c>
    </row>
    <row r="103" spans="1:9">
      <c r="A103" s="1839"/>
      <c r="B103" s="1616" t="s">
        <v>93</v>
      </c>
      <c r="C103" s="30">
        <v>0</v>
      </c>
      <c r="D103" s="30">
        <v>0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</row>
    <row r="104" spans="1:9">
      <c r="A104" s="1839"/>
      <c r="B104" s="1616" t="s">
        <v>94</v>
      </c>
      <c r="C104" s="30">
        <v>0</v>
      </c>
      <c r="D104" s="30">
        <v>0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</row>
    <row r="105" spans="1:9">
      <c r="A105" s="1839"/>
      <c r="B105" s="1841" t="s">
        <v>64</v>
      </c>
      <c r="C105" s="1836">
        <f>C106+C107</f>
        <v>0</v>
      </c>
      <c r="D105" s="1836">
        <f t="shared" ref="D105:G105" si="73">D106+D107</f>
        <v>0</v>
      </c>
      <c r="E105" s="1836">
        <f t="shared" si="73"/>
        <v>0</v>
      </c>
      <c r="F105" s="1836">
        <f t="shared" si="73"/>
        <v>0</v>
      </c>
      <c r="G105" s="1836">
        <f t="shared" si="73"/>
        <v>0</v>
      </c>
      <c r="H105" s="1836">
        <f>H106+H107</f>
        <v>0</v>
      </c>
      <c r="I105" s="1836">
        <f t="shared" ref="I105" si="74">I106+I107</f>
        <v>0</v>
      </c>
    </row>
    <row r="106" spans="1:9">
      <c r="A106" s="1839"/>
      <c r="B106" s="1616" t="s">
        <v>93</v>
      </c>
      <c r="C106" s="30">
        <v>0</v>
      </c>
      <c r="D106" s="30">
        <v>0</v>
      </c>
      <c r="E106" s="30">
        <v>0</v>
      </c>
      <c r="F106" s="30">
        <v>0</v>
      </c>
      <c r="G106" s="30">
        <v>0</v>
      </c>
      <c r="H106" s="30">
        <v>0</v>
      </c>
      <c r="I106" s="30">
        <v>0</v>
      </c>
    </row>
    <row r="107" spans="1:9">
      <c r="A107" s="1839"/>
      <c r="B107" s="1616" t="s">
        <v>94</v>
      </c>
      <c r="C107" s="30">
        <v>0</v>
      </c>
      <c r="D107" s="30">
        <v>0</v>
      </c>
      <c r="E107" s="30">
        <v>0</v>
      </c>
      <c r="F107" s="30">
        <v>0</v>
      </c>
      <c r="G107" s="30">
        <v>0</v>
      </c>
      <c r="H107" s="30">
        <v>0</v>
      </c>
      <c r="I107" s="30">
        <v>0</v>
      </c>
    </row>
    <row r="108" spans="1:9">
      <c r="A108" s="1839"/>
      <c r="B108" s="1841" t="s">
        <v>65</v>
      </c>
      <c r="C108" s="1836">
        <f>C109+C110</f>
        <v>0</v>
      </c>
      <c r="D108" s="1836">
        <f t="shared" ref="D108:G108" si="75">D109+D110</f>
        <v>0</v>
      </c>
      <c r="E108" s="1836">
        <f t="shared" si="75"/>
        <v>0</v>
      </c>
      <c r="F108" s="1836">
        <f t="shared" si="75"/>
        <v>0</v>
      </c>
      <c r="G108" s="1836">
        <f t="shared" si="75"/>
        <v>0</v>
      </c>
      <c r="H108" s="1836">
        <f>H109+H110</f>
        <v>0</v>
      </c>
      <c r="I108" s="1836">
        <f t="shared" ref="I108" si="76">I109+I110</f>
        <v>0</v>
      </c>
    </row>
    <row r="109" spans="1:9">
      <c r="A109" s="1839"/>
      <c r="B109" s="1616" t="s">
        <v>93</v>
      </c>
      <c r="C109" s="30">
        <v>0</v>
      </c>
      <c r="D109" s="30">
        <v>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</row>
    <row r="110" spans="1:9">
      <c r="A110" s="1839"/>
      <c r="B110" s="1616" t="s">
        <v>94</v>
      </c>
      <c r="C110" s="30">
        <v>0</v>
      </c>
      <c r="D110" s="30">
        <v>0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</row>
    <row r="111" spans="1:9">
      <c r="A111" s="1839"/>
      <c r="B111" s="1841" t="s">
        <v>8</v>
      </c>
      <c r="C111" s="1836">
        <f>C112+C113</f>
        <v>0</v>
      </c>
      <c r="D111" s="1836">
        <f t="shared" ref="D111:G111" si="77">D112+D113</f>
        <v>0</v>
      </c>
      <c r="E111" s="1836">
        <f t="shared" si="77"/>
        <v>0</v>
      </c>
      <c r="F111" s="1836">
        <f t="shared" si="77"/>
        <v>0</v>
      </c>
      <c r="G111" s="1836">
        <f t="shared" si="77"/>
        <v>0</v>
      </c>
      <c r="H111" s="1836">
        <f>H112+H113</f>
        <v>0</v>
      </c>
      <c r="I111" s="1836">
        <f t="shared" ref="I111" si="78">I112+I113</f>
        <v>0</v>
      </c>
    </row>
    <row r="112" spans="1:9">
      <c r="A112" s="1839"/>
      <c r="B112" s="1616" t="s">
        <v>93</v>
      </c>
      <c r="C112" s="30">
        <v>0</v>
      </c>
      <c r="D112" s="30">
        <v>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</row>
    <row r="113" spans="1:9">
      <c r="A113" s="1842"/>
      <c r="B113" s="1617" t="s">
        <v>94</v>
      </c>
      <c r="C113" s="30">
        <v>0</v>
      </c>
      <c r="D113" s="30">
        <v>0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</row>
    <row r="114" spans="1:9">
      <c r="A114" s="1837" t="s">
        <v>3489</v>
      </c>
      <c r="B114" s="1838" t="s">
        <v>3542</v>
      </c>
      <c r="C114" s="1836">
        <f>C115+C118+C121+C124</f>
        <v>0</v>
      </c>
      <c r="D114" s="1836">
        <f t="shared" ref="D114:G114" si="79">D115+D118+D121+D124</f>
        <v>0</v>
      </c>
      <c r="E114" s="1836">
        <f t="shared" si="79"/>
        <v>0</v>
      </c>
      <c r="F114" s="1836">
        <f t="shared" si="79"/>
        <v>0</v>
      </c>
      <c r="G114" s="1836">
        <f t="shared" si="79"/>
        <v>0</v>
      </c>
      <c r="H114" s="1836">
        <f>H115+H118+H121+H124</f>
        <v>0</v>
      </c>
      <c r="I114" s="1836">
        <f t="shared" ref="I114" si="80">I115+I118+I121+I124</f>
        <v>0</v>
      </c>
    </row>
    <row r="115" spans="1:9">
      <c r="A115" s="1839"/>
      <c r="B115" s="1840" t="s">
        <v>62</v>
      </c>
      <c r="C115" s="1836">
        <f>C116+C117</f>
        <v>0</v>
      </c>
      <c r="D115" s="1836">
        <f t="shared" ref="D115:G115" si="81">D116+D117</f>
        <v>0</v>
      </c>
      <c r="E115" s="1836">
        <f t="shared" si="81"/>
        <v>0</v>
      </c>
      <c r="F115" s="1836">
        <f t="shared" si="81"/>
        <v>0</v>
      </c>
      <c r="G115" s="1836">
        <f t="shared" si="81"/>
        <v>0</v>
      </c>
      <c r="H115" s="1836">
        <f>H116+H117</f>
        <v>0</v>
      </c>
      <c r="I115" s="1836">
        <f t="shared" ref="I115" si="82">I116+I117</f>
        <v>0</v>
      </c>
    </row>
    <row r="116" spans="1:9">
      <c r="A116" s="1839"/>
      <c r="B116" s="1616" t="s">
        <v>93</v>
      </c>
      <c r="C116" s="30">
        <v>0</v>
      </c>
      <c r="D116" s="30">
        <v>0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</row>
    <row r="117" spans="1:9">
      <c r="A117" s="1839"/>
      <c r="B117" s="1616" t="s">
        <v>94</v>
      </c>
      <c r="C117" s="30">
        <v>0</v>
      </c>
      <c r="D117" s="30">
        <v>0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</row>
    <row r="118" spans="1:9">
      <c r="A118" s="1839"/>
      <c r="B118" s="1841" t="s">
        <v>64</v>
      </c>
      <c r="C118" s="1836">
        <f>C119+C120</f>
        <v>0</v>
      </c>
      <c r="D118" s="1836">
        <f t="shared" ref="D118:G118" si="83">D119+D120</f>
        <v>0</v>
      </c>
      <c r="E118" s="1836">
        <f t="shared" si="83"/>
        <v>0</v>
      </c>
      <c r="F118" s="1836">
        <f t="shared" si="83"/>
        <v>0</v>
      </c>
      <c r="G118" s="1836">
        <f t="shared" si="83"/>
        <v>0</v>
      </c>
      <c r="H118" s="1836">
        <f>H119+H120</f>
        <v>0</v>
      </c>
      <c r="I118" s="1836">
        <f t="shared" ref="I118" si="84">I119+I120</f>
        <v>0</v>
      </c>
    </row>
    <row r="119" spans="1:9">
      <c r="A119" s="1839"/>
      <c r="B119" s="1616" t="s">
        <v>93</v>
      </c>
      <c r="C119" s="30">
        <v>0</v>
      </c>
      <c r="D119" s="30">
        <v>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</row>
    <row r="120" spans="1:9">
      <c r="A120" s="1839"/>
      <c r="B120" s="1616" t="s">
        <v>94</v>
      </c>
      <c r="C120" s="30">
        <v>0</v>
      </c>
      <c r="D120" s="30">
        <v>0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</row>
    <row r="121" spans="1:9">
      <c r="A121" s="1839"/>
      <c r="B121" s="1841" t="s">
        <v>65</v>
      </c>
      <c r="C121" s="1836">
        <f>C122+C123</f>
        <v>0</v>
      </c>
      <c r="D121" s="1836">
        <f t="shared" ref="D121:G121" si="85">D122+D123</f>
        <v>0</v>
      </c>
      <c r="E121" s="1836">
        <f t="shared" si="85"/>
        <v>0</v>
      </c>
      <c r="F121" s="1836">
        <f t="shared" si="85"/>
        <v>0</v>
      </c>
      <c r="G121" s="1836">
        <f t="shared" si="85"/>
        <v>0</v>
      </c>
      <c r="H121" s="1836">
        <f>H122+H123</f>
        <v>0</v>
      </c>
      <c r="I121" s="1836">
        <f t="shared" ref="I121" si="86">I122+I123</f>
        <v>0</v>
      </c>
    </row>
    <row r="122" spans="1:9">
      <c r="A122" s="1839"/>
      <c r="B122" s="1616" t="s">
        <v>93</v>
      </c>
      <c r="C122" s="30">
        <v>0</v>
      </c>
      <c r="D122" s="30">
        <v>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</row>
    <row r="123" spans="1:9">
      <c r="A123" s="1839"/>
      <c r="B123" s="1616" t="s">
        <v>94</v>
      </c>
      <c r="C123" s="30">
        <v>0</v>
      </c>
      <c r="D123" s="30">
        <v>0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</row>
    <row r="124" spans="1:9">
      <c r="A124" s="1839"/>
      <c r="B124" s="1841" t="s">
        <v>8</v>
      </c>
      <c r="C124" s="1836">
        <f>C125+C126</f>
        <v>0</v>
      </c>
      <c r="D124" s="1836">
        <f t="shared" ref="D124:G124" si="87">D125+D126</f>
        <v>0</v>
      </c>
      <c r="E124" s="1836">
        <f t="shared" si="87"/>
        <v>0</v>
      </c>
      <c r="F124" s="1836">
        <f t="shared" si="87"/>
        <v>0</v>
      </c>
      <c r="G124" s="1836">
        <f t="shared" si="87"/>
        <v>0</v>
      </c>
      <c r="H124" s="1836">
        <f>H125+H126</f>
        <v>0</v>
      </c>
      <c r="I124" s="1836">
        <f t="shared" ref="I124" si="88">I125+I126</f>
        <v>0</v>
      </c>
    </row>
    <row r="125" spans="1:9">
      <c r="A125" s="1839"/>
      <c r="B125" s="1616" t="s">
        <v>93</v>
      </c>
      <c r="C125" s="30">
        <v>0</v>
      </c>
      <c r="D125" s="30">
        <v>0</v>
      </c>
      <c r="E125" s="30">
        <v>0</v>
      </c>
      <c r="F125" s="30">
        <v>0</v>
      </c>
      <c r="G125" s="30">
        <v>0</v>
      </c>
      <c r="H125" s="30">
        <v>0</v>
      </c>
      <c r="I125" s="30">
        <v>0</v>
      </c>
    </row>
    <row r="126" spans="1:9">
      <c r="A126" s="1842"/>
      <c r="B126" s="1617" t="s">
        <v>94</v>
      </c>
      <c r="C126" s="30">
        <v>0</v>
      </c>
      <c r="D126" s="30">
        <v>0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</row>
    <row r="127" spans="1:9">
      <c r="A127" s="1837" t="s">
        <v>3543</v>
      </c>
      <c r="B127" s="1838" t="s">
        <v>3544</v>
      </c>
      <c r="C127" s="1836">
        <f>C128+C131+C134+C137</f>
        <v>0</v>
      </c>
      <c r="D127" s="1836">
        <f t="shared" ref="D127:G127" si="89">D128+D131+D134+D137</f>
        <v>0</v>
      </c>
      <c r="E127" s="1836">
        <f t="shared" si="89"/>
        <v>0</v>
      </c>
      <c r="F127" s="1836">
        <f t="shared" si="89"/>
        <v>0</v>
      </c>
      <c r="G127" s="1836">
        <f t="shared" si="89"/>
        <v>0</v>
      </c>
      <c r="H127" s="1836">
        <f>H128+H131+H134+H137</f>
        <v>0</v>
      </c>
      <c r="I127" s="1836">
        <f t="shared" ref="I127" si="90">I128+I131+I134+I137</f>
        <v>0</v>
      </c>
    </row>
    <row r="128" spans="1:9">
      <c r="A128" s="1839"/>
      <c r="B128" s="1840" t="s">
        <v>62</v>
      </c>
      <c r="C128" s="1836">
        <f>C129+C130</f>
        <v>0</v>
      </c>
      <c r="D128" s="1836">
        <f t="shared" ref="D128:G128" si="91">D129+D130</f>
        <v>0</v>
      </c>
      <c r="E128" s="1836">
        <f t="shared" si="91"/>
        <v>0</v>
      </c>
      <c r="F128" s="1836">
        <f t="shared" si="91"/>
        <v>0</v>
      </c>
      <c r="G128" s="1836">
        <f t="shared" si="91"/>
        <v>0</v>
      </c>
      <c r="H128" s="1836">
        <f>H129+H130</f>
        <v>0</v>
      </c>
      <c r="I128" s="1836">
        <f t="shared" ref="I128" si="92">I129+I130</f>
        <v>0</v>
      </c>
    </row>
    <row r="129" spans="1:9">
      <c r="A129" s="1839"/>
      <c r="B129" s="1616" t="s">
        <v>93</v>
      </c>
      <c r="C129" s="30">
        <v>0</v>
      </c>
      <c r="D129" s="30">
        <v>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</row>
    <row r="130" spans="1:9">
      <c r="A130" s="1839"/>
      <c r="B130" s="1616" t="s">
        <v>94</v>
      </c>
      <c r="C130" s="30">
        <v>0</v>
      </c>
      <c r="D130" s="30">
        <v>0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</row>
    <row r="131" spans="1:9">
      <c r="A131" s="1839"/>
      <c r="B131" s="1841" t="s">
        <v>64</v>
      </c>
      <c r="C131" s="1836">
        <f>C132+C133</f>
        <v>0</v>
      </c>
      <c r="D131" s="1836">
        <f t="shared" ref="D131:G131" si="93">D132+D133</f>
        <v>0</v>
      </c>
      <c r="E131" s="1836">
        <f t="shared" si="93"/>
        <v>0</v>
      </c>
      <c r="F131" s="1836">
        <f t="shared" si="93"/>
        <v>0</v>
      </c>
      <c r="G131" s="1836">
        <f t="shared" si="93"/>
        <v>0</v>
      </c>
      <c r="H131" s="1836">
        <f>H132+H133</f>
        <v>0</v>
      </c>
      <c r="I131" s="1836">
        <f t="shared" ref="I131" si="94">I132+I133</f>
        <v>0</v>
      </c>
    </row>
    <row r="132" spans="1:9">
      <c r="A132" s="1839"/>
      <c r="B132" s="1616" t="s">
        <v>93</v>
      </c>
      <c r="C132" s="30">
        <v>0</v>
      </c>
      <c r="D132" s="30">
        <v>0</v>
      </c>
      <c r="E132" s="30">
        <v>0</v>
      </c>
      <c r="F132" s="30">
        <v>0</v>
      </c>
      <c r="G132" s="30">
        <v>0</v>
      </c>
      <c r="H132" s="30">
        <v>0</v>
      </c>
      <c r="I132" s="30">
        <v>0</v>
      </c>
    </row>
    <row r="133" spans="1:9">
      <c r="A133" s="1839"/>
      <c r="B133" s="1616" t="s">
        <v>94</v>
      </c>
      <c r="C133" s="30">
        <v>0</v>
      </c>
      <c r="D133" s="30">
        <v>0</v>
      </c>
      <c r="E133" s="30">
        <v>0</v>
      </c>
      <c r="F133" s="30">
        <v>0</v>
      </c>
      <c r="G133" s="30">
        <v>0</v>
      </c>
      <c r="H133" s="30">
        <v>0</v>
      </c>
      <c r="I133" s="30">
        <v>0</v>
      </c>
    </row>
    <row r="134" spans="1:9">
      <c r="A134" s="1839"/>
      <c r="B134" s="1841" t="s">
        <v>65</v>
      </c>
      <c r="C134" s="1836">
        <f>C135+C136</f>
        <v>0</v>
      </c>
      <c r="D134" s="1836">
        <f t="shared" ref="D134:G134" si="95">D135+D136</f>
        <v>0</v>
      </c>
      <c r="E134" s="1836">
        <f t="shared" si="95"/>
        <v>0</v>
      </c>
      <c r="F134" s="1836">
        <f t="shared" si="95"/>
        <v>0</v>
      </c>
      <c r="G134" s="1836">
        <f t="shared" si="95"/>
        <v>0</v>
      </c>
      <c r="H134" s="1836">
        <f>H135+H136</f>
        <v>0</v>
      </c>
      <c r="I134" s="1836">
        <f t="shared" ref="I134" si="96">I135+I136</f>
        <v>0</v>
      </c>
    </row>
    <row r="135" spans="1:9">
      <c r="A135" s="1839"/>
      <c r="B135" s="1616" t="s">
        <v>93</v>
      </c>
      <c r="C135" s="30">
        <v>0</v>
      </c>
      <c r="D135" s="30">
        <v>0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</row>
    <row r="136" spans="1:9">
      <c r="A136" s="1839"/>
      <c r="B136" s="1616" t="s">
        <v>94</v>
      </c>
      <c r="C136" s="30">
        <v>0</v>
      </c>
      <c r="D136" s="30">
        <v>0</v>
      </c>
      <c r="E136" s="30">
        <v>0</v>
      </c>
      <c r="F136" s="30">
        <v>0</v>
      </c>
      <c r="G136" s="30">
        <v>0</v>
      </c>
      <c r="H136" s="30">
        <v>0</v>
      </c>
      <c r="I136" s="30">
        <v>0</v>
      </c>
    </row>
    <row r="137" spans="1:9">
      <c r="A137" s="1839"/>
      <c r="B137" s="1841" t="s">
        <v>8</v>
      </c>
      <c r="C137" s="1836">
        <f>C138+C139</f>
        <v>0</v>
      </c>
      <c r="D137" s="1836">
        <f t="shared" ref="D137:G137" si="97">D138+D139</f>
        <v>0</v>
      </c>
      <c r="E137" s="1836">
        <f t="shared" si="97"/>
        <v>0</v>
      </c>
      <c r="F137" s="1836">
        <f t="shared" si="97"/>
        <v>0</v>
      </c>
      <c r="G137" s="1836">
        <f t="shared" si="97"/>
        <v>0</v>
      </c>
      <c r="H137" s="1836">
        <f>H138+H139</f>
        <v>0</v>
      </c>
      <c r="I137" s="1836">
        <f t="shared" ref="I137" si="98">I138+I139</f>
        <v>0</v>
      </c>
    </row>
    <row r="138" spans="1:9">
      <c r="A138" s="1839"/>
      <c r="B138" s="1616" t="s">
        <v>93</v>
      </c>
      <c r="C138" s="30">
        <v>0</v>
      </c>
      <c r="D138" s="30">
        <v>0</v>
      </c>
      <c r="E138" s="30">
        <v>0</v>
      </c>
      <c r="F138" s="30">
        <v>0</v>
      </c>
      <c r="G138" s="30">
        <v>0</v>
      </c>
      <c r="H138" s="30">
        <v>0</v>
      </c>
      <c r="I138" s="30">
        <v>0</v>
      </c>
    </row>
    <row r="139" spans="1:9">
      <c r="A139" s="1842"/>
      <c r="B139" s="1617" t="s">
        <v>94</v>
      </c>
      <c r="C139" s="30">
        <v>0</v>
      </c>
      <c r="D139" s="30">
        <v>0</v>
      </c>
      <c r="E139" s="30">
        <v>0</v>
      </c>
      <c r="F139" s="30">
        <v>0</v>
      </c>
      <c r="G139" s="30">
        <v>0</v>
      </c>
      <c r="H139" s="30">
        <v>0</v>
      </c>
      <c r="I139" s="30">
        <v>0</v>
      </c>
    </row>
    <row r="140" spans="1:9">
      <c r="A140" s="1837" t="s">
        <v>3545</v>
      </c>
      <c r="B140" s="1838" t="s">
        <v>3546</v>
      </c>
      <c r="C140" s="1836">
        <f>C141+C144+C147+C150</f>
        <v>0</v>
      </c>
      <c r="D140" s="1836">
        <f t="shared" ref="D140:G140" si="99">D141+D144+D147+D150</f>
        <v>0</v>
      </c>
      <c r="E140" s="1836">
        <f t="shared" si="99"/>
        <v>0</v>
      </c>
      <c r="F140" s="1836">
        <f t="shared" si="99"/>
        <v>0</v>
      </c>
      <c r="G140" s="1836">
        <f t="shared" si="99"/>
        <v>0</v>
      </c>
      <c r="H140" s="1836">
        <f>H141+H144+H147+H150</f>
        <v>0</v>
      </c>
      <c r="I140" s="1836">
        <f t="shared" ref="I140" si="100">I141+I144+I147+I150</f>
        <v>0</v>
      </c>
    </row>
    <row r="141" spans="1:9">
      <c r="A141" s="1839"/>
      <c r="B141" s="1840" t="s">
        <v>62</v>
      </c>
      <c r="C141" s="1836">
        <f>C142+C143</f>
        <v>0</v>
      </c>
      <c r="D141" s="1836">
        <f t="shared" ref="D141:G141" si="101">D142+D143</f>
        <v>0</v>
      </c>
      <c r="E141" s="1836">
        <f t="shared" si="101"/>
        <v>0</v>
      </c>
      <c r="F141" s="1836">
        <f t="shared" si="101"/>
        <v>0</v>
      </c>
      <c r="G141" s="1836">
        <f t="shared" si="101"/>
        <v>0</v>
      </c>
      <c r="H141" s="1836">
        <f>H142+H143</f>
        <v>0</v>
      </c>
      <c r="I141" s="1836">
        <f t="shared" ref="I141" si="102">I142+I143</f>
        <v>0</v>
      </c>
    </row>
    <row r="142" spans="1:9">
      <c r="A142" s="1839"/>
      <c r="B142" s="1616" t="s">
        <v>93</v>
      </c>
      <c r="C142" s="30">
        <v>0</v>
      </c>
      <c r="D142" s="30">
        <v>0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</row>
    <row r="143" spans="1:9">
      <c r="A143" s="1839"/>
      <c r="B143" s="1616" t="s">
        <v>94</v>
      </c>
      <c r="C143" s="30">
        <v>0</v>
      </c>
      <c r="D143" s="30">
        <v>0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</row>
    <row r="144" spans="1:9">
      <c r="A144" s="1839"/>
      <c r="B144" s="1841" t="s">
        <v>64</v>
      </c>
      <c r="C144" s="1836">
        <f>C145+C146</f>
        <v>0</v>
      </c>
      <c r="D144" s="1836">
        <f t="shared" ref="D144:G144" si="103">D145+D146</f>
        <v>0</v>
      </c>
      <c r="E144" s="1836">
        <f t="shared" si="103"/>
        <v>0</v>
      </c>
      <c r="F144" s="1836">
        <f t="shared" si="103"/>
        <v>0</v>
      </c>
      <c r="G144" s="1836">
        <f t="shared" si="103"/>
        <v>0</v>
      </c>
      <c r="H144" s="1836">
        <f>H145+H146</f>
        <v>0</v>
      </c>
      <c r="I144" s="1836">
        <f t="shared" ref="I144" si="104">I145+I146</f>
        <v>0</v>
      </c>
    </row>
    <row r="145" spans="1:9">
      <c r="A145" s="1839"/>
      <c r="B145" s="1616" t="s">
        <v>93</v>
      </c>
      <c r="C145" s="30">
        <v>0</v>
      </c>
      <c r="D145" s="30">
        <v>0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</row>
    <row r="146" spans="1:9">
      <c r="A146" s="1839"/>
      <c r="B146" s="1616" t="s">
        <v>94</v>
      </c>
      <c r="C146" s="30">
        <v>0</v>
      </c>
      <c r="D146" s="30">
        <v>0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</row>
    <row r="147" spans="1:9">
      <c r="A147" s="1839"/>
      <c r="B147" s="1841" t="s">
        <v>65</v>
      </c>
      <c r="C147" s="1836">
        <f>C148+C149</f>
        <v>0</v>
      </c>
      <c r="D147" s="1836">
        <f t="shared" ref="D147:G147" si="105">D148+D149</f>
        <v>0</v>
      </c>
      <c r="E147" s="1836">
        <f t="shared" si="105"/>
        <v>0</v>
      </c>
      <c r="F147" s="1836">
        <f t="shared" si="105"/>
        <v>0</v>
      </c>
      <c r="G147" s="1836">
        <f t="shared" si="105"/>
        <v>0</v>
      </c>
      <c r="H147" s="1836">
        <f>H148+H149</f>
        <v>0</v>
      </c>
      <c r="I147" s="1836">
        <f t="shared" ref="I147" si="106">I148+I149</f>
        <v>0</v>
      </c>
    </row>
    <row r="148" spans="1:9">
      <c r="A148" s="1839"/>
      <c r="B148" s="1616" t="s">
        <v>93</v>
      </c>
      <c r="C148" s="30">
        <v>0</v>
      </c>
      <c r="D148" s="30">
        <v>0</v>
      </c>
      <c r="E148" s="30">
        <v>0</v>
      </c>
      <c r="F148" s="30">
        <v>0</v>
      </c>
      <c r="G148" s="30">
        <v>0</v>
      </c>
      <c r="H148" s="30">
        <v>0</v>
      </c>
      <c r="I148" s="30">
        <v>0</v>
      </c>
    </row>
    <row r="149" spans="1:9">
      <c r="A149" s="1839"/>
      <c r="B149" s="1616" t="s">
        <v>94</v>
      </c>
      <c r="C149" s="30">
        <v>0</v>
      </c>
      <c r="D149" s="30">
        <v>0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</row>
    <row r="150" spans="1:9">
      <c r="A150" s="1839"/>
      <c r="B150" s="1841" t="s">
        <v>8</v>
      </c>
      <c r="C150" s="1836">
        <f>C151+C152</f>
        <v>0</v>
      </c>
      <c r="D150" s="1836">
        <f t="shared" ref="D150:G150" si="107">D151+D152</f>
        <v>0</v>
      </c>
      <c r="E150" s="1836">
        <f t="shared" si="107"/>
        <v>0</v>
      </c>
      <c r="F150" s="1836">
        <f t="shared" si="107"/>
        <v>0</v>
      </c>
      <c r="G150" s="1836">
        <f t="shared" si="107"/>
        <v>0</v>
      </c>
      <c r="H150" s="1836">
        <f>H151+H152</f>
        <v>0</v>
      </c>
      <c r="I150" s="1836">
        <f t="shared" ref="I150" si="108">I151+I152</f>
        <v>0</v>
      </c>
    </row>
    <row r="151" spans="1:9">
      <c r="A151" s="1839"/>
      <c r="B151" s="1616" t="s">
        <v>93</v>
      </c>
      <c r="C151" s="30">
        <v>0</v>
      </c>
      <c r="D151" s="30">
        <v>0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</row>
    <row r="152" spans="1:9">
      <c r="A152" s="1842"/>
      <c r="B152" s="1617" t="s">
        <v>94</v>
      </c>
      <c r="C152" s="30">
        <v>0</v>
      </c>
      <c r="D152" s="30">
        <v>0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</row>
    <row r="153" spans="1:9">
      <c r="A153" s="1837" t="s">
        <v>3547</v>
      </c>
      <c r="B153" s="1838" t="s">
        <v>3548</v>
      </c>
      <c r="C153" s="1836">
        <f>C154+C157+C160+C163</f>
        <v>0</v>
      </c>
      <c r="D153" s="1836">
        <f t="shared" ref="D153:G153" si="109">D154+D157+D160+D163</f>
        <v>0</v>
      </c>
      <c r="E153" s="1836">
        <f t="shared" si="109"/>
        <v>0</v>
      </c>
      <c r="F153" s="1836">
        <f t="shared" si="109"/>
        <v>0</v>
      </c>
      <c r="G153" s="1836">
        <f t="shared" si="109"/>
        <v>0</v>
      </c>
      <c r="H153" s="1836">
        <f>H154+H157+H160+H163</f>
        <v>0</v>
      </c>
      <c r="I153" s="1836">
        <f t="shared" ref="I153" si="110">I154+I157+I160+I163</f>
        <v>0</v>
      </c>
    </row>
    <row r="154" spans="1:9">
      <c r="A154" s="1839"/>
      <c r="B154" s="1840" t="s">
        <v>62</v>
      </c>
      <c r="C154" s="1836">
        <f>C155+C156</f>
        <v>0</v>
      </c>
      <c r="D154" s="1836">
        <f t="shared" ref="D154:G154" si="111">D155+D156</f>
        <v>0</v>
      </c>
      <c r="E154" s="1836">
        <f t="shared" si="111"/>
        <v>0</v>
      </c>
      <c r="F154" s="1836">
        <f t="shared" si="111"/>
        <v>0</v>
      </c>
      <c r="G154" s="1836">
        <f t="shared" si="111"/>
        <v>0</v>
      </c>
      <c r="H154" s="1836">
        <f>H155+H156</f>
        <v>0</v>
      </c>
      <c r="I154" s="1836">
        <f t="shared" ref="I154" si="112">I155+I156</f>
        <v>0</v>
      </c>
    </row>
    <row r="155" spans="1:9">
      <c r="A155" s="1839"/>
      <c r="B155" s="1616" t="s">
        <v>93</v>
      </c>
      <c r="C155" s="30">
        <v>0</v>
      </c>
      <c r="D155" s="30">
        <v>0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</row>
    <row r="156" spans="1:9">
      <c r="A156" s="1839"/>
      <c r="B156" s="1616" t="s">
        <v>94</v>
      </c>
      <c r="C156" s="30">
        <v>0</v>
      </c>
      <c r="D156" s="30">
        <v>0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</row>
    <row r="157" spans="1:9">
      <c r="A157" s="1839"/>
      <c r="B157" s="1841" t="s">
        <v>64</v>
      </c>
      <c r="C157" s="1836">
        <f>C158+C159</f>
        <v>0</v>
      </c>
      <c r="D157" s="1836">
        <f t="shared" ref="D157:G157" si="113">D158+D159</f>
        <v>0</v>
      </c>
      <c r="E157" s="1836">
        <f t="shared" si="113"/>
        <v>0</v>
      </c>
      <c r="F157" s="1836">
        <f t="shared" si="113"/>
        <v>0</v>
      </c>
      <c r="G157" s="1836">
        <f t="shared" si="113"/>
        <v>0</v>
      </c>
      <c r="H157" s="1836">
        <f>H158+H159</f>
        <v>0</v>
      </c>
      <c r="I157" s="1836">
        <f t="shared" ref="I157" si="114">I158+I159</f>
        <v>0</v>
      </c>
    </row>
    <row r="158" spans="1:9">
      <c r="A158" s="1839"/>
      <c r="B158" s="1616" t="s">
        <v>93</v>
      </c>
      <c r="C158" s="30">
        <v>0</v>
      </c>
      <c r="D158" s="30">
        <v>0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</row>
    <row r="159" spans="1:9">
      <c r="A159" s="1839"/>
      <c r="B159" s="1616" t="s">
        <v>94</v>
      </c>
      <c r="C159" s="30">
        <v>0</v>
      </c>
      <c r="D159" s="30">
        <v>0</v>
      </c>
      <c r="E159" s="30">
        <v>0</v>
      </c>
      <c r="F159" s="30">
        <v>0</v>
      </c>
      <c r="G159" s="30">
        <v>0</v>
      </c>
      <c r="H159" s="30">
        <v>0</v>
      </c>
      <c r="I159" s="30">
        <v>0</v>
      </c>
    </row>
    <row r="160" spans="1:9">
      <c r="A160" s="1839"/>
      <c r="B160" s="1841" t="s">
        <v>65</v>
      </c>
      <c r="C160" s="1836">
        <f>C161+C162</f>
        <v>0</v>
      </c>
      <c r="D160" s="1836">
        <f t="shared" ref="D160:G160" si="115">D161+D162</f>
        <v>0</v>
      </c>
      <c r="E160" s="1836">
        <f t="shared" si="115"/>
        <v>0</v>
      </c>
      <c r="F160" s="1836">
        <f t="shared" si="115"/>
        <v>0</v>
      </c>
      <c r="G160" s="1836">
        <f t="shared" si="115"/>
        <v>0</v>
      </c>
      <c r="H160" s="1836">
        <f>H161+H162</f>
        <v>0</v>
      </c>
      <c r="I160" s="1836">
        <f t="shared" ref="I160" si="116">I161+I162</f>
        <v>0</v>
      </c>
    </row>
    <row r="161" spans="1:9">
      <c r="A161" s="1839"/>
      <c r="B161" s="1616" t="s">
        <v>93</v>
      </c>
      <c r="C161" s="30">
        <v>0</v>
      </c>
      <c r="D161" s="30">
        <v>0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</row>
    <row r="162" spans="1:9">
      <c r="A162" s="1839"/>
      <c r="B162" s="1616" t="s">
        <v>94</v>
      </c>
      <c r="C162" s="30">
        <v>0</v>
      </c>
      <c r="D162" s="30">
        <v>0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</row>
    <row r="163" spans="1:9">
      <c r="A163" s="1839"/>
      <c r="B163" s="1841" t="s">
        <v>8</v>
      </c>
      <c r="C163" s="1836">
        <f>C164+C165</f>
        <v>0</v>
      </c>
      <c r="D163" s="1836">
        <f t="shared" ref="D163:G163" si="117">D164+D165</f>
        <v>0</v>
      </c>
      <c r="E163" s="1836">
        <f t="shared" si="117"/>
        <v>0</v>
      </c>
      <c r="F163" s="1836">
        <f t="shared" si="117"/>
        <v>0</v>
      </c>
      <c r="G163" s="1836">
        <f t="shared" si="117"/>
        <v>0</v>
      </c>
      <c r="H163" s="1836">
        <f>H164+H165</f>
        <v>0</v>
      </c>
      <c r="I163" s="1836">
        <f t="shared" ref="I163" si="118">I164+I165</f>
        <v>0</v>
      </c>
    </row>
    <row r="164" spans="1:9">
      <c r="A164" s="1839"/>
      <c r="B164" s="1616" t="s">
        <v>93</v>
      </c>
      <c r="C164" s="30">
        <v>0</v>
      </c>
      <c r="D164" s="30">
        <v>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</row>
    <row r="165" spans="1:9">
      <c r="A165" s="1842"/>
      <c r="B165" s="1617" t="s">
        <v>94</v>
      </c>
      <c r="C165" s="30">
        <v>0</v>
      </c>
      <c r="D165" s="30">
        <v>0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</row>
    <row r="166" spans="1:9">
      <c r="A166" s="1837" t="s">
        <v>3549</v>
      </c>
      <c r="B166" s="1838" t="s">
        <v>3550</v>
      </c>
      <c r="C166" s="1836">
        <f>C167+C170+C173+C176</f>
        <v>0</v>
      </c>
      <c r="D166" s="1836">
        <f t="shared" ref="D166:G166" si="119">D167+D170+D173+D176</f>
        <v>0</v>
      </c>
      <c r="E166" s="1836">
        <f t="shared" si="119"/>
        <v>0</v>
      </c>
      <c r="F166" s="1836">
        <f t="shared" si="119"/>
        <v>0</v>
      </c>
      <c r="G166" s="1836">
        <f t="shared" si="119"/>
        <v>0</v>
      </c>
      <c r="H166" s="1836">
        <f>H167+H170+H173+H176</f>
        <v>0</v>
      </c>
      <c r="I166" s="1836">
        <f t="shared" ref="I166" si="120">I167+I170+I173+I176</f>
        <v>0</v>
      </c>
    </row>
    <row r="167" spans="1:9">
      <c r="A167" s="1839"/>
      <c r="B167" s="1840" t="s">
        <v>62</v>
      </c>
      <c r="C167" s="1836">
        <f>C168+C169</f>
        <v>0</v>
      </c>
      <c r="D167" s="1836">
        <f t="shared" ref="D167:G167" si="121">D168+D169</f>
        <v>0</v>
      </c>
      <c r="E167" s="1836">
        <f t="shared" si="121"/>
        <v>0</v>
      </c>
      <c r="F167" s="1836">
        <f t="shared" si="121"/>
        <v>0</v>
      </c>
      <c r="G167" s="1836">
        <f t="shared" si="121"/>
        <v>0</v>
      </c>
      <c r="H167" s="1836">
        <f>H168+H169</f>
        <v>0</v>
      </c>
      <c r="I167" s="1836">
        <f t="shared" ref="I167" si="122">I168+I169</f>
        <v>0</v>
      </c>
    </row>
    <row r="168" spans="1:9">
      <c r="A168" s="1839"/>
      <c r="B168" s="1616" t="s">
        <v>93</v>
      </c>
      <c r="C168" s="30">
        <v>0</v>
      </c>
      <c r="D168" s="30">
        <v>0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</row>
    <row r="169" spans="1:9">
      <c r="A169" s="1839"/>
      <c r="B169" s="1616" t="s">
        <v>94</v>
      </c>
      <c r="C169" s="30">
        <v>0</v>
      </c>
      <c r="D169" s="30">
        <v>0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</row>
    <row r="170" spans="1:9">
      <c r="A170" s="1839"/>
      <c r="B170" s="1841" t="s">
        <v>64</v>
      </c>
      <c r="C170" s="1836">
        <f>C171+C172</f>
        <v>0</v>
      </c>
      <c r="D170" s="1836">
        <f t="shared" ref="D170:G170" si="123">D171+D172</f>
        <v>0</v>
      </c>
      <c r="E170" s="1836">
        <f t="shared" si="123"/>
        <v>0</v>
      </c>
      <c r="F170" s="1836">
        <f t="shared" si="123"/>
        <v>0</v>
      </c>
      <c r="G170" s="1836">
        <f t="shared" si="123"/>
        <v>0</v>
      </c>
      <c r="H170" s="1836">
        <f>H171+H172</f>
        <v>0</v>
      </c>
      <c r="I170" s="1836">
        <f t="shared" ref="I170" si="124">I171+I172</f>
        <v>0</v>
      </c>
    </row>
    <row r="171" spans="1:9">
      <c r="A171" s="1839"/>
      <c r="B171" s="1616" t="s">
        <v>93</v>
      </c>
      <c r="C171" s="30">
        <v>0</v>
      </c>
      <c r="D171" s="30">
        <v>0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</row>
    <row r="172" spans="1:9">
      <c r="A172" s="1839"/>
      <c r="B172" s="1616" t="s">
        <v>94</v>
      </c>
      <c r="C172" s="30">
        <v>0</v>
      </c>
      <c r="D172" s="30">
        <v>0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</row>
    <row r="173" spans="1:9">
      <c r="A173" s="1839"/>
      <c r="B173" s="1841" t="s">
        <v>65</v>
      </c>
      <c r="C173" s="1836">
        <f>C174+C175</f>
        <v>0</v>
      </c>
      <c r="D173" s="1836">
        <f t="shared" ref="D173:G173" si="125">D174+D175</f>
        <v>0</v>
      </c>
      <c r="E173" s="1836">
        <f t="shared" si="125"/>
        <v>0</v>
      </c>
      <c r="F173" s="1836">
        <f t="shared" si="125"/>
        <v>0</v>
      </c>
      <c r="G173" s="1836">
        <f t="shared" si="125"/>
        <v>0</v>
      </c>
      <c r="H173" s="1836">
        <f>H174+H175</f>
        <v>0</v>
      </c>
      <c r="I173" s="1836">
        <f t="shared" ref="I173" si="126">I174+I175</f>
        <v>0</v>
      </c>
    </row>
    <row r="174" spans="1:9">
      <c r="A174" s="1839"/>
      <c r="B174" s="1616" t="s">
        <v>93</v>
      </c>
      <c r="C174" s="30">
        <v>0</v>
      </c>
      <c r="D174" s="30">
        <v>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</row>
    <row r="175" spans="1:9">
      <c r="A175" s="1839"/>
      <c r="B175" s="1616" t="s">
        <v>94</v>
      </c>
      <c r="C175" s="30">
        <v>0</v>
      </c>
      <c r="D175" s="30">
        <v>0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</row>
    <row r="176" spans="1:9">
      <c r="A176" s="1839"/>
      <c r="B176" s="1841" t="s">
        <v>8</v>
      </c>
      <c r="C176" s="1836">
        <f>C177+C178</f>
        <v>0</v>
      </c>
      <c r="D176" s="1836">
        <f t="shared" ref="D176:G176" si="127">D177+D178</f>
        <v>0</v>
      </c>
      <c r="E176" s="1836">
        <f t="shared" si="127"/>
        <v>0</v>
      </c>
      <c r="F176" s="1836">
        <f t="shared" si="127"/>
        <v>0</v>
      </c>
      <c r="G176" s="1836">
        <f t="shared" si="127"/>
        <v>0</v>
      </c>
      <c r="H176" s="1836">
        <f>H177+H178</f>
        <v>0</v>
      </c>
      <c r="I176" s="1836">
        <f t="shared" ref="I176" si="128">I177+I178</f>
        <v>0</v>
      </c>
    </row>
    <row r="177" spans="1:9">
      <c r="A177" s="1839"/>
      <c r="B177" s="1616" t="s">
        <v>93</v>
      </c>
      <c r="C177" s="30">
        <v>0</v>
      </c>
      <c r="D177" s="30">
        <v>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</row>
    <row r="178" spans="1:9">
      <c r="A178" s="1842"/>
      <c r="B178" s="1617" t="s">
        <v>94</v>
      </c>
      <c r="C178" s="30">
        <v>0</v>
      </c>
      <c r="D178" s="30">
        <v>0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</row>
    <row r="179" spans="1:9">
      <c r="A179" s="1837" t="s">
        <v>3551</v>
      </c>
      <c r="B179" s="1838" t="s">
        <v>3552</v>
      </c>
      <c r="C179" s="1836">
        <f>C180+C183+C186+C189</f>
        <v>0</v>
      </c>
      <c r="D179" s="1836">
        <f t="shared" ref="D179:G179" si="129">D180+D183+D186+D189</f>
        <v>0</v>
      </c>
      <c r="E179" s="1836">
        <f t="shared" si="129"/>
        <v>0</v>
      </c>
      <c r="F179" s="1836">
        <f t="shared" si="129"/>
        <v>0</v>
      </c>
      <c r="G179" s="1836">
        <f t="shared" si="129"/>
        <v>0</v>
      </c>
      <c r="H179" s="1836">
        <f>H180+H183+H186+H189</f>
        <v>0</v>
      </c>
      <c r="I179" s="1836">
        <f t="shared" ref="I179" si="130">I180+I183+I186+I189</f>
        <v>0</v>
      </c>
    </row>
    <row r="180" spans="1:9">
      <c r="A180" s="1839"/>
      <c r="B180" s="1840" t="s">
        <v>62</v>
      </c>
      <c r="C180" s="1836">
        <f>C181+C182</f>
        <v>0</v>
      </c>
      <c r="D180" s="1836">
        <f t="shared" ref="D180:G180" si="131">D181+D182</f>
        <v>0</v>
      </c>
      <c r="E180" s="1836">
        <f t="shared" si="131"/>
        <v>0</v>
      </c>
      <c r="F180" s="1836">
        <f t="shared" si="131"/>
        <v>0</v>
      </c>
      <c r="G180" s="1836">
        <f t="shared" si="131"/>
        <v>0</v>
      </c>
      <c r="H180" s="1836">
        <f>H181+H182</f>
        <v>0</v>
      </c>
      <c r="I180" s="1836">
        <f t="shared" ref="I180" si="132">I181+I182</f>
        <v>0</v>
      </c>
    </row>
    <row r="181" spans="1:9">
      <c r="A181" s="1839"/>
      <c r="B181" s="1616" t="s">
        <v>93</v>
      </c>
      <c r="C181" s="30">
        <v>0</v>
      </c>
      <c r="D181" s="30">
        <v>0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</row>
    <row r="182" spans="1:9">
      <c r="A182" s="1839"/>
      <c r="B182" s="1616" t="s">
        <v>94</v>
      </c>
      <c r="C182" s="30">
        <v>0</v>
      </c>
      <c r="D182" s="30">
        <v>0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</row>
    <row r="183" spans="1:9">
      <c r="A183" s="1839"/>
      <c r="B183" s="1841" t="s">
        <v>64</v>
      </c>
      <c r="C183" s="1836">
        <f>C184+C185</f>
        <v>0</v>
      </c>
      <c r="D183" s="1836">
        <f t="shared" ref="D183:G183" si="133">D184+D185</f>
        <v>0</v>
      </c>
      <c r="E183" s="1836">
        <f t="shared" si="133"/>
        <v>0</v>
      </c>
      <c r="F183" s="1836">
        <f t="shared" si="133"/>
        <v>0</v>
      </c>
      <c r="G183" s="1836">
        <f t="shared" si="133"/>
        <v>0</v>
      </c>
      <c r="H183" s="1836">
        <f>H184+H185</f>
        <v>0</v>
      </c>
      <c r="I183" s="1836">
        <f t="shared" ref="I183" si="134">I184+I185</f>
        <v>0</v>
      </c>
    </row>
    <row r="184" spans="1:9">
      <c r="A184" s="1839"/>
      <c r="B184" s="1616" t="s">
        <v>93</v>
      </c>
      <c r="C184" s="30">
        <v>0</v>
      </c>
      <c r="D184" s="30">
        <v>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</row>
    <row r="185" spans="1:9">
      <c r="A185" s="1839"/>
      <c r="B185" s="1616" t="s">
        <v>94</v>
      </c>
      <c r="C185" s="30">
        <v>0</v>
      </c>
      <c r="D185" s="30">
        <v>0</v>
      </c>
      <c r="E185" s="30">
        <v>0</v>
      </c>
      <c r="F185" s="30">
        <v>0</v>
      </c>
      <c r="G185" s="30">
        <v>0</v>
      </c>
      <c r="H185" s="30">
        <v>0</v>
      </c>
      <c r="I185" s="30">
        <v>0</v>
      </c>
    </row>
    <row r="186" spans="1:9">
      <c r="A186" s="1839"/>
      <c r="B186" s="1841" t="s">
        <v>65</v>
      </c>
      <c r="C186" s="1836">
        <f>C187+C188</f>
        <v>0</v>
      </c>
      <c r="D186" s="1836">
        <f t="shared" ref="D186:G186" si="135">D187+D188</f>
        <v>0</v>
      </c>
      <c r="E186" s="1836">
        <f t="shared" si="135"/>
        <v>0</v>
      </c>
      <c r="F186" s="1836">
        <f t="shared" si="135"/>
        <v>0</v>
      </c>
      <c r="G186" s="1836">
        <f t="shared" si="135"/>
        <v>0</v>
      </c>
      <c r="H186" s="1836">
        <f>H187+H188</f>
        <v>0</v>
      </c>
      <c r="I186" s="1836">
        <f t="shared" ref="I186" si="136">I187+I188</f>
        <v>0</v>
      </c>
    </row>
    <row r="187" spans="1:9">
      <c r="A187" s="1839"/>
      <c r="B187" s="1616" t="s">
        <v>93</v>
      </c>
      <c r="C187" s="30">
        <v>0</v>
      </c>
      <c r="D187" s="30">
        <v>0</v>
      </c>
      <c r="E187" s="30">
        <v>0</v>
      </c>
      <c r="F187" s="30">
        <v>0</v>
      </c>
      <c r="G187" s="30">
        <v>0</v>
      </c>
      <c r="H187" s="30">
        <v>0</v>
      </c>
      <c r="I187" s="30">
        <v>0</v>
      </c>
    </row>
    <row r="188" spans="1:9">
      <c r="A188" s="1839"/>
      <c r="B188" s="1616" t="s">
        <v>94</v>
      </c>
      <c r="C188" s="30">
        <v>0</v>
      </c>
      <c r="D188" s="30">
        <v>0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</row>
    <row r="189" spans="1:9">
      <c r="A189" s="1839"/>
      <c r="B189" s="1841" t="s">
        <v>8</v>
      </c>
      <c r="C189" s="1836">
        <f>C190+C191</f>
        <v>0</v>
      </c>
      <c r="D189" s="1836">
        <f t="shared" ref="D189:G189" si="137">D190+D191</f>
        <v>0</v>
      </c>
      <c r="E189" s="1836">
        <f t="shared" si="137"/>
        <v>0</v>
      </c>
      <c r="F189" s="1836">
        <f t="shared" si="137"/>
        <v>0</v>
      </c>
      <c r="G189" s="1836">
        <f t="shared" si="137"/>
        <v>0</v>
      </c>
      <c r="H189" s="1836">
        <f>H190+H191</f>
        <v>0</v>
      </c>
      <c r="I189" s="1836">
        <f t="shared" ref="I189" si="138">I190+I191</f>
        <v>0</v>
      </c>
    </row>
    <row r="190" spans="1:9">
      <c r="A190" s="1839"/>
      <c r="B190" s="1616" t="s">
        <v>93</v>
      </c>
      <c r="C190" s="30">
        <v>0</v>
      </c>
      <c r="D190" s="30">
        <v>0</v>
      </c>
      <c r="E190" s="30">
        <v>0</v>
      </c>
      <c r="F190" s="30">
        <v>0</v>
      </c>
      <c r="G190" s="30">
        <v>0</v>
      </c>
      <c r="H190" s="30">
        <v>0</v>
      </c>
      <c r="I190" s="30">
        <v>0</v>
      </c>
    </row>
    <row r="191" spans="1:9">
      <c r="A191" s="1842"/>
      <c r="B191" s="1617" t="s">
        <v>94</v>
      </c>
      <c r="C191" s="30">
        <v>0</v>
      </c>
      <c r="D191" s="30">
        <v>0</v>
      </c>
      <c r="E191" s="30">
        <v>0</v>
      </c>
      <c r="F191" s="30">
        <v>0</v>
      </c>
      <c r="G191" s="30">
        <v>0</v>
      </c>
      <c r="H191" s="30">
        <v>0</v>
      </c>
      <c r="I191" s="30">
        <v>0</v>
      </c>
    </row>
    <row r="192" spans="1:9" ht="30">
      <c r="A192" s="1837" t="s">
        <v>3553</v>
      </c>
      <c r="B192" s="1840" t="s">
        <v>3554</v>
      </c>
      <c r="C192" s="1836">
        <f>C193+C196+C199+C202</f>
        <v>0</v>
      </c>
      <c r="D192" s="1836">
        <f t="shared" ref="D192:G192" si="139">D193+D196+D199+D202</f>
        <v>0</v>
      </c>
      <c r="E192" s="1836">
        <f t="shared" si="139"/>
        <v>0</v>
      </c>
      <c r="F192" s="1836">
        <f t="shared" si="139"/>
        <v>0</v>
      </c>
      <c r="G192" s="1836">
        <f t="shared" si="139"/>
        <v>0</v>
      </c>
      <c r="H192" s="1836">
        <f>H193+H196+H199+H202</f>
        <v>0</v>
      </c>
      <c r="I192" s="1836">
        <f t="shared" ref="I192" si="140">I193+I196+I199+I202</f>
        <v>0</v>
      </c>
    </row>
    <row r="193" spans="1:9">
      <c r="A193" s="1839"/>
      <c r="B193" s="1840" t="s">
        <v>62</v>
      </c>
      <c r="C193" s="1836">
        <f>C194+C195</f>
        <v>0</v>
      </c>
      <c r="D193" s="1836">
        <f t="shared" ref="D193:G193" si="141">D194+D195</f>
        <v>0</v>
      </c>
      <c r="E193" s="1836">
        <f t="shared" si="141"/>
        <v>0</v>
      </c>
      <c r="F193" s="1836">
        <f t="shared" si="141"/>
        <v>0</v>
      </c>
      <c r="G193" s="1836">
        <f t="shared" si="141"/>
        <v>0</v>
      </c>
      <c r="H193" s="1836">
        <f>H194+H195</f>
        <v>0</v>
      </c>
      <c r="I193" s="1836">
        <f t="shared" ref="I193" si="142">I194+I195</f>
        <v>0</v>
      </c>
    </row>
    <row r="194" spans="1:9">
      <c r="A194" s="1839"/>
      <c r="B194" s="1616" t="s">
        <v>93</v>
      </c>
      <c r="C194" s="30">
        <v>0</v>
      </c>
      <c r="D194" s="30">
        <v>0</v>
      </c>
      <c r="E194" s="30">
        <v>0</v>
      </c>
      <c r="F194" s="30">
        <v>0</v>
      </c>
      <c r="G194" s="30">
        <v>0</v>
      </c>
      <c r="H194" s="30">
        <v>0</v>
      </c>
      <c r="I194" s="30">
        <v>0</v>
      </c>
    </row>
    <row r="195" spans="1:9">
      <c r="A195" s="1839"/>
      <c r="B195" s="1616" t="s">
        <v>94</v>
      </c>
      <c r="C195" s="30">
        <v>0</v>
      </c>
      <c r="D195" s="30">
        <v>0</v>
      </c>
      <c r="E195" s="30">
        <v>0</v>
      </c>
      <c r="F195" s="30">
        <v>0</v>
      </c>
      <c r="G195" s="30">
        <v>0</v>
      </c>
      <c r="H195" s="30">
        <v>0</v>
      </c>
      <c r="I195" s="30">
        <v>0</v>
      </c>
    </row>
    <row r="196" spans="1:9">
      <c r="A196" s="1839"/>
      <c r="B196" s="1841" t="s">
        <v>64</v>
      </c>
      <c r="C196" s="1836">
        <f>C197+C198</f>
        <v>0</v>
      </c>
      <c r="D196" s="1836">
        <f t="shared" ref="D196:G196" si="143">D197+D198</f>
        <v>0</v>
      </c>
      <c r="E196" s="1836">
        <f t="shared" si="143"/>
        <v>0</v>
      </c>
      <c r="F196" s="1836">
        <f t="shared" si="143"/>
        <v>0</v>
      </c>
      <c r="G196" s="1836">
        <f t="shared" si="143"/>
        <v>0</v>
      </c>
      <c r="H196" s="1836">
        <f>H197+H198</f>
        <v>0</v>
      </c>
      <c r="I196" s="1836">
        <f t="shared" ref="I196" si="144">I197+I198</f>
        <v>0</v>
      </c>
    </row>
    <row r="197" spans="1:9">
      <c r="A197" s="1839"/>
      <c r="B197" s="1616" t="s">
        <v>93</v>
      </c>
      <c r="C197" s="30">
        <v>0</v>
      </c>
      <c r="D197" s="30">
        <v>0</v>
      </c>
      <c r="E197" s="30">
        <v>0</v>
      </c>
      <c r="F197" s="30">
        <v>0</v>
      </c>
      <c r="G197" s="30">
        <v>0</v>
      </c>
      <c r="H197" s="30">
        <v>0</v>
      </c>
      <c r="I197" s="30">
        <v>0</v>
      </c>
    </row>
    <row r="198" spans="1:9">
      <c r="A198" s="1839"/>
      <c r="B198" s="1616" t="s">
        <v>94</v>
      </c>
      <c r="C198" s="30">
        <v>0</v>
      </c>
      <c r="D198" s="30">
        <v>0</v>
      </c>
      <c r="E198" s="30">
        <v>0</v>
      </c>
      <c r="F198" s="30">
        <v>0</v>
      </c>
      <c r="G198" s="30">
        <v>0</v>
      </c>
      <c r="H198" s="30">
        <v>0</v>
      </c>
      <c r="I198" s="30">
        <v>0</v>
      </c>
    </row>
    <row r="199" spans="1:9">
      <c r="A199" s="1839"/>
      <c r="B199" s="1841" t="s">
        <v>65</v>
      </c>
      <c r="C199" s="1836">
        <f>C200+C201</f>
        <v>0</v>
      </c>
      <c r="D199" s="1836">
        <f t="shared" ref="D199:G199" si="145">D200+D201</f>
        <v>0</v>
      </c>
      <c r="E199" s="1836">
        <f t="shared" si="145"/>
        <v>0</v>
      </c>
      <c r="F199" s="1836">
        <f t="shared" si="145"/>
        <v>0</v>
      </c>
      <c r="G199" s="1836">
        <f t="shared" si="145"/>
        <v>0</v>
      </c>
      <c r="H199" s="1836">
        <f>H200+H201</f>
        <v>0</v>
      </c>
      <c r="I199" s="1836">
        <f t="shared" ref="I199" si="146">I200+I201</f>
        <v>0</v>
      </c>
    </row>
    <row r="200" spans="1:9">
      <c r="A200" s="1839"/>
      <c r="B200" s="1616" t="s">
        <v>93</v>
      </c>
      <c r="C200" s="30">
        <v>0</v>
      </c>
      <c r="D200" s="30">
        <v>0</v>
      </c>
      <c r="E200" s="30">
        <v>0</v>
      </c>
      <c r="F200" s="30">
        <v>0</v>
      </c>
      <c r="G200" s="30">
        <v>0</v>
      </c>
      <c r="H200" s="30">
        <v>0</v>
      </c>
      <c r="I200" s="30">
        <v>0</v>
      </c>
    </row>
    <row r="201" spans="1:9">
      <c r="A201" s="1839"/>
      <c r="B201" s="1616" t="s">
        <v>94</v>
      </c>
      <c r="C201" s="30">
        <v>0</v>
      </c>
      <c r="D201" s="30">
        <v>0</v>
      </c>
      <c r="E201" s="30">
        <v>0</v>
      </c>
      <c r="F201" s="30">
        <v>0</v>
      </c>
      <c r="G201" s="30">
        <v>0</v>
      </c>
      <c r="H201" s="30">
        <v>0</v>
      </c>
      <c r="I201" s="30">
        <v>0</v>
      </c>
    </row>
    <row r="202" spans="1:9">
      <c r="A202" s="1839"/>
      <c r="B202" s="1841" t="s">
        <v>8</v>
      </c>
      <c r="C202" s="1836">
        <f>C203+C204</f>
        <v>0</v>
      </c>
      <c r="D202" s="1836">
        <f t="shared" ref="D202:G202" si="147">D203+D204</f>
        <v>0</v>
      </c>
      <c r="E202" s="1836">
        <f t="shared" si="147"/>
        <v>0</v>
      </c>
      <c r="F202" s="1836">
        <f t="shared" si="147"/>
        <v>0</v>
      </c>
      <c r="G202" s="1836">
        <f t="shared" si="147"/>
        <v>0</v>
      </c>
      <c r="H202" s="1836">
        <f>H203+H204</f>
        <v>0</v>
      </c>
      <c r="I202" s="1836">
        <f t="shared" ref="I202" si="148">I203+I204</f>
        <v>0</v>
      </c>
    </row>
    <row r="203" spans="1:9">
      <c r="A203" s="1839"/>
      <c r="B203" s="1616" t="s">
        <v>93</v>
      </c>
      <c r="C203" s="30">
        <v>0</v>
      </c>
      <c r="D203" s="30">
        <v>0</v>
      </c>
      <c r="E203" s="30">
        <v>0</v>
      </c>
      <c r="F203" s="30">
        <v>0</v>
      </c>
      <c r="G203" s="30">
        <v>0</v>
      </c>
      <c r="H203" s="30">
        <v>0</v>
      </c>
      <c r="I203" s="30">
        <v>0</v>
      </c>
    </row>
    <row r="204" spans="1:9">
      <c r="A204" s="1842"/>
      <c r="B204" s="1617" t="s">
        <v>94</v>
      </c>
      <c r="C204" s="30">
        <v>0</v>
      </c>
      <c r="D204" s="30">
        <v>0</v>
      </c>
      <c r="E204" s="30">
        <v>0</v>
      </c>
      <c r="F204" s="30">
        <v>0</v>
      </c>
      <c r="G204" s="30">
        <v>0</v>
      </c>
      <c r="H204" s="30">
        <v>0</v>
      </c>
      <c r="I204" s="30">
        <v>0</v>
      </c>
    </row>
    <row r="205" spans="1:9">
      <c r="A205" s="1837" t="s">
        <v>3555</v>
      </c>
      <c r="B205" s="1838" t="s">
        <v>23</v>
      </c>
      <c r="C205" s="1836">
        <f>C206+C209+C212+C215</f>
        <v>0</v>
      </c>
      <c r="D205" s="1836">
        <f t="shared" ref="D205:G205" si="149">D206+D209+D212+D215</f>
        <v>0</v>
      </c>
      <c r="E205" s="1836">
        <f t="shared" si="149"/>
        <v>0</v>
      </c>
      <c r="F205" s="1836">
        <f t="shared" si="149"/>
        <v>0</v>
      </c>
      <c r="G205" s="1836">
        <f t="shared" si="149"/>
        <v>0</v>
      </c>
      <c r="H205" s="1836">
        <f>H206+H209+H212+H215</f>
        <v>0</v>
      </c>
      <c r="I205" s="1836">
        <f t="shared" ref="I205" si="150">I206+I209+I212+I215</f>
        <v>0</v>
      </c>
    </row>
    <row r="206" spans="1:9">
      <c r="A206" s="1839"/>
      <c r="B206" s="1840" t="s">
        <v>62</v>
      </c>
      <c r="C206" s="1836">
        <f>C207+C208</f>
        <v>0</v>
      </c>
      <c r="D206" s="1836">
        <f t="shared" ref="D206:G206" si="151">D207+D208</f>
        <v>0</v>
      </c>
      <c r="E206" s="1836">
        <f t="shared" si="151"/>
        <v>0</v>
      </c>
      <c r="F206" s="1836">
        <f t="shared" si="151"/>
        <v>0</v>
      </c>
      <c r="G206" s="1836">
        <f t="shared" si="151"/>
        <v>0</v>
      </c>
      <c r="H206" s="1836">
        <f>H207+H208</f>
        <v>0</v>
      </c>
      <c r="I206" s="1836">
        <f t="shared" ref="I206" si="152">I207+I208</f>
        <v>0</v>
      </c>
    </row>
    <row r="207" spans="1:9">
      <c r="A207" s="1839"/>
      <c r="B207" s="1616" t="s">
        <v>93</v>
      </c>
      <c r="C207" s="30">
        <v>0</v>
      </c>
      <c r="D207" s="30">
        <v>0</v>
      </c>
      <c r="E207" s="30">
        <v>0</v>
      </c>
      <c r="F207" s="30">
        <v>0</v>
      </c>
      <c r="G207" s="30">
        <v>0</v>
      </c>
      <c r="H207" s="30">
        <v>0</v>
      </c>
      <c r="I207" s="30">
        <v>0</v>
      </c>
    </row>
    <row r="208" spans="1:9">
      <c r="A208" s="1839"/>
      <c r="B208" s="1616" t="s">
        <v>94</v>
      </c>
      <c r="C208" s="30">
        <v>0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</row>
    <row r="209" spans="1:9">
      <c r="A209" s="1839"/>
      <c r="B209" s="1841" t="s">
        <v>64</v>
      </c>
      <c r="C209" s="1836">
        <f>C210+C211</f>
        <v>0</v>
      </c>
      <c r="D209" s="1836">
        <f t="shared" ref="D209:G209" si="153">D210+D211</f>
        <v>0</v>
      </c>
      <c r="E209" s="1836">
        <f t="shared" si="153"/>
        <v>0</v>
      </c>
      <c r="F209" s="1836">
        <f t="shared" si="153"/>
        <v>0</v>
      </c>
      <c r="G209" s="1836">
        <f t="shared" si="153"/>
        <v>0</v>
      </c>
      <c r="H209" s="1836">
        <f>H210+H211</f>
        <v>0</v>
      </c>
      <c r="I209" s="1836">
        <f t="shared" ref="I209" si="154">I210+I211</f>
        <v>0</v>
      </c>
    </row>
    <row r="210" spans="1:9">
      <c r="A210" s="1839"/>
      <c r="B210" s="1616" t="s">
        <v>93</v>
      </c>
      <c r="C210" s="30">
        <v>0</v>
      </c>
      <c r="D210" s="30">
        <v>0</v>
      </c>
      <c r="E210" s="30">
        <v>0</v>
      </c>
      <c r="F210" s="30">
        <v>0</v>
      </c>
      <c r="G210" s="30">
        <v>0</v>
      </c>
      <c r="H210" s="30">
        <v>0</v>
      </c>
      <c r="I210" s="30">
        <v>0</v>
      </c>
    </row>
    <row r="211" spans="1:9">
      <c r="A211" s="1839"/>
      <c r="B211" s="1616" t="s">
        <v>94</v>
      </c>
      <c r="C211" s="30">
        <v>0</v>
      </c>
      <c r="D211" s="30">
        <v>0</v>
      </c>
      <c r="E211" s="30">
        <v>0</v>
      </c>
      <c r="F211" s="30">
        <v>0</v>
      </c>
      <c r="G211" s="30">
        <v>0</v>
      </c>
      <c r="H211" s="30">
        <v>0</v>
      </c>
      <c r="I211" s="30">
        <v>0</v>
      </c>
    </row>
    <row r="212" spans="1:9">
      <c r="A212" s="1839"/>
      <c r="B212" s="1841" t="s">
        <v>65</v>
      </c>
      <c r="C212" s="1836">
        <f>C213+C214</f>
        <v>0</v>
      </c>
      <c r="D212" s="1836">
        <f t="shared" ref="D212:G212" si="155">D213+D214</f>
        <v>0</v>
      </c>
      <c r="E212" s="1836">
        <f t="shared" si="155"/>
        <v>0</v>
      </c>
      <c r="F212" s="1836">
        <f t="shared" si="155"/>
        <v>0</v>
      </c>
      <c r="G212" s="1836">
        <f t="shared" si="155"/>
        <v>0</v>
      </c>
      <c r="H212" s="1836">
        <f>H213+H214</f>
        <v>0</v>
      </c>
      <c r="I212" s="1836">
        <f t="shared" ref="I212" si="156">I213+I214</f>
        <v>0</v>
      </c>
    </row>
    <row r="213" spans="1:9">
      <c r="A213" s="1839"/>
      <c r="B213" s="1616" t="s">
        <v>93</v>
      </c>
      <c r="C213" s="30">
        <v>0</v>
      </c>
      <c r="D213" s="30">
        <v>0</v>
      </c>
      <c r="E213" s="30">
        <v>0</v>
      </c>
      <c r="F213" s="30">
        <v>0</v>
      </c>
      <c r="G213" s="30">
        <v>0</v>
      </c>
      <c r="H213" s="30">
        <v>0</v>
      </c>
      <c r="I213" s="30">
        <v>0</v>
      </c>
    </row>
    <row r="214" spans="1:9">
      <c r="A214" s="1839"/>
      <c r="B214" s="1616" t="s">
        <v>94</v>
      </c>
      <c r="C214" s="30">
        <v>0</v>
      </c>
      <c r="D214" s="30">
        <v>0</v>
      </c>
      <c r="E214" s="30">
        <v>0</v>
      </c>
      <c r="F214" s="30">
        <v>0</v>
      </c>
      <c r="G214" s="30">
        <v>0</v>
      </c>
      <c r="H214" s="30">
        <v>0</v>
      </c>
      <c r="I214" s="30">
        <v>0</v>
      </c>
    </row>
    <row r="215" spans="1:9">
      <c r="A215" s="1839"/>
      <c r="B215" s="1841" t="s">
        <v>8</v>
      </c>
      <c r="C215" s="1836">
        <f>C216+C217</f>
        <v>0</v>
      </c>
      <c r="D215" s="1836">
        <f t="shared" ref="D215:G215" si="157">D216+D217</f>
        <v>0</v>
      </c>
      <c r="E215" s="1836">
        <f t="shared" si="157"/>
        <v>0</v>
      </c>
      <c r="F215" s="1836">
        <f t="shared" si="157"/>
        <v>0</v>
      </c>
      <c r="G215" s="1836">
        <f t="shared" si="157"/>
        <v>0</v>
      </c>
      <c r="H215" s="1836">
        <f>H216+H217</f>
        <v>0</v>
      </c>
      <c r="I215" s="1836">
        <f t="shared" ref="I215" si="158">I216+I217</f>
        <v>0</v>
      </c>
    </row>
    <row r="216" spans="1:9">
      <c r="A216" s="1839"/>
      <c r="B216" s="1616" t="s">
        <v>93</v>
      </c>
      <c r="C216" s="30">
        <v>0</v>
      </c>
      <c r="D216" s="30">
        <v>0</v>
      </c>
      <c r="E216" s="30">
        <v>0</v>
      </c>
      <c r="F216" s="30">
        <v>0</v>
      </c>
      <c r="G216" s="30">
        <v>0</v>
      </c>
      <c r="H216" s="30">
        <v>0</v>
      </c>
      <c r="I216" s="30">
        <v>0</v>
      </c>
    </row>
    <row r="217" spans="1:9">
      <c r="A217" s="1842"/>
      <c r="B217" s="1617" t="s">
        <v>94</v>
      </c>
      <c r="C217" s="30">
        <v>0</v>
      </c>
      <c r="D217" s="30">
        <v>0</v>
      </c>
      <c r="E217" s="30">
        <v>0</v>
      </c>
      <c r="F217" s="30">
        <v>0</v>
      </c>
      <c r="G217" s="30">
        <v>0</v>
      </c>
      <c r="H217" s="30">
        <v>0</v>
      </c>
      <c r="I217" s="30">
        <v>0</v>
      </c>
    </row>
    <row r="218" spans="1:9">
      <c r="A218" s="1843" t="s">
        <v>3556</v>
      </c>
      <c r="B218" s="1838" t="s">
        <v>3557</v>
      </c>
      <c r="C218" s="1836">
        <f>C219+C222+C225+C228</f>
        <v>0</v>
      </c>
      <c r="D218" s="1836">
        <f t="shared" ref="D218:G218" si="159">D219+D222+D225+D228</f>
        <v>0</v>
      </c>
      <c r="E218" s="1836">
        <f t="shared" si="159"/>
        <v>0</v>
      </c>
      <c r="F218" s="1836">
        <f t="shared" si="159"/>
        <v>0</v>
      </c>
      <c r="G218" s="1836">
        <f t="shared" si="159"/>
        <v>0</v>
      </c>
      <c r="H218" s="1836">
        <f>H219+H222+H225+H228</f>
        <v>0</v>
      </c>
      <c r="I218" s="1836">
        <f t="shared" ref="I218" si="160">I219+I222+I225+I228</f>
        <v>0</v>
      </c>
    </row>
    <row r="219" spans="1:9">
      <c r="A219" s="1839"/>
      <c r="B219" s="1840" t="s">
        <v>62</v>
      </c>
      <c r="C219" s="1836">
        <f>C220+C221</f>
        <v>0</v>
      </c>
      <c r="D219" s="1836">
        <f t="shared" ref="D219:G219" si="161">D220+D221</f>
        <v>0</v>
      </c>
      <c r="E219" s="1836">
        <f t="shared" si="161"/>
        <v>0</v>
      </c>
      <c r="F219" s="1836">
        <f t="shared" si="161"/>
        <v>0</v>
      </c>
      <c r="G219" s="1836">
        <f t="shared" si="161"/>
        <v>0</v>
      </c>
      <c r="H219" s="1836">
        <f>H220+H221</f>
        <v>0</v>
      </c>
      <c r="I219" s="1836">
        <f t="shared" ref="I219" si="162">I220+I221</f>
        <v>0</v>
      </c>
    </row>
    <row r="220" spans="1:9">
      <c r="A220" s="1839"/>
      <c r="B220" s="1616" t="s">
        <v>93</v>
      </c>
      <c r="C220" s="30">
        <v>0</v>
      </c>
      <c r="D220" s="30">
        <v>0</v>
      </c>
      <c r="E220" s="30">
        <v>0</v>
      </c>
      <c r="F220" s="30">
        <v>0</v>
      </c>
      <c r="G220" s="30">
        <v>0</v>
      </c>
      <c r="H220" s="30">
        <v>0</v>
      </c>
      <c r="I220" s="30">
        <v>0</v>
      </c>
    </row>
    <row r="221" spans="1:9">
      <c r="A221" s="1839"/>
      <c r="B221" s="1616" t="s">
        <v>94</v>
      </c>
      <c r="C221" s="30">
        <v>0</v>
      </c>
      <c r="D221" s="30">
        <v>0</v>
      </c>
      <c r="E221" s="30">
        <v>0</v>
      </c>
      <c r="F221" s="30">
        <v>0</v>
      </c>
      <c r="G221" s="30">
        <v>0</v>
      </c>
      <c r="H221" s="30">
        <v>0</v>
      </c>
      <c r="I221" s="30">
        <v>0</v>
      </c>
    </row>
    <row r="222" spans="1:9">
      <c r="A222" s="1839"/>
      <c r="B222" s="1841" t="s">
        <v>64</v>
      </c>
      <c r="C222" s="1836">
        <f>C223+C224</f>
        <v>0</v>
      </c>
      <c r="D222" s="1836">
        <f t="shared" ref="D222:G222" si="163">D223+D224</f>
        <v>0</v>
      </c>
      <c r="E222" s="1836">
        <f t="shared" si="163"/>
        <v>0</v>
      </c>
      <c r="F222" s="1836">
        <f t="shared" si="163"/>
        <v>0</v>
      </c>
      <c r="G222" s="1836">
        <f t="shared" si="163"/>
        <v>0</v>
      </c>
      <c r="H222" s="1836">
        <f>H223+H224</f>
        <v>0</v>
      </c>
      <c r="I222" s="1836">
        <f t="shared" ref="I222" si="164">I223+I224</f>
        <v>0</v>
      </c>
    </row>
    <row r="223" spans="1:9">
      <c r="A223" s="1839"/>
      <c r="B223" s="1616" t="s">
        <v>93</v>
      </c>
      <c r="C223" s="30">
        <v>0</v>
      </c>
      <c r="D223" s="30">
        <v>0</v>
      </c>
      <c r="E223" s="30">
        <v>0</v>
      </c>
      <c r="F223" s="30">
        <v>0</v>
      </c>
      <c r="G223" s="30">
        <v>0</v>
      </c>
      <c r="H223" s="30">
        <v>0</v>
      </c>
      <c r="I223" s="30">
        <v>0</v>
      </c>
    </row>
    <row r="224" spans="1:9">
      <c r="A224" s="1839"/>
      <c r="B224" s="1616" t="s">
        <v>94</v>
      </c>
      <c r="C224" s="30">
        <v>0</v>
      </c>
      <c r="D224" s="30">
        <v>0</v>
      </c>
      <c r="E224" s="30">
        <v>0</v>
      </c>
      <c r="F224" s="30">
        <v>0</v>
      </c>
      <c r="G224" s="30">
        <v>0</v>
      </c>
      <c r="H224" s="30">
        <v>0</v>
      </c>
      <c r="I224" s="30">
        <v>0</v>
      </c>
    </row>
    <row r="225" spans="1:9">
      <c r="A225" s="1839"/>
      <c r="B225" s="1841" t="s">
        <v>65</v>
      </c>
      <c r="C225" s="1836">
        <f>C226+C227</f>
        <v>0</v>
      </c>
      <c r="D225" s="1836">
        <f t="shared" ref="D225:G225" si="165">D226+D227</f>
        <v>0</v>
      </c>
      <c r="E225" s="1836">
        <f t="shared" si="165"/>
        <v>0</v>
      </c>
      <c r="F225" s="1836">
        <f t="shared" si="165"/>
        <v>0</v>
      </c>
      <c r="G225" s="1836">
        <f t="shared" si="165"/>
        <v>0</v>
      </c>
      <c r="H225" s="1836">
        <f>H226+H227</f>
        <v>0</v>
      </c>
      <c r="I225" s="1836">
        <f t="shared" ref="I225" si="166">I226+I227</f>
        <v>0</v>
      </c>
    </row>
    <row r="226" spans="1:9">
      <c r="A226" s="1839"/>
      <c r="B226" s="1616" t="s">
        <v>93</v>
      </c>
      <c r="C226" s="30">
        <v>0</v>
      </c>
      <c r="D226" s="30">
        <v>0</v>
      </c>
      <c r="E226" s="30">
        <v>0</v>
      </c>
      <c r="F226" s="30">
        <v>0</v>
      </c>
      <c r="G226" s="30">
        <v>0</v>
      </c>
      <c r="H226" s="30">
        <v>0</v>
      </c>
      <c r="I226" s="30">
        <v>0</v>
      </c>
    </row>
    <row r="227" spans="1:9">
      <c r="A227" s="1839"/>
      <c r="B227" s="1616" t="s">
        <v>94</v>
      </c>
      <c r="C227" s="30">
        <v>0</v>
      </c>
      <c r="D227" s="30">
        <v>0</v>
      </c>
      <c r="E227" s="30">
        <v>0</v>
      </c>
      <c r="F227" s="30">
        <v>0</v>
      </c>
      <c r="G227" s="30">
        <v>0</v>
      </c>
      <c r="H227" s="30">
        <v>0</v>
      </c>
      <c r="I227" s="30">
        <v>0</v>
      </c>
    </row>
    <row r="228" spans="1:9">
      <c r="A228" s="1839"/>
      <c r="B228" s="1841" t="s">
        <v>8</v>
      </c>
      <c r="C228" s="1836">
        <f>C229+C230</f>
        <v>0</v>
      </c>
      <c r="D228" s="1836">
        <f t="shared" ref="D228:G228" si="167">D229+D230</f>
        <v>0</v>
      </c>
      <c r="E228" s="1836">
        <f t="shared" si="167"/>
        <v>0</v>
      </c>
      <c r="F228" s="1836">
        <f t="shared" si="167"/>
        <v>0</v>
      </c>
      <c r="G228" s="1836">
        <f t="shared" si="167"/>
        <v>0</v>
      </c>
      <c r="H228" s="1836">
        <f>H229+H230</f>
        <v>0</v>
      </c>
      <c r="I228" s="1836">
        <f t="shared" ref="I228" si="168">I229+I230</f>
        <v>0</v>
      </c>
    </row>
    <row r="229" spans="1:9">
      <c r="A229" s="1839"/>
      <c r="B229" s="1616" t="s">
        <v>93</v>
      </c>
      <c r="C229" s="30">
        <v>0</v>
      </c>
      <c r="D229" s="30">
        <v>0</v>
      </c>
      <c r="E229" s="30">
        <v>0</v>
      </c>
      <c r="F229" s="30">
        <v>0</v>
      </c>
      <c r="G229" s="30">
        <v>0</v>
      </c>
      <c r="H229" s="30">
        <v>0</v>
      </c>
      <c r="I229" s="30">
        <v>0</v>
      </c>
    </row>
    <row r="230" spans="1:9">
      <c r="A230" s="1842"/>
      <c r="B230" s="1617" t="s">
        <v>94</v>
      </c>
      <c r="C230" s="30">
        <v>0</v>
      </c>
      <c r="D230" s="30">
        <v>0</v>
      </c>
      <c r="E230" s="30">
        <v>0</v>
      </c>
      <c r="F230" s="30">
        <v>0</v>
      </c>
      <c r="G230" s="30">
        <v>0</v>
      </c>
      <c r="H230" s="30">
        <v>0</v>
      </c>
      <c r="I230" s="30">
        <v>0</v>
      </c>
    </row>
    <row r="231" spans="1:9">
      <c r="A231" s="1837" t="s">
        <v>3558</v>
      </c>
      <c r="B231" s="1838" t="s">
        <v>3559</v>
      </c>
      <c r="C231" s="1836">
        <f>C232+C235+C238+C241</f>
        <v>0</v>
      </c>
      <c r="D231" s="1836">
        <f t="shared" ref="D231:G231" si="169">D232+D235+D238+D241</f>
        <v>0</v>
      </c>
      <c r="E231" s="1836">
        <f t="shared" si="169"/>
        <v>0</v>
      </c>
      <c r="F231" s="1836">
        <f t="shared" si="169"/>
        <v>0</v>
      </c>
      <c r="G231" s="1836">
        <f t="shared" si="169"/>
        <v>0</v>
      </c>
      <c r="H231" s="1836">
        <f>H232+H235+H238+H241</f>
        <v>0</v>
      </c>
      <c r="I231" s="1836">
        <f t="shared" ref="I231" si="170">I232+I235+I238+I241</f>
        <v>0</v>
      </c>
    </row>
    <row r="232" spans="1:9">
      <c r="A232" s="1839"/>
      <c r="B232" s="1840" t="s">
        <v>62</v>
      </c>
      <c r="C232" s="1836">
        <f>C233+C234</f>
        <v>0</v>
      </c>
      <c r="D232" s="1836">
        <f t="shared" ref="D232:G232" si="171">D233+D234</f>
        <v>0</v>
      </c>
      <c r="E232" s="1836">
        <f t="shared" si="171"/>
        <v>0</v>
      </c>
      <c r="F232" s="1836">
        <f t="shared" si="171"/>
        <v>0</v>
      </c>
      <c r="G232" s="1836">
        <f t="shared" si="171"/>
        <v>0</v>
      </c>
      <c r="H232" s="1836">
        <f>H233+H234</f>
        <v>0</v>
      </c>
      <c r="I232" s="1836">
        <f t="shared" ref="I232" si="172">I233+I234</f>
        <v>0</v>
      </c>
    </row>
    <row r="233" spans="1:9">
      <c r="A233" s="1839"/>
      <c r="B233" s="1616" t="s">
        <v>93</v>
      </c>
      <c r="C233" s="30">
        <v>0</v>
      </c>
      <c r="D233" s="30">
        <v>0</v>
      </c>
      <c r="E233" s="30">
        <v>0</v>
      </c>
      <c r="F233" s="30">
        <v>0</v>
      </c>
      <c r="G233" s="30">
        <v>0</v>
      </c>
      <c r="H233" s="30">
        <v>0</v>
      </c>
      <c r="I233" s="30">
        <v>0</v>
      </c>
    </row>
    <row r="234" spans="1:9">
      <c r="A234" s="1839"/>
      <c r="B234" s="1616" t="s">
        <v>94</v>
      </c>
      <c r="C234" s="30">
        <v>0</v>
      </c>
      <c r="D234" s="30">
        <v>0</v>
      </c>
      <c r="E234" s="30">
        <v>0</v>
      </c>
      <c r="F234" s="30">
        <v>0</v>
      </c>
      <c r="G234" s="30">
        <v>0</v>
      </c>
      <c r="H234" s="30">
        <v>0</v>
      </c>
      <c r="I234" s="30">
        <v>0</v>
      </c>
    </row>
    <row r="235" spans="1:9">
      <c r="A235" s="1839"/>
      <c r="B235" s="1841" t="s">
        <v>64</v>
      </c>
      <c r="C235" s="1836">
        <f>C236+C237</f>
        <v>0</v>
      </c>
      <c r="D235" s="1836">
        <f t="shared" ref="D235:G235" si="173">D236+D237</f>
        <v>0</v>
      </c>
      <c r="E235" s="1836">
        <f t="shared" si="173"/>
        <v>0</v>
      </c>
      <c r="F235" s="1836">
        <f t="shared" si="173"/>
        <v>0</v>
      </c>
      <c r="G235" s="1836">
        <f t="shared" si="173"/>
        <v>0</v>
      </c>
      <c r="H235" s="1836">
        <f>H236+H237</f>
        <v>0</v>
      </c>
      <c r="I235" s="1836">
        <f t="shared" ref="I235" si="174">I236+I237</f>
        <v>0</v>
      </c>
    </row>
    <row r="236" spans="1:9">
      <c r="A236" s="1839"/>
      <c r="B236" s="1616" t="s">
        <v>93</v>
      </c>
      <c r="C236" s="30">
        <v>0</v>
      </c>
      <c r="D236" s="30">
        <v>0</v>
      </c>
      <c r="E236" s="30">
        <v>0</v>
      </c>
      <c r="F236" s="30">
        <v>0</v>
      </c>
      <c r="G236" s="30">
        <v>0</v>
      </c>
      <c r="H236" s="30">
        <v>0</v>
      </c>
      <c r="I236" s="30">
        <v>0</v>
      </c>
    </row>
    <row r="237" spans="1:9">
      <c r="A237" s="1839"/>
      <c r="B237" s="1616" t="s">
        <v>94</v>
      </c>
      <c r="C237" s="30">
        <v>0</v>
      </c>
      <c r="D237" s="30">
        <v>0</v>
      </c>
      <c r="E237" s="30">
        <v>0</v>
      </c>
      <c r="F237" s="30">
        <v>0</v>
      </c>
      <c r="G237" s="30">
        <v>0</v>
      </c>
      <c r="H237" s="30">
        <v>0</v>
      </c>
      <c r="I237" s="30">
        <v>0</v>
      </c>
    </row>
    <row r="238" spans="1:9">
      <c r="A238" s="1839"/>
      <c r="B238" s="1841" t="s">
        <v>65</v>
      </c>
      <c r="C238" s="1836">
        <f>C239+C240</f>
        <v>0</v>
      </c>
      <c r="D238" s="1836">
        <f t="shared" ref="D238:G238" si="175">D239+D240</f>
        <v>0</v>
      </c>
      <c r="E238" s="1836">
        <f t="shared" si="175"/>
        <v>0</v>
      </c>
      <c r="F238" s="1836">
        <f t="shared" si="175"/>
        <v>0</v>
      </c>
      <c r="G238" s="1836">
        <f t="shared" si="175"/>
        <v>0</v>
      </c>
      <c r="H238" s="1836">
        <f>H239+H240</f>
        <v>0</v>
      </c>
      <c r="I238" s="1836">
        <f t="shared" ref="I238" si="176">I239+I240</f>
        <v>0</v>
      </c>
    </row>
    <row r="239" spans="1:9">
      <c r="A239" s="1839"/>
      <c r="B239" s="1616" t="s">
        <v>93</v>
      </c>
      <c r="C239" s="30">
        <v>0</v>
      </c>
      <c r="D239" s="30">
        <v>0</v>
      </c>
      <c r="E239" s="30">
        <v>0</v>
      </c>
      <c r="F239" s="30">
        <v>0</v>
      </c>
      <c r="G239" s="30">
        <v>0</v>
      </c>
      <c r="H239" s="30">
        <v>0</v>
      </c>
      <c r="I239" s="30">
        <v>0</v>
      </c>
    </row>
    <row r="240" spans="1:9">
      <c r="A240" s="1839"/>
      <c r="B240" s="1616" t="s">
        <v>94</v>
      </c>
      <c r="C240" s="30">
        <v>0</v>
      </c>
      <c r="D240" s="30">
        <v>0</v>
      </c>
      <c r="E240" s="30">
        <v>0</v>
      </c>
      <c r="F240" s="30">
        <v>0</v>
      </c>
      <c r="G240" s="30">
        <v>0</v>
      </c>
      <c r="H240" s="30">
        <v>0</v>
      </c>
      <c r="I240" s="30">
        <v>0</v>
      </c>
    </row>
    <row r="241" spans="1:9">
      <c r="A241" s="1839"/>
      <c r="B241" s="1841" t="s">
        <v>8</v>
      </c>
      <c r="C241" s="1836">
        <f>C242+C243</f>
        <v>0</v>
      </c>
      <c r="D241" s="1836">
        <f t="shared" ref="D241:G241" si="177">D242+D243</f>
        <v>0</v>
      </c>
      <c r="E241" s="1836">
        <f t="shared" si="177"/>
        <v>0</v>
      </c>
      <c r="F241" s="1836">
        <f t="shared" si="177"/>
        <v>0</v>
      </c>
      <c r="G241" s="1836">
        <f t="shared" si="177"/>
        <v>0</v>
      </c>
      <c r="H241" s="1836">
        <f>H242+H243</f>
        <v>0</v>
      </c>
      <c r="I241" s="1836">
        <f t="shared" ref="I241" si="178">I242+I243</f>
        <v>0</v>
      </c>
    </row>
    <row r="242" spans="1:9">
      <c r="A242" s="1839"/>
      <c r="B242" s="1616" t="s">
        <v>93</v>
      </c>
      <c r="C242" s="30">
        <v>0</v>
      </c>
      <c r="D242" s="30">
        <v>0</v>
      </c>
      <c r="E242" s="30">
        <v>0</v>
      </c>
      <c r="F242" s="30">
        <v>0</v>
      </c>
      <c r="G242" s="30">
        <v>0</v>
      </c>
      <c r="H242" s="30">
        <v>0</v>
      </c>
      <c r="I242" s="30">
        <v>0</v>
      </c>
    </row>
    <row r="243" spans="1:9">
      <c r="A243" s="1842"/>
      <c r="B243" s="1617" t="s">
        <v>94</v>
      </c>
      <c r="C243" s="30">
        <v>0</v>
      </c>
      <c r="D243" s="30">
        <v>0</v>
      </c>
      <c r="E243" s="30">
        <v>0</v>
      </c>
      <c r="F243" s="30">
        <v>0</v>
      </c>
      <c r="G243" s="30">
        <v>0</v>
      </c>
      <c r="H243" s="30">
        <v>0</v>
      </c>
      <c r="I243" s="30">
        <v>0</v>
      </c>
    </row>
    <row r="244" spans="1:9">
      <c r="A244" s="1837" t="s">
        <v>3560</v>
      </c>
      <c r="B244" s="1838" t="s">
        <v>3561</v>
      </c>
      <c r="C244" s="1836">
        <f>C245+C248+C251+C254</f>
        <v>0</v>
      </c>
      <c r="D244" s="1836">
        <f t="shared" ref="D244:G244" si="179">D245+D248+D251+D254</f>
        <v>0</v>
      </c>
      <c r="E244" s="1836">
        <f t="shared" si="179"/>
        <v>0</v>
      </c>
      <c r="F244" s="1836">
        <f t="shared" si="179"/>
        <v>0</v>
      </c>
      <c r="G244" s="1836">
        <f t="shared" si="179"/>
        <v>0</v>
      </c>
      <c r="H244" s="1836">
        <f>H245+H248+H251+H254</f>
        <v>0</v>
      </c>
      <c r="I244" s="1836">
        <f t="shared" ref="I244" si="180">I245+I248+I251+I254</f>
        <v>0</v>
      </c>
    </row>
    <row r="245" spans="1:9">
      <c r="A245" s="1839"/>
      <c r="B245" s="1840" t="s">
        <v>62</v>
      </c>
      <c r="C245" s="1836">
        <f>C246+C247</f>
        <v>0</v>
      </c>
      <c r="D245" s="1836">
        <f t="shared" ref="D245:G245" si="181">D246+D247</f>
        <v>0</v>
      </c>
      <c r="E245" s="1836">
        <f t="shared" si="181"/>
        <v>0</v>
      </c>
      <c r="F245" s="1836">
        <f t="shared" si="181"/>
        <v>0</v>
      </c>
      <c r="G245" s="1836">
        <f t="shared" si="181"/>
        <v>0</v>
      </c>
      <c r="H245" s="1836">
        <f>H246+H247</f>
        <v>0</v>
      </c>
      <c r="I245" s="1836">
        <f t="shared" ref="I245" si="182">I246+I247</f>
        <v>0</v>
      </c>
    </row>
    <row r="246" spans="1:9">
      <c r="A246" s="1839"/>
      <c r="B246" s="1616" t="s">
        <v>93</v>
      </c>
      <c r="C246" s="30">
        <v>0</v>
      </c>
      <c r="D246" s="30">
        <v>0</v>
      </c>
      <c r="E246" s="30">
        <v>0</v>
      </c>
      <c r="F246" s="30">
        <v>0</v>
      </c>
      <c r="G246" s="30">
        <v>0</v>
      </c>
      <c r="H246" s="30">
        <v>0</v>
      </c>
      <c r="I246" s="30">
        <v>0</v>
      </c>
    </row>
    <row r="247" spans="1:9">
      <c r="A247" s="1839"/>
      <c r="B247" s="1616" t="s">
        <v>94</v>
      </c>
      <c r="C247" s="30">
        <v>0</v>
      </c>
      <c r="D247" s="30">
        <v>0</v>
      </c>
      <c r="E247" s="30">
        <v>0</v>
      </c>
      <c r="F247" s="30">
        <v>0</v>
      </c>
      <c r="G247" s="30">
        <v>0</v>
      </c>
      <c r="H247" s="30">
        <v>0</v>
      </c>
      <c r="I247" s="30">
        <v>0</v>
      </c>
    </row>
    <row r="248" spans="1:9">
      <c r="A248" s="1839"/>
      <c r="B248" s="1841" t="s">
        <v>64</v>
      </c>
      <c r="C248" s="1836">
        <f>C249+C250</f>
        <v>0</v>
      </c>
      <c r="D248" s="1836">
        <f t="shared" ref="D248:G248" si="183">D249+D250</f>
        <v>0</v>
      </c>
      <c r="E248" s="1836">
        <f t="shared" si="183"/>
        <v>0</v>
      </c>
      <c r="F248" s="1836">
        <f t="shared" si="183"/>
        <v>0</v>
      </c>
      <c r="G248" s="1836">
        <f t="shared" si="183"/>
        <v>0</v>
      </c>
      <c r="H248" s="1836">
        <f>H249+H250</f>
        <v>0</v>
      </c>
      <c r="I248" s="1836">
        <f t="shared" ref="I248" si="184">I249+I250</f>
        <v>0</v>
      </c>
    </row>
    <row r="249" spans="1:9">
      <c r="A249" s="1839"/>
      <c r="B249" s="1616" t="s">
        <v>93</v>
      </c>
      <c r="C249" s="30">
        <v>0</v>
      </c>
      <c r="D249" s="30">
        <v>0</v>
      </c>
      <c r="E249" s="30">
        <v>0</v>
      </c>
      <c r="F249" s="30">
        <v>0</v>
      </c>
      <c r="G249" s="30">
        <v>0</v>
      </c>
      <c r="H249" s="30">
        <v>0</v>
      </c>
      <c r="I249" s="30">
        <v>0</v>
      </c>
    </row>
    <row r="250" spans="1:9">
      <c r="A250" s="1839"/>
      <c r="B250" s="1616" t="s">
        <v>94</v>
      </c>
      <c r="C250" s="30">
        <v>0</v>
      </c>
      <c r="D250" s="30">
        <v>0</v>
      </c>
      <c r="E250" s="30">
        <v>0</v>
      </c>
      <c r="F250" s="30">
        <v>0</v>
      </c>
      <c r="G250" s="30">
        <v>0</v>
      </c>
      <c r="H250" s="30">
        <v>0</v>
      </c>
      <c r="I250" s="30">
        <v>0</v>
      </c>
    </row>
    <row r="251" spans="1:9">
      <c r="A251" s="1839"/>
      <c r="B251" s="1841" t="s">
        <v>65</v>
      </c>
      <c r="C251" s="1836">
        <f>C252+C253</f>
        <v>0</v>
      </c>
      <c r="D251" s="1836">
        <f t="shared" ref="D251:G251" si="185">D252+D253</f>
        <v>0</v>
      </c>
      <c r="E251" s="1836">
        <f t="shared" si="185"/>
        <v>0</v>
      </c>
      <c r="F251" s="1836">
        <f t="shared" si="185"/>
        <v>0</v>
      </c>
      <c r="G251" s="1836">
        <f t="shared" si="185"/>
        <v>0</v>
      </c>
      <c r="H251" s="1836">
        <f>H252+H253</f>
        <v>0</v>
      </c>
      <c r="I251" s="1836">
        <f t="shared" ref="I251" si="186">I252+I253</f>
        <v>0</v>
      </c>
    </row>
    <row r="252" spans="1:9">
      <c r="A252" s="1839"/>
      <c r="B252" s="1616" t="s">
        <v>93</v>
      </c>
      <c r="C252" s="30">
        <v>0</v>
      </c>
      <c r="D252" s="30">
        <v>0</v>
      </c>
      <c r="E252" s="30">
        <v>0</v>
      </c>
      <c r="F252" s="30">
        <v>0</v>
      </c>
      <c r="G252" s="30">
        <v>0</v>
      </c>
      <c r="H252" s="30">
        <v>0</v>
      </c>
      <c r="I252" s="30">
        <v>0</v>
      </c>
    </row>
    <row r="253" spans="1:9">
      <c r="A253" s="1839"/>
      <c r="B253" s="1616" t="s">
        <v>94</v>
      </c>
      <c r="C253" s="30">
        <v>0</v>
      </c>
      <c r="D253" s="30">
        <v>0</v>
      </c>
      <c r="E253" s="30">
        <v>0</v>
      </c>
      <c r="F253" s="30">
        <v>0</v>
      </c>
      <c r="G253" s="30">
        <v>0</v>
      </c>
      <c r="H253" s="30">
        <v>0</v>
      </c>
      <c r="I253" s="30">
        <v>0</v>
      </c>
    </row>
    <row r="254" spans="1:9">
      <c r="A254" s="1839"/>
      <c r="B254" s="1841" t="s">
        <v>8</v>
      </c>
      <c r="C254" s="1836">
        <f>C255+C256</f>
        <v>0</v>
      </c>
      <c r="D254" s="1836">
        <f t="shared" ref="D254:G254" si="187">D255+D256</f>
        <v>0</v>
      </c>
      <c r="E254" s="1836">
        <f t="shared" si="187"/>
        <v>0</v>
      </c>
      <c r="F254" s="1836">
        <f t="shared" si="187"/>
        <v>0</v>
      </c>
      <c r="G254" s="1836">
        <f t="shared" si="187"/>
        <v>0</v>
      </c>
      <c r="H254" s="1836">
        <f>H255+H256</f>
        <v>0</v>
      </c>
      <c r="I254" s="1836">
        <f t="shared" ref="I254" si="188">I255+I256</f>
        <v>0</v>
      </c>
    </row>
    <row r="255" spans="1:9">
      <c r="A255" s="1839"/>
      <c r="B255" s="1616" t="s">
        <v>93</v>
      </c>
      <c r="C255" s="30">
        <v>0</v>
      </c>
      <c r="D255" s="30">
        <v>0</v>
      </c>
      <c r="E255" s="30">
        <v>0</v>
      </c>
      <c r="F255" s="30">
        <v>0</v>
      </c>
      <c r="G255" s="30">
        <v>0</v>
      </c>
      <c r="H255" s="30">
        <v>0</v>
      </c>
      <c r="I255" s="30">
        <v>0</v>
      </c>
    </row>
    <row r="256" spans="1:9">
      <c r="A256" s="1842"/>
      <c r="B256" s="1617" t="s">
        <v>94</v>
      </c>
      <c r="C256" s="30">
        <v>0</v>
      </c>
      <c r="D256" s="30">
        <v>0</v>
      </c>
      <c r="E256" s="30">
        <v>0</v>
      </c>
      <c r="F256" s="30">
        <v>0</v>
      </c>
      <c r="G256" s="30">
        <v>0</v>
      </c>
      <c r="H256" s="30">
        <v>0</v>
      </c>
      <c r="I256" s="30">
        <v>0</v>
      </c>
    </row>
    <row r="257" spans="1:9" ht="60">
      <c r="A257" s="1837" t="s">
        <v>3562</v>
      </c>
      <c r="B257" s="1840" t="s">
        <v>3563</v>
      </c>
      <c r="C257" s="1836">
        <f>C258+C261+C264+C267</f>
        <v>0</v>
      </c>
      <c r="D257" s="1836">
        <f t="shared" ref="D257:G257" si="189">D258+D261+D264+D267</f>
        <v>0</v>
      </c>
      <c r="E257" s="1836">
        <f t="shared" si="189"/>
        <v>0</v>
      </c>
      <c r="F257" s="1836">
        <f t="shared" si="189"/>
        <v>0</v>
      </c>
      <c r="G257" s="1836">
        <f t="shared" si="189"/>
        <v>0</v>
      </c>
      <c r="H257" s="1836">
        <f>H258+H261+H264+H267</f>
        <v>0</v>
      </c>
      <c r="I257" s="1836">
        <f t="shared" ref="I257" si="190">I258+I261+I264+I267</f>
        <v>0</v>
      </c>
    </row>
    <row r="258" spans="1:9">
      <c r="A258" s="1839"/>
      <c r="B258" s="1840" t="s">
        <v>62</v>
      </c>
      <c r="C258" s="1836">
        <f>C259+C260</f>
        <v>0</v>
      </c>
      <c r="D258" s="1836">
        <f t="shared" ref="D258:G258" si="191">D259+D260</f>
        <v>0</v>
      </c>
      <c r="E258" s="1836">
        <f t="shared" si="191"/>
        <v>0</v>
      </c>
      <c r="F258" s="1836">
        <f t="shared" si="191"/>
        <v>0</v>
      </c>
      <c r="G258" s="1836">
        <f t="shared" si="191"/>
        <v>0</v>
      </c>
      <c r="H258" s="1836">
        <f>H259+H260</f>
        <v>0</v>
      </c>
      <c r="I258" s="1836">
        <f t="shared" ref="I258" si="192">I259+I260</f>
        <v>0</v>
      </c>
    </row>
    <row r="259" spans="1:9">
      <c r="A259" s="1839"/>
      <c r="B259" s="1616" t="s">
        <v>93</v>
      </c>
      <c r="C259" s="30">
        <v>0</v>
      </c>
      <c r="D259" s="30">
        <v>0</v>
      </c>
      <c r="E259" s="30">
        <v>0</v>
      </c>
      <c r="F259" s="30">
        <v>0</v>
      </c>
      <c r="G259" s="30">
        <v>0</v>
      </c>
      <c r="H259" s="30">
        <v>0</v>
      </c>
      <c r="I259" s="30">
        <v>0</v>
      </c>
    </row>
    <row r="260" spans="1:9">
      <c r="A260" s="1839"/>
      <c r="B260" s="1616" t="s">
        <v>94</v>
      </c>
      <c r="C260" s="30">
        <v>0</v>
      </c>
      <c r="D260" s="30">
        <v>0</v>
      </c>
      <c r="E260" s="30">
        <v>0</v>
      </c>
      <c r="F260" s="30">
        <v>0</v>
      </c>
      <c r="G260" s="30">
        <v>0</v>
      </c>
      <c r="H260" s="30">
        <v>0</v>
      </c>
      <c r="I260" s="30">
        <v>0</v>
      </c>
    </row>
    <row r="261" spans="1:9">
      <c r="A261" s="1839"/>
      <c r="B261" s="1841" t="s">
        <v>64</v>
      </c>
      <c r="C261" s="1836">
        <f>C262+C263</f>
        <v>0</v>
      </c>
      <c r="D261" s="1836">
        <f t="shared" ref="D261:G261" si="193">D262+D263</f>
        <v>0</v>
      </c>
      <c r="E261" s="1836">
        <f t="shared" si="193"/>
        <v>0</v>
      </c>
      <c r="F261" s="1836">
        <f t="shared" si="193"/>
        <v>0</v>
      </c>
      <c r="G261" s="1836">
        <f t="shared" si="193"/>
        <v>0</v>
      </c>
      <c r="H261" s="1836">
        <f>H262+H263</f>
        <v>0</v>
      </c>
      <c r="I261" s="1836">
        <f t="shared" ref="I261" si="194">I262+I263</f>
        <v>0</v>
      </c>
    </row>
    <row r="262" spans="1:9">
      <c r="A262" s="1839"/>
      <c r="B262" s="1616" t="s">
        <v>93</v>
      </c>
      <c r="C262" s="30">
        <v>0</v>
      </c>
      <c r="D262" s="30">
        <v>0</v>
      </c>
      <c r="E262" s="30">
        <v>0</v>
      </c>
      <c r="F262" s="30">
        <v>0</v>
      </c>
      <c r="G262" s="30">
        <v>0</v>
      </c>
      <c r="H262" s="30">
        <v>0</v>
      </c>
      <c r="I262" s="30">
        <v>0</v>
      </c>
    </row>
    <row r="263" spans="1:9">
      <c r="A263" s="1839"/>
      <c r="B263" s="1616" t="s">
        <v>94</v>
      </c>
      <c r="C263" s="30">
        <v>0</v>
      </c>
      <c r="D263" s="30">
        <v>0</v>
      </c>
      <c r="E263" s="30">
        <v>0</v>
      </c>
      <c r="F263" s="30">
        <v>0</v>
      </c>
      <c r="G263" s="30">
        <v>0</v>
      </c>
      <c r="H263" s="30">
        <v>0</v>
      </c>
      <c r="I263" s="30">
        <v>0</v>
      </c>
    </row>
    <row r="264" spans="1:9">
      <c r="A264" s="1839"/>
      <c r="B264" s="1841" t="s">
        <v>65</v>
      </c>
      <c r="C264" s="1836">
        <f>C265+C266</f>
        <v>0</v>
      </c>
      <c r="D264" s="1836">
        <f t="shared" ref="D264:G264" si="195">D265+D266</f>
        <v>0</v>
      </c>
      <c r="E264" s="1836">
        <f t="shared" si="195"/>
        <v>0</v>
      </c>
      <c r="F264" s="1836">
        <f t="shared" si="195"/>
        <v>0</v>
      </c>
      <c r="G264" s="1836">
        <f t="shared" si="195"/>
        <v>0</v>
      </c>
      <c r="H264" s="1836">
        <f>H265+H266</f>
        <v>0</v>
      </c>
      <c r="I264" s="1836">
        <f t="shared" ref="I264" si="196">I265+I266</f>
        <v>0</v>
      </c>
    </row>
    <row r="265" spans="1:9">
      <c r="A265" s="1839"/>
      <c r="B265" s="1616" t="s">
        <v>93</v>
      </c>
      <c r="C265" s="30">
        <v>0</v>
      </c>
      <c r="D265" s="30">
        <v>0</v>
      </c>
      <c r="E265" s="30">
        <v>0</v>
      </c>
      <c r="F265" s="30">
        <v>0</v>
      </c>
      <c r="G265" s="30">
        <v>0</v>
      </c>
      <c r="H265" s="30">
        <v>0</v>
      </c>
      <c r="I265" s="30">
        <v>0</v>
      </c>
    </row>
    <row r="266" spans="1:9">
      <c r="A266" s="1839"/>
      <c r="B266" s="1616" t="s">
        <v>94</v>
      </c>
      <c r="C266" s="30">
        <v>0</v>
      </c>
      <c r="D266" s="30">
        <v>0</v>
      </c>
      <c r="E266" s="30">
        <v>0</v>
      </c>
      <c r="F266" s="30">
        <v>0</v>
      </c>
      <c r="G266" s="30">
        <v>0</v>
      </c>
      <c r="H266" s="30">
        <v>0</v>
      </c>
      <c r="I266" s="30">
        <v>0</v>
      </c>
    </row>
    <row r="267" spans="1:9">
      <c r="A267" s="1839"/>
      <c r="B267" s="1841" t="s">
        <v>8</v>
      </c>
      <c r="C267" s="1836">
        <f>C268+C269</f>
        <v>0</v>
      </c>
      <c r="D267" s="1836">
        <f t="shared" ref="D267:G267" si="197">D268+D269</f>
        <v>0</v>
      </c>
      <c r="E267" s="1836">
        <f t="shared" si="197"/>
        <v>0</v>
      </c>
      <c r="F267" s="1836">
        <f t="shared" si="197"/>
        <v>0</v>
      </c>
      <c r="G267" s="1836">
        <f t="shared" si="197"/>
        <v>0</v>
      </c>
      <c r="H267" s="1836">
        <f>H268+H269</f>
        <v>0</v>
      </c>
      <c r="I267" s="1836">
        <f t="shared" ref="I267" si="198">I268+I269</f>
        <v>0</v>
      </c>
    </row>
    <row r="268" spans="1:9">
      <c r="A268" s="1839"/>
      <c r="B268" s="1616" t="s">
        <v>93</v>
      </c>
      <c r="C268" s="30">
        <v>0</v>
      </c>
      <c r="D268" s="30">
        <v>0</v>
      </c>
      <c r="E268" s="30">
        <v>0</v>
      </c>
      <c r="F268" s="30">
        <v>0</v>
      </c>
      <c r="G268" s="30">
        <v>0</v>
      </c>
      <c r="H268" s="30">
        <v>0</v>
      </c>
      <c r="I268" s="30">
        <v>0</v>
      </c>
    </row>
    <row r="269" spans="1:9">
      <c r="A269" s="1842"/>
      <c r="B269" s="1617" t="s">
        <v>94</v>
      </c>
      <c r="C269" s="30">
        <v>0</v>
      </c>
      <c r="D269" s="30">
        <v>0</v>
      </c>
      <c r="E269" s="30">
        <v>0</v>
      </c>
      <c r="F269" s="30">
        <v>0</v>
      </c>
      <c r="G269" s="30">
        <v>0</v>
      </c>
      <c r="H269" s="30">
        <v>0</v>
      </c>
      <c r="I269" s="30">
        <v>0</v>
      </c>
    </row>
    <row r="270" spans="1:9" ht="30">
      <c r="A270" s="1837" t="s">
        <v>3564</v>
      </c>
      <c r="B270" s="1840" t="s">
        <v>3565</v>
      </c>
      <c r="C270" s="1836">
        <f>C271+C274+C277+C280</f>
        <v>0</v>
      </c>
      <c r="D270" s="1836">
        <f t="shared" ref="D270:G270" si="199">D271+D274+D277+D280</f>
        <v>0</v>
      </c>
      <c r="E270" s="1836">
        <f t="shared" si="199"/>
        <v>0</v>
      </c>
      <c r="F270" s="1836">
        <f t="shared" si="199"/>
        <v>0</v>
      </c>
      <c r="G270" s="1836">
        <f t="shared" si="199"/>
        <v>0</v>
      </c>
      <c r="H270" s="1836">
        <f>H271+H274+H277+H280</f>
        <v>0</v>
      </c>
      <c r="I270" s="1836">
        <f t="shared" ref="I270" si="200">I271+I274+I277+I280</f>
        <v>0</v>
      </c>
    </row>
    <row r="271" spans="1:9">
      <c r="A271" s="1839"/>
      <c r="B271" s="1840" t="s">
        <v>62</v>
      </c>
      <c r="C271" s="1836">
        <f>C272+C273</f>
        <v>0</v>
      </c>
      <c r="D271" s="1836">
        <f t="shared" ref="D271:G271" si="201">D272+D273</f>
        <v>0</v>
      </c>
      <c r="E271" s="1836">
        <f t="shared" si="201"/>
        <v>0</v>
      </c>
      <c r="F271" s="1836">
        <f t="shared" si="201"/>
        <v>0</v>
      </c>
      <c r="G271" s="1836">
        <f t="shared" si="201"/>
        <v>0</v>
      </c>
      <c r="H271" s="1836">
        <f>H272+H273</f>
        <v>0</v>
      </c>
      <c r="I271" s="1836">
        <f t="shared" ref="I271" si="202">I272+I273</f>
        <v>0</v>
      </c>
    </row>
    <row r="272" spans="1:9">
      <c r="A272" s="1839"/>
      <c r="B272" s="1616" t="s">
        <v>93</v>
      </c>
      <c r="C272" s="30">
        <v>0</v>
      </c>
      <c r="D272" s="30">
        <v>0</v>
      </c>
      <c r="E272" s="30">
        <v>0</v>
      </c>
      <c r="F272" s="30">
        <v>0</v>
      </c>
      <c r="G272" s="30">
        <v>0</v>
      </c>
      <c r="H272" s="30">
        <v>0</v>
      </c>
      <c r="I272" s="30">
        <v>0</v>
      </c>
    </row>
    <row r="273" spans="1:9">
      <c r="A273" s="1839"/>
      <c r="B273" s="1616" t="s">
        <v>94</v>
      </c>
      <c r="C273" s="30">
        <v>0</v>
      </c>
      <c r="D273" s="30">
        <v>0</v>
      </c>
      <c r="E273" s="30">
        <v>0</v>
      </c>
      <c r="F273" s="30">
        <v>0</v>
      </c>
      <c r="G273" s="30">
        <v>0</v>
      </c>
      <c r="H273" s="30">
        <v>0</v>
      </c>
      <c r="I273" s="30">
        <v>0</v>
      </c>
    </row>
    <row r="274" spans="1:9">
      <c r="A274" s="1839"/>
      <c r="B274" s="1841" t="s">
        <v>64</v>
      </c>
      <c r="C274" s="1836">
        <f>C275+C276</f>
        <v>0</v>
      </c>
      <c r="D274" s="1836">
        <f t="shared" ref="D274:G274" si="203">D275+D276</f>
        <v>0</v>
      </c>
      <c r="E274" s="1836">
        <f t="shared" si="203"/>
        <v>0</v>
      </c>
      <c r="F274" s="1836">
        <f t="shared" si="203"/>
        <v>0</v>
      </c>
      <c r="G274" s="1836">
        <f t="shared" si="203"/>
        <v>0</v>
      </c>
      <c r="H274" s="1836">
        <f>H275+H276</f>
        <v>0</v>
      </c>
      <c r="I274" s="1836">
        <f t="shared" ref="I274" si="204">I275+I276</f>
        <v>0</v>
      </c>
    </row>
    <row r="275" spans="1:9">
      <c r="A275" s="1839"/>
      <c r="B275" s="1616" t="s">
        <v>93</v>
      </c>
      <c r="C275" s="30">
        <v>0</v>
      </c>
      <c r="D275" s="30">
        <v>0</v>
      </c>
      <c r="E275" s="30">
        <v>0</v>
      </c>
      <c r="F275" s="30">
        <v>0</v>
      </c>
      <c r="G275" s="30">
        <v>0</v>
      </c>
      <c r="H275" s="30">
        <v>0</v>
      </c>
      <c r="I275" s="30">
        <v>0</v>
      </c>
    </row>
    <row r="276" spans="1:9">
      <c r="A276" s="1839"/>
      <c r="B276" s="1616" t="s">
        <v>94</v>
      </c>
      <c r="C276" s="30">
        <v>0</v>
      </c>
      <c r="D276" s="30">
        <v>0</v>
      </c>
      <c r="E276" s="30">
        <v>0</v>
      </c>
      <c r="F276" s="30">
        <v>0</v>
      </c>
      <c r="G276" s="30">
        <v>0</v>
      </c>
      <c r="H276" s="30">
        <v>0</v>
      </c>
      <c r="I276" s="30">
        <v>0</v>
      </c>
    </row>
    <row r="277" spans="1:9">
      <c r="A277" s="1839"/>
      <c r="B277" s="1841" t="s">
        <v>65</v>
      </c>
      <c r="C277" s="1836">
        <f>C278+C279</f>
        <v>0</v>
      </c>
      <c r="D277" s="1836">
        <f t="shared" ref="D277:G277" si="205">D278+D279</f>
        <v>0</v>
      </c>
      <c r="E277" s="1836">
        <f t="shared" si="205"/>
        <v>0</v>
      </c>
      <c r="F277" s="1836">
        <f t="shared" si="205"/>
        <v>0</v>
      </c>
      <c r="G277" s="1836">
        <f t="shared" si="205"/>
        <v>0</v>
      </c>
      <c r="H277" s="1836">
        <f>H278+H279</f>
        <v>0</v>
      </c>
      <c r="I277" s="1836">
        <f t="shared" ref="I277" si="206">I278+I279</f>
        <v>0</v>
      </c>
    </row>
    <row r="278" spans="1:9">
      <c r="A278" s="1839"/>
      <c r="B278" s="1616" t="s">
        <v>93</v>
      </c>
      <c r="C278" s="30">
        <v>0</v>
      </c>
      <c r="D278" s="30">
        <v>0</v>
      </c>
      <c r="E278" s="30">
        <v>0</v>
      </c>
      <c r="F278" s="30">
        <v>0</v>
      </c>
      <c r="G278" s="30">
        <v>0</v>
      </c>
      <c r="H278" s="30">
        <v>0</v>
      </c>
      <c r="I278" s="30">
        <v>0</v>
      </c>
    </row>
    <row r="279" spans="1:9">
      <c r="A279" s="1839"/>
      <c r="B279" s="1616" t="s">
        <v>94</v>
      </c>
      <c r="C279" s="30">
        <v>0</v>
      </c>
      <c r="D279" s="30">
        <v>0</v>
      </c>
      <c r="E279" s="30">
        <v>0</v>
      </c>
      <c r="F279" s="30">
        <v>0</v>
      </c>
      <c r="G279" s="30">
        <v>0</v>
      </c>
      <c r="H279" s="30">
        <v>0</v>
      </c>
      <c r="I279" s="30">
        <v>0</v>
      </c>
    </row>
    <row r="280" spans="1:9">
      <c r="A280" s="1839"/>
      <c r="B280" s="1841" t="s">
        <v>8</v>
      </c>
      <c r="C280" s="1836">
        <f>C281+C282</f>
        <v>0</v>
      </c>
      <c r="D280" s="1836">
        <f t="shared" ref="D280:G280" si="207">D281+D282</f>
        <v>0</v>
      </c>
      <c r="E280" s="1836">
        <f t="shared" si="207"/>
        <v>0</v>
      </c>
      <c r="F280" s="1836">
        <f t="shared" si="207"/>
        <v>0</v>
      </c>
      <c r="G280" s="1836">
        <f t="shared" si="207"/>
        <v>0</v>
      </c>
      <c r="H280" s="1836">
        <f>H281+H282</f>
        <v>0</v>
      </c>
      <c r="I280" s="1836">
        <f t="shared" ref="I280" si="208">I281+I282</f>
        <v>0</v>
      </c>
    </row>
    <row r="281" spans="1:9">
      <c r="A281" s="1839"/>
      <c r="B281" s="1616" t="s">
        <v>93</v>
      </c>
      <c r="C281" s="30">
        <v>0</v>
      </c>
      <c r="D281" s="30">
        <v>0</v>
      </c>
      <c r="E281" s="30">
        <v>0</v>
      </c>
      <c r="F281" s="30">
        <v>0</v>
      </c>
      <c r="G281" s="30">
        <v>0</v>
      </c>
      <c r="H281" s="30">
        <v>0</v>
      </c>
      <c r="I281" s="30">
        <v>0</v>
      </c>
    </row>
    <row r="282" spans="1:9">
      <c r="A282" s="1842"/>
      <c r="B282" s="1617" t="s">
        <v>94</v>
      </c>
      <c r="C282" s="57">
        <v>0</v>
      </c>
      <c r="D282" s="57">
        <v>0</v>
      </c>
      <c r="E282" s="57">
        <v>0</v>
      </c>
      <c r="F282" s="57">
        <v>0</v>
      </c>
      <c r="G282" s="57">
        <v>0</v>
      </c>
      <c r="H282" s="57">
        <v>0</v>
      </c>
      <c r="I282" s="57">
        <v>0</v>
      </c>
    </row>
  </sheetData>
  <mergeCells count="7">
    <mergeCell ref="I7:I8"/>
    <mergeCell ref="B7:B8"/>
    <mergeCell ref="C7:C8"/>
    <mergeCell ref="D7:D8"/>
    <mergeCell ref="E7:E8"/>
    <mergeCell ref="F7:G7"/>
    <mergeCell ref="H7:H8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zoomScale="80" zoomScaleNormal="80" workbookViewId="0">
      <pane xSplit="1" ySplit="8" topLeftCell="B9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defaultRowHeight="12.75"/>
  <cols>
    <col min="1" max="1" width="58.7109375" style="764" customWidth="1"/>
    <col min="2" max="2" width="10.7109375" style="764" bestFit="1" customWidth="1"/>
    <col min="3" max="3" width="6.42578125" style="764" bestFit="1" customWidth="1"/>
    <col min="4" max="4" width="7.28515625" style="764" bestFit="1" customWidth="1"/>
    <col min="5" max="5" width="8.5703125" style="764" bestFit="1" customWidth="1"/>
    <col min="6" max="6" width="6" style="764" bestFit="1" customWidth="1"/>
    <col min="7" max="7" width="7" style="764" bestFit="1" customWidth="1"/>
    <col min="8" max="8" width="7.28515625" style="764" bestFit="1" customWidth="1"/>
    <col min="9" max="9" width="6.5703125" style="764" bestFit="1" customWidth="1"/>
    <col min="10" max="10" width="7" style="764" bestFit="1" customWidth="1"/>
    <col min="11" max="11" width="10.140625" style="764" bestFit="1" customWidth="1"/>
    <col min="12" max="16384" width="9.140625" style="764"/>
  </cols>
  <sheetData>
    <row r="1" spans="1:11" ht="15">
      <c r="A1" s="669" t="s">
        <v>2440</v>
      </c>
      <c r="B1" s="2" t="s">
        <v>2706</v>
      </c>
    </row>
    <row r="2" spans="1:11" ht="15" customHeight="1">
      <c r="A2" s="669" t="s">
        <v>2441</v>
      </c>
      <c r="B2" s="3230" t="s">
        <v>2556</v>
      </c>
      <c r="C2" s="3230"/>
      <c r="D2" s="3230"/>
      <c r="E2" s="3230"/>
      <c r="F2" s="3230"/>
      <c r="G2" s="3230"/>
    </row>
    <row r="3" spans="1:11" ht="15">
      <c r="A3" s="669" t="s">
        <v>2442</v>
      </c>
      <c r="B3" s="765" t="s">
        <v>61</v>
      </c>
    </row>
    <row r="4" spans="1:11" ht="15">
      <c r="A4" s="669" t="s">
        <v>2444</v>
      </c>
      <c r="B4" s="765" t="s">
        <v>62</v>
      </c>
    </row>
    <row r="5" spans="1:11" ht="15">
      <c r="A5" s="669" t="s">
        <v>2445</v>
      </c>
      <c r="B5" s="765" t="s">
        <v>1812</v>
      </c>
    </row>
    <row r="6" spans="1:11" ht="13.5" thickBot="1"/>
    <row r="7" spans="1:11" ht="13.5" thickBot="1">
      <c r="A7" s="766"/>
      <c r="B7" s="3234" t="s">
        <v>2670</v>
      </c>
      <c r="C7" s="3235"/>
      <c r="D7" s="3235"/>
      <c r="E7" s="3236"/>
      <c r="F7" s="3234" t="s">
        <v>1569</v>
      </c>
      <c r="G7" s="3235"/>
      <c r="H7" s="3236"/>
      <c r="I7" s="3237" t="s">
        <v>2225</v>
      </c>
      <c r="J7" s="3241"/>
      <c r="K7" s="767" t="s">
        <v>995</v>
      </c>
    </row>
    <row r="8" spans="1:11" ht="13.5" thickBot="1">
      <c r="A8" s="768"/>
      <c r="B8" s="769" t="s">
        <v>2671</v>
      </c>
      <c r="C8" s="770" t="s">
        <v>2672</v>
      </c>
      <c r="D8" s="770" t="s">
        <v>2673</v>
      </c>
      <c r="E8" s="771" t="s">
        <v>2674</v>
      </c>
      <c r="F8" s="772" t="s">
        <v>2226</v>
      </c>
      <c r="G8" s="773" t="s">
        <v>2227</v>
      </c>
      <c r="H8" s="774" t="s">
        <v>2228</v>
      </c>
      <c r="I8" s="775" t="s">
        <v>2229</v>
      </c>
      <c r="J8" s="776" t="s">
        <v>2230</v>
      </c>
      <c r="K8" s="777"/>
    </row>
    <row r="9" spans="1:11" ht="18.75" customHeight="1" thickBot="1">
      <c r="A9" s="778" t="s">
        <v>2675</v>
      </c>
      <c r="B9" s="779">
        <f>SUM(B10:B24)</f>
        <v>0</v>
      </c>
      <c r="C9" s="780">
        <f>SUM(C10:C24)</f>
        <v>0</v>
      </c>
      <c r="D9" s="780">
        <f>SUM(D10:D24)</f>
        <v>0</v>
      </c>
      <c r="E9" s="781">
        <f>SUM(E10:E24)</f>
        <v>0</v>
      </c>
      <c r="F9" s="779">
        <f t="shared" ref="F9:K9" si="0">SUM(F10:F24)</f>
        <v>0</v>
      </c>
      <c r="G9" s="780">
        <f t="shared" si="0"/>
        <v>0</v>
      </c>
      <c r="H9" s="781">
        <f t="shared" si="0"/>
        <v>0</v>
      </c>
      <c r="I9" s="780">
        <f t="shared" si="0"/>
        <v>0</v>
      </c>
      <c r="J9" s="780">
        <f t="shared" si="0"/>
        <v>0</v>
      </c>
      <c r="K9" s="782">
        <f t="shared" si="0"/>
        <v>0</v>
      </c>
    </row>
    <row r="10" spans="1:11">
      <c r="A10" s="783" t="s">
        <v>712</v>
      </c>
      <c r="B10" s="784"/>
      <c r="C10" s="785"/>
      <c r="D10" s="785"/>
      <c r="E10" s="786"/>
      <c r="F10" s="784"/>
      <c r="G10" s="785"/>
      <c r="H10" s="786"/>
      <c r="I10" s="785"/>
      <c r="J10" s="787"/>
      <c r="K10" s="788">
        <f t="shared" ref="K10:K24" si="1">SUM(B10:J10)</f>
        <v>0</v>
      </c>
    </row>
    <row r="11" spans="1:11">
      <c r="A11" s="783" t="s">
        <v>2676</v>
      </c>
      <c r="B11" s="784"/>
      <c r="C11" s="785"/>
      <c r="D11" s="785"/>
      <c r="E11" s="786"/>
      <c r="F11" s="784"/>
      <c r="G11" s="785"/>
      <c r="H11" s="786"/>
      <c r="I11" s="785"/>
      <c r="J11" s="785"/>
      <c r="K11" s="789">
        <f t="shared" si="1"/>
        <v>0</v>
      </c>
    </row>
    <row r="12" spans="1:11">
      <c r="A12" s="783" t="s">
        <v>2677</v>
      </c>
      <c r="B12" s="784"/>
      <c r="C12" s="785"/>
      <c r="D12" s="785"/>
      <c r="E12" s="786"/>
      <c r="F12" s="784"/>
      <c r="G12" s="785"/>
      <c r="H12" s="786"/>
      <c r="I12" s="785"/>
      <c r="J12" s="785"/>
      <c r="K12" s="789">
        <f t="shared" si="1"/>
        <v>0</v>
      </c>
    </row>
    <row r="13" spans="1:11">
      <c r="A13" s="783" t="s">
        <v>2678</v>
      </c>
      <c r="B13" s="784"/>
      <c r="C13" s="785"/>
      <c r="D13" s="785"/>
      <c r="E13" s="786"/>
      <c r="F13" s="784"/>
      <c r="G13" s="785"/>
      <c r="H13" s="786"/>
      <c r="I13" s="785"/>
      <c r="J13" s="785"/>
      <c r="K13" s="789">
        <f t="shared" si="1"/>
        <v>0</v>
      </c>
    </row>
    <row r="14" spans="1:11">
      <c r="A14" s="783" t="s">
        <v>2679</v>
      </c>
      <c r="B14" s="784"/>
      <c r="C14" s="785"/>
      <c r="D14" s="785"/>
      <c r="E14" s="786"/>
      <c r="F14" s="784"/>
      <c r="G14" s="785"/>
      <c r="H14" s="786"/>
      <c r="I14" s="785"/>
      <c r="J14" s="785"/>
      <c r="K14" s="789">
        <f t="shared" si="1"/>
        <v>0</v>
      </c>
    </row>
    <row r="15" spans="1:11">
      <c r="A15" s="783" t="s">
        <v>2680</v>
      </c>
      <c r="B15" s="784"/>
      <c r="C15" s="785"/>
      <c r="D15" s="785"/>
      <c r="E15" s="786"/>
      <c r="F15" s="784"/>
      <c r="G15" s="785"/>
      <c r="H15" s="786"/>
      <c r="I15" s="785"/>
      <c r="J15" s="785"/>
      <c r="K15" s="789">
        <f t="shared" si="1"/>
        <v>0</v>
      </c>
    </row>
    <row r="16" spans="1:11">
      <c r="A16" s="783" t="s">
        <v>346</v>
      </c>
      <c r="B16" s="784"/>
      <c r="C16" s="785"/>
      <c r="D16" s="785"/>
      <c r="E16" s="786"/>
      <c r="F16" s="784"/>
      <c r="G16" s="785"/>
      <c r="H16" s="786"/>
      <c r="I16" s="785"/>
      <c r="J16" s="785"/>
      <c r="K16" s="789">
        <f t="shared" si="1"/>
        <v>0</v>
      </c>
    </row>
    <row r="17" spans="1:11" ht="23.25">
      <c r="A17" s="790" t="s">
        <v>2681</v>
      </c>
      <c r="B17" s="784"/>
      <c r="C17" s="785"/>
      <c r="D17" s="785"/>
      <c r="E17" s="786"/>
      <c r="F17" s="784"/>
      <c r="G17" s="785"/>
      <c r="H17" s="786"/>
      <c r="I17" s="785"/>
      <c r="J17" s="785"/>
      <c r="K17" s="789">
        <f t="shared" si="1"/>
        <v>0</v>
      </c>
    </row>
    <row r="18" spans="1:11" s="791" customFormat="1">
      <c r="A18" s="790" t="s">
        <v>2682</v>
      </c>
      <c r="B18" s="784"/>
      <c r="C18" s="785"/>
      <c r="D18" s="785"/>
      <c r="E18" s="786"/>
      <c r="F18" s="784"/>
      <c r="G18" s="785"/>
      <c r="H18" s="786"/>
      <c r="I18" s="785"/>
      <c r="J18" s="785"/>
      <c r="K18" s="789">
        <f t="shared" si="1"/>
        <v>0</v>
      </c>
    </row>
    <row r="19" spans="1:11" s="791" customFormat="1">
      <c r="A19" s="783" t="s">
        <v>2683</v>
      </c>
      <c r="B19" s="784"/>
      <c r="C19" s="785"/>
      <c r="D19" s="785"/>
      <c r="E19" s="786"/>
      <c r="F19" s="784"/>
      <c r="G19" s="785"/>
      <c r="H19" s="786"/>
      <c r="I19" s="785"/>
      <c r="J19" s="785"/>
      <c r="K19" s="789">
        <f t="shared" si="1"/>
        <v>0</v>
      </c>
    </row>
    <row r="20" spans="1:11" ht="12" customHeight="1">
      <c r="A20" s="783" t="s">
        <v>2684</v>
      </c>
      <c r="B20" s="784"/>
      <c r="C20" s="785"/>
      <c r="D20" s="785"/>
      <c r="E20" s="786"/>
      <c r="F20" s="784"/>
      <c r="G20" s="785"/>
      <c r="H20" s="786"/>
      <c r="I20" s="785"/>
      <c r="J20" s="785"/>
      <c r="K20" s="789">
        <f t="shared" si="1"/>
        <v>0</v>
      </c>
    </row>
    <row r="21" spans="1:11">
      <c r="A21" s="783" t="s">
        <v>2685</v>
      </c>
      <c r="B21" s="784"/>
      <c r="C21" s="785"/>
      <c r="D21" s="785"/>
      <c r="E21" s="786"/>
      <c r="F21" s="784"/>
      <c r="G21" s="785"/>
      <c r="H21" s="786"/>
      <c r="I21" s="785"/>
      <c r="J21" s="785"/>
      <c r="K21" s="789">
        <f t="shared" si="1"/>
        <v>0</v>
      </c>
    </row>
    <row r="22" spans="1:11">
      <c r="A22" s="783" t="s">
        <v>2686</v>
      </c>
      <c r="B22" s="784"/>
      <c r="C22" s="785"/>
      <c r="D22" s="785"/>
      <c r="E22" s="786"/>
      <c r="F22" s="784"/>
      <c r="G22" s="785"/>
      <c r="H22" s="786"/>
      <c r="I22" s="785"/>
      <c r="J22" s="785"/>
      <c r="K22" s="789">
        <f t="shared" si="1"/>
        <v>0</v>
      </c>
    </row>
    <row r="23" spans="1:11">
      <c r="A23" s="783" t="s">
        <v>2687</v>
      </c>
      <c r="B23" s="784"/>
      <c r="C23" s="785"/>
      <c r="D23" s="785"/>
      <c r="E23" s="786"/>
      <c r="F23" s="784"/>
      <c r="G23" s="785"/>
      <c r="H23" s="786"/>
      <c r="I23" s="785"/>
      <c r="J23" s="785"/>
      <c r="K23" s="789">
        <f t="shared" si="1"/>
        <v>0</v>
      </c>
    </row>
    <row r="24" spans="1:11" ht="13.5" thickBot="1">
      <c r="A24" s="783" t="s">
        <v>2688</v>
      </c>
      <c r="B24" s="784"/>
      <c r="C24" s="785"/>
      <c r="D24" s="785"/>
      <c r="E24" s="786"/>
      <c r="F24" s="784"/>
      <c r="G24" s="785"/>
      <c r="H24" s="786"/>
      <c r="I24" s="785"/>
      <c r="J24" s="785"/>
      <c r="K24" s="792">
        <f t="shared" si="1"/>
        <v>0</v>
      </c>
    </row>
    <row r="25" spans="1:11" ht="22.5" customHeight="1" thickBot="1">
      <c r="A25" s="778" t="s">
        <v>856</v>
      </c>
      <c r="B25" s="779">
        <f>+B26+B29+B35</f>
        <v>0</v>
      </c>
      <c r="C25" s="779">
        <f t="shared" ref="C25:H25" si="2">+C26+C29+C35</f>
        <v>0</v>
      </c>
      <c r="D25" s="779">
        <f t="shared" si="2"/>
        <v>0</v>
      </c>
      <c r="E25" s="779">
        <f t="shared" si="2"/>
        <v>0</v>
      </c>
      <c r="F25" s="779">
        <f t="shared" si="2"/>
        <v>0</v>
      </c>
      <c r="G25" s="779">
        <f t="shared" si="2"/>
        <v>0</v>
      </c>
      <c r="H25" s="779">
        <f t="shared" si="2"/>
        <v>0</v>
      </c>
      <c r="I25" s="780">
        <f t="shared" ref="I25:K25" si="3">+I26+I29+I32+I33+I34+I35</f>
        <v>0</v>
      </c>
      <c r="J25" s="780">
        <f t="shared" si="3"/>
        <v>0</v>
      </c>
      <c r="K25" s="793">
        <f t="shared" si="3"/>
        <v>0</v>
      </c>
    </row>
    <row r="26" spans="1:11" ht="21" customHeight="1" thickBot="1">
      <c r="A26" s="783" t="s">
        <v>2689</v>
      </c>
      <c r="B26" s="779">
        <f t="shared" ref="B26:K26" si="4">+B27+B28</f>
        <v>0</v>
      </c>
      <c r="C26" s="780">
        <f t="shared" si="4"/>
        <v>0</v>
      </c>
      <c r="D26" s="780">
        <f t="shared" si="4"/>
        <v>0</v>
      </c>
      <c r="E26" s="781">
        <f t="shared" si="4"/>
        <v>0</v>
      </c>
      <c r="F26" s="779">
        <f t="shared" si="4"/>
        <v>0</v>
      </c>
      <c r="G26" s="780">
        <f t="shared" si="4"/>
        <v>0</v>
      </c>
      <c r="H26" s="781">
        <f t="shared" si="4"/>
        <v>0</v>
      </c>
      <c r="I26" s="780">
        <f t="shared" si="4"/>
        <v>0</v>
      </c>
      <c r="J26" s="780">
        <f t="shared" si="4"/>
        <v>0</v>
      </c>
      <c r="K26" s="793">
        <f t="shared" si="4"/>
        <v>0</v>
      </c>
    </row>
    <row r="27" spans="1:11" s="791" customFormat="1">
      <c r="A27" s="794" t="s">
        <v>2690</v>
      </c>
      <c r="B27" s="784"/>
      <c r="C27" s="785"/>
      <c r="D27" s="785"/>
      <c r="E27" s="786"/>
      <c r="F27" s="784"/>
      <c r="G27" s="785"/>
      <c r="H27" s="786"/>
      <c r="I27" s="785"/>
      <c r="J27" s="785"/>
      <c r="K27" s="789">
        <f>SUM(B27:J27)</f>
        <v>0</v>
      </c>
    </row>
    <row r="28" spans="1:11" s="791" customFormat="1" ht="13.5" thickBot="1">
      <c r="A28" s="795" t="s">
        <v>2691</v>
      </c>
      <c r="B28" s="784"/>
      <c r="C28" s="785"/>
      <c r="D28" s="785"/>
      <c r="E28" s="786"/>
      <c r="F28" s="784"/>
      <c r="G28" s="785"/>
      <c r="H28" s="786"/>
      <c r="I28" s="785"/>
      <c r="J28" s="785"/>
      <c r="K28" s="789">
        <f>SUM(B28:J28)</f>
        <v>0</v>
      </c>
    </row>
    <row r="29" spans="1:11" ht="13.5" thickBot="1">
      <c r="A29" s="796" t="s">
        <v>1187</v>
      </c>
      <c r="B29" s="779">
        <f>+B30+B31</f>
        <v>0</v>
      </c>
      <c r="C29" s="780">
        <f t="shared" ref="C29:K29" si="5">+C30+C31</f>
        <v>0</v>
      </c>
      <c r="D29" s="780">
        <f t="shared" si="5"/>
        <v>0</v>
      </c>
      <c r="E29" s="781">
        <f t="shared" si="5"/>
        <v>0</v>
      </c>
      <c r="F29" s="779">
        <f t="shared" si="5"/>
        <v>0</v>
      </c>
      <c r="G29" s="780">
        <f t="shared" si="5"/>
        <v>0</v>
      </c>
      <c r="H29" s="781">
        <f t="shared" si="5"/>
        <v>0</v>
      </c>
      <c r="I29" s="780">
        <f t="shared" si="5"/>
        <v>0</v>
      </c>
      <c r="J29" s="780">
        <f t="shared" si="5"/>
        <v>0</v>
      </c>
      <c r="K29" s="788">
        <f t="shared" si="5"/>
        <v>0</v>
      </c>
    </row>
    <row r="30" spans="1:11">
      <c r="A30" s="794" t="s">
        <v>2690</v>
      </c>
      <c r="B30" s="784"/>
      <c r="C30" s="785"/>
      <c r="D30" s="785"/>
      <c r="E30" s="786"/>
      <c r="F30" s="784"/>
      <c r="G30" s="785"/>
      <c r="H30" s="786"/>
      <c r="I30" s="785"/>
      <c r="J30" s="785"/>
      <c r="K30" s="788">
        <f t="shared" ref="K30:K35" si="6">SUM(B30:J30)</f>
        <v>0</v>
      </c>
    </row>
    <row r="31" spans="1:11" ht="13.5" thickBot="1">
      <c r="A31" s="795" t="s">
        <v>2691</v>
      </c>
      <c r="B31" s="784"/>
      <c r="C31" s="785"/>
      <c r="D31" s="785"/>
      <c r="E31" s="786"/>
      <c r="F31" s="784"/>
      <c r="G31" s="785"/>
      <c r="H31" s="786"/>
      <c r="I31" s="785"/>
      <c r="J31" s="785"/>
      <c r="K31" s="789">
        <f t="shared" si="6"/>
        <v>0</v>
      </c>
    </row>
    <row r="32" spans="1:11">
      <c r="A32" s="783" t="s">
        <v>1188</v>
      </c>
      <c r="B32" s="2481"/>
      <c r="C32" s="2482"/>
      <c r="D32" s="2482"/>
      <c r="E32" s="2483"/>
      <c r="F32" s="2481"/>
      <c r="G32" s="2482"/>
      <c r="H32" s="2483"/>
      <c r="I32" s="785"/>
      <c r="J32" s="785"/>
      <c r="K32" s="789">
        <f t="shared" si="6"/>
        <v>0</v>
      </c>
    </row>
    <row r="33" spans="1:11">
      <c r="A33" s="783" t="s">
        <v>1189</v>
      </c>
      <c r="B33" s="2481"/>
      <c r="C33" s="2482"/>
      <c r="D33" s="2482"/>
      <c r="E33" s="2483"/>
      <c r="F33" s="2481"/>
      <c r="G33" s="2482"/>
      <c r="H33" s="2483"/>
      <c r="I33" s="785"/>
      <c r="J33" s="785"/>
      <c r="K33" s="789">
        <f t="shared" si="6"/>
        <v>0</v>
      </c>
    </row>
    <row r="34" spans="1:11">
      <c r="A34" s="783" t="s">
        <v>1190</v>
      </c>
      <c r="B34" s="2481"/>
      <c r="C34" s="2482"/>
      <c r="D34" s="2482"/>
      <c r="E34" s="2483"/>
      <c r="F34" s="2481"/>
      <c r="G34" s="2482"/>
      <c r="H34" s="2483"/>
      <c r="I34" s="785"/>
      <c r="J34" s="785"/>
      <c r="K34" s="789">
        <f t="shared" si="6"/>
        <v>0</v>
      </c>
    </row>
    <row r="35" spans="1:11" ht="13.5" thickBot="1">
      <c r="A35" s="783" t="s">
        <v>1097</v>
      </c>
      <c r="B35" s="784"/>
      <c r="C35" s="785"/>
      <c r="D35" s="785"/>
      <c r="E35" s="786"/>
      <c r="F35" s="784"/>
      <c r="G35" s="785"/>
      <c r="H35" s="786"/>
      <c r="I35" s="785"/>
      <c r="J35" s="785"/>
      <c r="K35" s="792">
        <f t="shared" si="6"/>
        <v>0</v>
      </c>
    </row>
    <row r="36" spans="1:11" ht="23.25" customHeight="1" thickBot="1">
      <c r="A36" s="778" t="s">
        <v>2606</v>
      </c>
      <c r="B36" s="779">
        <f t="shared" ref="B36:K36" si="7">SUM(B37:B39)</f>
        <v>0</v>
      </c>
      <c r="C36" s="780">
        <f t="shared" si="7"/>
        <v>0</v>
      </c>
      <c r="D36" s="780">
        <f t="shared" si="7"/>
        <v>0</v>
      </c>
      <c r="E36" s="781">
        <f t="shared" si="7"/>
        <v>0</v>
      </c>
      <c r="F36" s="780">
        <f t="shared" si="7"/>
        <v>0</v>
      </c>
      <c r="G36" s="780">
        <f t="shared" si="7"/>
        <v>0</v>
      </c>
      <c r="H36" s="781">
        <f t="shared" si="7"/>
        <v>0</v>
      </c>
      <c r="I36" s="780">
        <f t="shared" si="7"/>
        <v>0</v>
      </c>
      <c r="J36" s="780">
        <f t="shared" si="7"/>
        <v>0</v>
      </c>
      <c r="K36" s="797">
        <f t="shared" si="7"/>
        <v>0</v>
      </c>
    </row>
    <row r="37" spans="1:11" s="801" customFormat="1">
      <c r="A37" s="783" t="s">
        <v>1069</v>
      </c>
      <c r="B37" s="798"/>
      <c r="C37" s="799"/>
      <c r="D37" s="799"/>
      <c r="E37" s="800"/>
      <c r="F37" s="798"/>
      <c r="G37" s="799"/>
      <c r="H37" s="800"/>
      <c r="I37" s="799"/>
      <c r="J37" s="799"/>
      <c r="K37" s="789">
        <f>SUM(B37:J37)</f>
        <v>0</v>
      </c>
    </row>
    <row r="38" spans="1:11">
      <c r="A38" s="783" t="s">
        <v>2692</v>
      </c>
      <c r="B38" s="784"/>
      <c r="C38" s="785"/>
      <c r="D38" s="785"/>
      <c r="E38" s="786"/>
      <c r="F38" s="784"/>
      <c r="G38" s="785"/>
      <c r="H38" s="786"/>
      <c r="I38" s="785"/>
      <c r="J38" s="785"/>
      <c r="K38" s="789">
        <f>SUM(B38:J38)</f>
        <v>0</v>
      </c>
    </row>
    <row r="39" spans="1:11" ht="13.5" thickBot="1">
      <c r="A39" s="783" t="s">
        <v>78</v>
      </c>
      <c r="B39" s="784"/>
      <c r="C39" s="785"/>
      <c r="D39" s="785"/>
      <c r="E39" s="786"/>
      <c r="F39" s="784"/>
      <c r="G39" s="785"/>
      <c r="H39" s="786"/>
      <c r="I39" s="785"/>
      <c r="J39" s="785"/>
      <c r="K39" s="789">
        <f>SUM(B39:J39)</f>
        <v>0</v>
      </c>
    </row>
    <row r="40" spans="1:11" ht="20.25" customHeight="1" thickBot="1">
      <c r="A40" s="778" t="s">
        <v>2693</v>
      </c>
      <c r="B40" s="779">
        <f t="shared" ref="B40:K40" si="8">SUM(B41:B44)</f>
        <v>0</v>
      </c>
      <c r="C40" s="780">
        <f t="shared" si="8"/>
        <v>0</v>
      </c>
      <c r="D40" s="780">
        <f t="shared" si="8"/>
        <v>0</v>
      </c>
      <c r="E40" s="781">
        <f t="shared" si="8"/>
        <v>0</v>
      </c>
      <c r="F40" s="780">
        <f t="shared" si="8"/>
        <v>0</v>
      </c>
      <c r="G40" s="780">
        <f t="shared" si="8"/>
        <v>0</v>
      </c>
      <c r="H40" s="781">
        <f t="shared" si="8"/>
        <v>0</v>
      </c>
      <c r="I40" s="780">
        <f t="shared" si="8"/>
        <v>0</v>
      </c>
      <c r="J40" s="780">
        <f t="shared" si="8"/>
        <v>0</v>
      </c>
      <c r="K40" s="802">
        <f t="shared" si="8"/>
        <v>0</v>
      </c>
    </row>
    <row r="41" spans="1:11">
      <c r="A41" s="783" t="s">
        <v>2694</v>
      </c>
      <c r="B41" s="803"/>
      <c r="C41" s="804"/>
      <c r="D41" s="804"/>
      <c r="E41" s="805"/>
      <c r="F41" s="803"/>
      <c r="G41" s="804"/>
      <c r="H41" s="805"/>
      <c r="I41" s="804"/>
      <c r="J41" s="804"/>
      <c r="K41" s="789">
        <f>SUM(B41:J41)</f>
        <v>0</v>
      </c>
    </row>
    <row r="42" spans="1:11">
      <c r="A42" s="783" t="s">
        <v>2695</v>
      </c>
      <c r="B42" s="806"/>
      <c r="C42" s="807"/>
      <c r="D42" s="807"/>
      <c r="E42" s="808"/>
      <c r="F42" s="806"/>
      <c r="G42" s="807"/>
      <c r="H42" s="808"/>
      <c r="I42" s="807"/>
      <c r="J42" s="807"/>
      <c r="K42" s="789">
        <f>SUM(B42:J42)</f>
        <v>0</v>
      </c>
    </row>
    <row r="43" spans="1:11" ht="18.75" customHeight="1">
      <c r="A43" s="790" t="s">
        <v>2696</v>
      </c>
      <c r="B43" s="806"/>
      <c r="C43" s="807"/>
      <c r="D43" s="807"/>
      <c r="E43" s="808"/>
      <c r="F43" s="806"/>
      <c r="G43" s="807"/>
      <c r="H43" s="808"/>
      <c r="I43" s="807"/>
      <c r="J43" s="807"/>
      <c r="K43" s="789">
        <f>SUM(B43:J43)</f>
        <v>0</v>
      </c>
    </row>
    <row r="44" spans="1:11" ht="15" customHeight="1" thickBot="1">
      <c r="A44" s="783" t="s">
        <v>74</v>
      </c>
      <c r="B44" s="803"/>
      <c r="C44" s="804"/>
      <c r="D44" s="804"/>
      <c r="E44" s="805"/>
      <c r="F44" s="803"/>
      <c r="G44" s="804"/>
      <c r="H44" s="805"/>
      <c r="I44" s="804"/>
      <c r="J44" s="804"/>
      <c r="K44" s="789">
        <f>SUM(B44:J44)</f>
        <v>0</v>
      </c>
    </row>
    <row r="45" spans="1:11" ht="19.5" customHeight="1" thickBot="1">
      <c r="A45" s="778" t="s">
        <v>2697</v>
      </c>
      <c r="B45" s="809"/>
      <c r="C45" s="810"/>
      <c r="D45" s="810"/>
      <c r="E45" s="811"/>
      <c r="F45" s="809"/>
      <c r="G45" s="810"/>
      <c r="H45" s="811"/>
      <c r="I45" s="810"/>
      <c r="J45" s="811"/>
      <c r="K45" s="802">
        <f>SUM(B45:J45)</f>
        <v>0</v>
      </c>
    </row>
    <row r="46" spans="1:11" ht="18.75" customHeight="1" thickBot="1">
      <c r="A46" s="778" t="s">
        <v>2698</v>
      </c>
      <c r="B46" s="779">
        <f t="shared" ref="B46:K46" si="9">+B45+B40+B36+B25+B9</f>
        <v>0</v>
      </c>
      <c r="C46" s="780">
        <f t="shared" si="9"/>
        <v>0</v>
      </c>
      <c r="D46" s="780">
        <f t="shared" si="9"/>
        <v>0</v>
      </c>
      <c r="E46" s="781">
        <f t="shared" si="9"/>
        <v>0</v>
      </c>
      <c r="F46" s="780">
        <f t="shared" si="9"/>
        <v>0</v>
      </c>
      <c r="G46" s="780">
        <f t="shared" si="9"/>
        <v>0</v>
      </c>
      <c r="H46" s="781">
        <f t="shared" si="9"/>
        <v>0</v>
      </c>
      <c r="I46" s="780">
        <f t="shared" si="9"/>
        <v>0</v>
      </c>
      <c r="J46" s="780">
        <f t="shared" si="9"/>
        <v>0</v>
      </c>
      <c r="K46" s="812">
        <f t="shared" si="9"/>
        <v>0</v>
      </c>
    </row>
    <row r="47" spans="1:11" ht="18.75" customHeight="1" thickBot="1">
      <c r="A47" s="778" t="s">
        <v>2699</v>
      </c>
      <c r="B47" s="779">
        <f t="shared" ref="B47:K47" si="10">SUM(B48:B50)</f>
        <v>0</v>
      </c>
      <c r="C47" s="780">
        <f t="shared" si="10"/>
        <v>0</v>
      </c>
      <c r="D47" s="780">
        <f t="shared" si="10"/>
        <v>0</v>
      </c>
      <c r="E47" s="781">
        <f t="shared" si="10"/>
        <v>0</v>
      </c>
      <c r="F47" s="780">
        <f t="shared" si="10"/>
        <v>0</v>
      </c>
      <c r="G47" s="780">
        <f t="shared" si="10"/>
        <v>0</v>
      </c>
      <c r="H47" s="781">
        <f t="shared" si="10"/>
        <v>0</v>
      </c>
      <c r="I47" s="780">
        <f t="shared" si="10"/>
        <v>0</v>
      </c>
      <c r="J47" s="780">
        <f t="shared" si="10"/>
        <v>0</v>
      </c>
      <c r="K47" s="813">
        <f t="shared" si="10"/>
        <v>0</v>
      </c>
    </row>
    <row r="48" spans="1:11" ht="26.25" customHeight="1">
      <c r="A48" s="814" t="s">
        <v>2700</v>
      </c>
      <c r="B48" s="815"/>
      <c r="C48" s="816"/>
      <c r="D48" s="816"/>
      <c r="E48" s="817"/>
      <c r="F48" s="818"/>
      <c r="G48" s="819"/>
      <c r="H48" s="820"/>
      <c r="I48" s="816"/>
      <c r="J48" s="816"/>
      <c r="K48" s="789">
        <f>SUM(B48:J48)</f>
        <v>0</v>
      </c>
    </row>
    <row r="49" spans="1:11" ht="27" customHeight="1">
      <c r="A49" s="814" t="s">
        <v>2701</v>
      </c>
      <c r="B49" s="815"/>
      <c r="C49" s="816"/>
      <c r="D49" s="816"/>
      <c r="E49" s="817"/>
      <c r="F49" s="815"/>
      <c r="G49" s="816"/>
      <c r="H49" s="817"/>
      <c r="I49" s="816"/>
      <c r="J49" s="816"/>
      <c r="K49" s="789">
        <f>SUM(B49:J49)</f>
        <v>0</v>
      </c>
    </row>
    <row r="50" spans="1:11" ht="20.25" customHeight="1" thickBot="1">
      <c r="A50" s="821" t="s">
        <v>2702</v>
      </c>
      <c r="B50" s="815"/>
      <c r="C50" s="816"/>
      <c r="D50" s="816"/>
      <c r="E50" s="817"/>
      <c r="F50" s="822"/>
      <c r="G50" s="2484"/>
      <c r="H50" s="823"/>
      <c r="I50" s="816"/>
      <c r="J50" s="816"/>
      <c r="K50" s="789">
        <f>SUM(B50:J50)</f>
        <v>0</v>
      </c>
    </row>
    <row r="51" spans="1:11" ht="18.75" customHeight="1" thickBot="1">
      <c r="A51" s="778" t="s">
        <v>2703</v>
      </c>
      <c r="B51" s="824">
        <f t="shared" ref="B51:K51" si="11">+B47+B46</f>
        <v>0</v>
      </c>
      <c r="C51" s="825">
        <f t="shared" si="11"/>
        <v>0</v>
      </c>
      <c r="D51" s="825">
        <f t="shared" si="11"/>
        <v>0</v>
      </c>
      <c r="E51" s="826">
        <f t="shared" si="11"/>
        <v>0</v>
      </c>
      <c r="F51" s="825">
        <f t="shared" si="11"/>
        <v>0</v>
      </c>
      <c r="G51" s="825">
        <f t="shared" si="11"/>
        <v>0</v>
      </c>
      <c r="H51" s="826">
        <f t="shared" si="11"/>
        <v>0</v>
      </c>
      <c r="I51" s="825">
        <f t="shared" si="11"/>
        <v>0</v>
      </c>
      <c r="J51" s="825">
        <f t="shared" si="11"/>
        <v>0</v>
      </c>
      <c r="K51" s="782">
        <f t="shared" si="11"/>
        <v>0</v>
      </c>
    </row>
    <row r="52" spans="1:11" s="791" customFormat="1">
      <c r="A52" s="827"/>
      <c r="B52" s="827"/>
      <c r="C52" s="827"/>
      <c r="D52" s="827"/>
      <c r="E52" s="827"/>
      <c r="F52" s="828"/>
      <c r="G52" s="828"/>
      <c r="H52" s="828"/>
      <c r="I52" s="828"/>
      <c r="J52" s="828"/>
      <c r="K52" s="829"/>
    </row>
  </sheetData>
  <mergeCells count="4">
    <mergeCell ref="B2:G2"/>
    <mergeCell ref="B7:E7"/>
    <mergeCell ref="F7:H7"/>
    <mergeCell ref="I7:J7"/>
  </mergeCells>
  <pageMargins left="0.75" right="0.75" top="1" bottom="1" header="0.5" footer="0.5"/>
  <pageSetup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showGridLines="0" zoomScale="80" zoomScaleNormal="80" workbookViewId="0">
      <pane xSplit="1" ySplit="8" topLeftCell="B9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defaultRowHeight="12.75"/>
  <cols>
    <col min="1" max="1" width="58.7109375" style="764" customWidth="1"/>
    <col min="2" max="2" width="10.7109375" style="764" bestFit="1" customWidth="1"/>
    <col min="3" max="3" width="6.42578125" style="764" bestFit="1" customWidth="1"/>
    <col min="4" max="4" width="7.28515625" style="764" bestFit="1" customWidth="1"/>
    <col min="5" max="5" width="8.5703125" style="764" bestFit="1" customWidth="1"/>
    <col min="6" max="6" width="6" style="764" bestFit="1" customWidth="1"/>
    <col min="7" max="7" width="6.42578125" style="764" bestFit="1" customWidth="1"/>
    <col min="8" max="8" width="7.28515625" style="764" bestFit="1" customWidth="1"/>
    <col min="9" max="9" width="6.5703125" style="764" bestFit="1" customWidth="1"/>
    <col min="10" max="10" width="5.85546875" style="764" bestFit="1" customWidth="1"/>
    <col min="11" max="11" width="10.140625" style="764" bestFit="1" customWidth="1"/>
    <col min="12" max="16384" width="9.140625" style="764"/>
  </cols>
  <sheetData>
    <row r="1" spans="1:11" ht="15">
      <c r="A1" s="669" t="s">
        <v>2440</v>
      </c>
      <c r="B1" s="2" t="s">
        <v>2707</v>
      </c>
    </row>
    <row r="2" spans="1:11" ht="15" customHeight="1">
      <c r="A2" s="669" t="s">
        <v>2441</v>
      </c>
      <c r="B2" s="3230" t="s">
        <v>2557</v>
      </c>
      <c r="C2" s="3230"/>
      <c r="D2" s="3230"/>
      <c r="E2" s="3230"/>
      <c r="F2" s="3230"/>
      <c r="G2" s="3230"/>
      <c r="H2" s="3230"/>
    </row>
    <row r="3" spans="1:11" ht="15">
      <c r="A3" s="669" t="s">
        <v>2442</v>
      </c>
      <c r="B3" s="765" t="s">
        <v>61</v>
      </c>
    </row>
    <row r="4" spans="1:11" ht="15">
      <c r="A4" s="669" t="s">
        <v>2444</v>
      </c>
      <c r="B4" s="765" t="s">
        <v>62</v>
      </c>
    </row>
    <row r="5" spans="1:11" ht="15">
      <c r="A5" s="669" t="s">
        <v>2445</v>
      </c>
      <c r="B5" s="765" t="s">
        <v>1812</v>
      </c>
    </row>
    <row r="6" spans="1:11" ht="13.5" thickBot="1"/>
    <row r="7" spans="1:11" ht="13.5" thickBot="1">
      <c r="A7" s="766"/>
      <c r="B7" s="3234" t="s">
        <v>2670</v>
      </c>
      <c r="C7" s="3235"/>
      <c r="D7" s="3235"/>
      <c r="E7" s="3236"/>
      <c r="F7" s="3234" t="s">
        <v>1569</v>
      </c>
      <c r="G7" s="3235"/>
      <c r="H7" s="3236"/>
      <c r="I7" s="3237" t="s">
        <v>2225</v>
      </c>
      <c r="J7" s="3241"/>
      <c r="K7" s="767" t="s">
        <v>995</v>
      </c>
    </row>
    <row r="8" spans="1:11" ht="13.5" thickBot="1">
      <c r="A8" s="768"/>
      <c r="B8" s="769" t="s">
        <v>2671</v>
      </c>
      <c r="C8" s="770" t="s">
        <v>2672</v>
      </c>
      <c r="D8" s="770" t="s">
        <v>2673</v>
      </c>
      <c r="E8" s="771" t="s">
        <v>2674</v>
      </c>
      <c r="F8" s="772" t="s">
        <v>2226</v>
      </c>
      <c r="G8" s="773" t="s">
        <v>2227</v>
      </c>
      <c r="H8" s="774" t="s">
        <v>2228</v>
      </c>
      <c r="I8" s="775" t="s">
        <v>2229</v>
      </c>
      <c r="J8" s="776" t="s">
        <v>2230</v>
      </c>
      <c r="K8" s="777"/>
    </row>
    <row r="9" spans="1:11" ht="18.75" customHeight="1" thickBot="1">
      <c r="A9" s="778" t="s">
        <v>2675</v>
      </c>
      <c r="B9" s="779">
        <f t="shared" ref="B9:K9" si="0">SUM(B10:B24)</f>
        <v>0</v>
      </c>
      <c r="C9" s="780">
        <f t="shared" si="0"/>
        <v>0</v>
      </c>
      <c r="D9" s="780">
        <f t="shared" si="0"/>
        <v>0</v>
      </c>
      <c r="E9" s="781">
        <f t="shared" si="0"/>
        <v>0</v>
      </c>
      <c r="F9" s="780">
        <f t="shared" si="0"/>
        <v>0</v>
      </c>
      <c r="G9" s="780">
        <f t="shared" si="0"/>
        <v>0</v>
      </c>
      <c r="H9" s="781">
        <f t="shared" si="0"/>
        <v>0</v>
      </c>
      <c r="I9" s="780">
        <f t="shared" si="0"/>
        <v>0</v>
      </c>
      <c r="J9" s="780">
        <f t="shared" si="0"/>
        <v>0</v>
      </c>
      <c r="K9" s="782">
        <f t="shared" si="0"/>
        <v>0</v>
      </c>
    </row>
    <row r="10" spans="1:11">
      <c r="A10" s="783" t="s">
        <v>712</v>
      </c>
      <c r="B10" s="784"/>
      <c r="C10" s="785"/>
      <c r="D10" s="785"/>
      <c r="E10" s="786"/>
      <c r="F10" s="784"/>
      <c r="G10" s="785"/>
      <c r="H10" s="786"/>
      <c r="I10" s="785"/>
      <c r="J10" s="787"/>
      <c r="K10" s="788">
        <f t="shared" ref="K10:K24" si="1">SUM(B10:J10)</f>
        <v>0</v>
      </c>
    </row>
    <row r="11" spans="1:11">
      <c r="A11" s="783" t="s">
        <v>2676</v>
      </c>
      <c r="B11" s="784"/>
      <c r="C11" s="785"/>
      <c r="D11" s="785"/>
      <c r="E11" s="786"/>
      <c r="F11" s="784"/>
      <c r="G11" s="785"/>
      <c r="H11" s="786"/>
      <c r="I11" s="785"/>
      <c r="J11" s="785"/>
      <c r="K11" s="789">
        <f t="shared" si="1"/>
        <v>0</v>
      </c>
    </row>
    <row r="12" spans="1:11">
      <c r="A12" s="783" t="s">
        <v>2677</v>
      </c>
      <c r="B12" s="784"/>
      <c r="C12" s="785"/>
      <c r="D12" s="785"/>
      <c r="E12" s="786"/>
      <c r="F12" s="784"/>
      <c r="G12" s="785"/>
      <c r="H12" s="786"/>
      <c r="I12" s="785"/>
      <c r="J12" s="785"/>
      <c r="K12" s="789">
        <f t="shared" si="1"/>
        <v>0</v>
      </c>
    </row>
    <row r="13" spans="1:11">
      <c r="A13" s="783" t="s">
        <v>2678</v>
      </c>
      <c r="B13" s="784"/>
      <c r="C13" s="785"/>
      <c r="D13" s="785"/>
      <c r="E13" s="786"/>
      <c r="F13" s="784"/>
      <c r="G13" s="785"/>
      <c r="H13" s="786"/>
      <c r="I13" s="785"/>
      <c r="J13" s="785"/>
      <c r="K13" s="789">
        <f t="shared" si="1"/>
        <v>0</v>
      </c>
    </row>
    <row r="14" spans="1:11">
      <c r="A14" s="783" t="s">
        <v>2679</v>
      </c>
      <c r="B14" s="784"/>
      <c r="C14" s="785"/>
      <c r="D14" s="785"/>
      <c r="E14" s="786"/>
      <c r="F14" s="784"/>
      <c r="G14" s="785"/>
      <c r="H14" s="786"/>
      <c r="I14" s="785"/>
      <c r="J14" s="785"/>
      <c r="K14" s="789">
        <f t="shared" si="1"/>
        <v>0</v>
      </c>
    </row>
    <row r="15" spans="1:11">
      <c r="A15" s="783" t="s">
        <v>2680</v>
      </c>
      <c r="B15" s="784"/>
      <c r="C15" s="785"/>
      <c r="D15" s="785"/>
      <c r="E15" s="786"/>
      <c r="F15" s="784"/>
      <c r="G15" s="785"/>
      <c r="H15" s="786"/>
      <c r="I15" s="785"/>
      <c r="J15" s="785"/>
      <c r="K15" s="789">
        <f t="shared" si="1"/>
        <v>0</v>
      </c>
    </row>
    <row r="16" spans="1:11">
      <c r="A16" s="783" t="s">
        <v>346</v>
      </c>
      <c r="B16" s="784"/>
      <c r="C16" s="785"/>
      <c r="D16" s="785"/>
      <c r="E16" s="786"/>
      <c r="F16" s="784"/>
      <c r="G16" s="785"/>
      <c r="H16" s="786"/>
      <c r="I16" s="785"/>
      <c r="J16" s="785"/>
      <c r="K16" s="789">
        <f t="shared" si="1"/>
        <v>0</v>
      </c>
    </row>
    <row r="17" spans="1:11" ht="22.5">
      <c r="A17" s="831" t="s">
        <v>2681</v>
      </c>
      <c r="B17" s="784"/>
      <c r="C17" s="785"/>
      <c r="D17" s="785"/>
      <c r="E17" s="786"/>
      <c r="F17" s="784"/>
      <c r="G17" s="785"/>
      <c r="H17" s="786"/>
      <c r="I17" s="785"/>
      <c r="J17" s="785"/>
      <c r="K17" s="789">
        <f t="shared" si="1"/>
        <v>0</v>
      </c>
    </row>
    <row r="18" spans="1:11" s="791" customFormat="1">
      <c r="A18" s="790" t="s">
        <v>2682</v>
      </c>
      <c r="B18" s="784"/>
      <c r="C18" s="785"/>
      <c r="D18" s="785"/>
      <c r="E18" s="786"/>
      <c r="F18" s="784"/>
      <c r="G18" s="785"/>
      <c r="H18" s="786"/>
      <c r="I18" s="785"/>
      <c r="J18" s="785"/>
      <c r="K18" s="789">
        <f t="shared" si="1"/>
        <v>0</v>
      </c>
    </row>
    <row r="19" spans="1:11" s="791" customFormat="1">
      <c r="A19" s="783" t="s">
        <v>2683</v>
      </c>
      <c r="B19" s="784"/>
      <c r="C19" s="785"/>
      <c r="D19" s="785"/>
      <c r="E19" s="786"/>
      <c r="F19" s="784"/>
      <c r="G19" s="785"/>
      <c r="H19" s="786"/>
      <c r="I19" s="785"/>
      <c r="J19" s="785"/>
      <c r="K19" s="789">
        <f t="shared" si="1"/>
        <v>0</v>
      </c>
    </row>
    <row r="20" spans="1:11" ht="12" customHeight="1">
      <c r="A20" s="783" t="s">
        <v>2684</v>
      </c>
      <c r="B20" s="784"/>
      <c r="C20" s="785"/>
      <c r="D20" s="785"/>
      <c r="E20" s="786"/>
      <c r="F20" s="784"/>
      <c r="G20" s="785"/>
      <c r="H20" s="786"/>
      <c r="I20" s="785"/>
      <c r="J20" s="785"/>
      <c r="K20" s="789">
        <f t="shared" si="1"/>
        <v>0</v>
      </c>
    </row>
    <row r="21" spans="1:11">
      <c r="A21" s="783" t="s">
        <v>2685</v>
      </c>
      <c r="B21" s="784"/>
      <c r="C21" s="785"/>
      <c r="D21" s="785"/>
      <c r="E21" s="786"/>
      <c r="F21" s="784"/>
      <c r="G21" s="785"/>
      <c r="H21" s="786"/>
      <c r="I21" s="785"/>
      <c r="J21" s="785"/>
      <c r="K21" s="789">
        <f t="shared" si="1"/>
        <v>0</v>
      </c>
    </row>
    <row r="22" spans="1:11">
      <c r="A22" s="783" t="s">
        <v>2686</v>
      </c>
      <c r="B22" s="784"/>
      <c r="C22" s="785"/>
      <c r="D22" s="785"/>
      <c r="E22" s="786"/>
      <c r="F22" s="784"/>
      <c r="G22" s="785"/>
      <c r="H22" s="786"/>
      <c r="I22" s="785"/>
      <c r="J22" s="785"/>
      <c r="K22" s="789">
        <f t="shared" si="1"/>
        <v>0</v>
      </c>
    </row>
    <row r="23" spans="1:11">
      <c r="A23" s="783" t="s">
        <v>2687</v>
      </c>
      <c r="B23" s="784"/>
      <c r="C23" s="785"/>
      <c r="D23" s="785"/>
      <c r="E23" s="786"/>
      <c r="F23" s="784"/>
      <c r="G23" s="785"/>
      <c r="H23" s="786"/>
      <c r="I23" s="785"/>
      <c r="J23" s="785"/>
      <c r="K23" s="789">
        <f t="shared" si="1"/>
        <v>0</v>
      </c>
    </row>
    <row r="24" spans="1:11" ht="13.5" thickBot="1">
      <c r="A24" s="783" t="s">
        <v>2688</v>
      </c>
      <c r="B24" s="784"/>
      <c r="C24" s="785"/>
      <c r="D24" s="785"/>
      <c r="E24" s="786"/>
      <c r="F24" s="784"/>
      <c r="G24" s="785"/>
      <c r="H24" s="786"/>
      <c r="I24" s="785"/>
      <c r="J24" s="785"/>
      <c r="K24" s="792">
        <f t="shared" si="1"/>
        <v>0</v>
      </c>
    </row>
    <row r="25" spans="1:11" ht="22.5" customHeight="1" thickBot="1">
      <c r="A25" s="778" t="s">
        <v>856</v>
      </c>
      <c r="B25" s="779">
        <f>+B26+B29+B35</f>
        <v>0</v>
      </c>
      <c r="C25" s="779">
        <f t="shared" ref="C25:H25" si="2">+C26+C29+C35</f>
        <v>0</v>
      </c>
      <c r="D25" s="779">
        <f t="shared" si="2"/>
        <v>0</v>
      </c>
      <c r="E25" s="779">
        <f t="shared" si="2"/>
        <v>0</v>
      </c>
      <c r="F25" s="779">
        <f t="shared" si="2"/>
        <v>0</v>
      </c>
      <c r="G25" s="779">
        <f t="shared" si="2"/>
        <v>0</v>
      </c>
      <c r="H25" s="779">
        <f t="shared" si="2"/>
        <v>0</v>
      </c>
      <c r="I25" s="780">
        <f t="shared" ref="I25:K25" si="3">+I26+I29+I32+I33+I34+I35</f>
        <v>0</v>
      </c>
      <c r="J25" s="780">
        <f t="shared" si="3"/>
        <v>0</v>
      </c>
      <c r="K25" s="793">
        <f t="shared" si="3"/>
        <v>0</v>
      </c>
    </row>
    <row r="26" spans="1:11" ht="21" customHeight="1" thickBot="1">
      <c r="A26" s="783" t="s">
        <v>2689</v>
      </c>
      <c r="B26" s="832">
        <f t="shared" ref="B26:J26" si="4">+B27+B28</f>
        <v>0</v>
      </c>
      <c r="C26" s="2485">
        <f t="shared" si="4"/>
        <v>0</v>
      </c>
      <c r="D26" s="2485">
        <f t="shared" si="4"/>
        <v>0</v>
      </c>
      <c r="E26" s="833">
        <f t="shared" si="4"/>
        <v>0</v>
      </c>
      <c r="F26" s="779">
        <f t="shared" si="4"/>
        <v>0</v>
      </c>
      <c r="G26" s="780">
        <f t="shared" si="4"/>
        <v>0</v>
      </c>
      <c r="H26" s="781">
        <f t="shared" si="4"/>
        <v>0</v>
      </c>
      <c r="I26" s="780">
        <f t="shared" si="4"/>
        <v>0</v>
      </c>
      <c r="J26" s="780">
        <f t="shared" si="4"/>
        <v>0</v>
      </c>
      <c r="K26" s="793">
        <f>+K27+K28</f>
        <v>0</v>
      </c>
    </row>
    <row r="27" spans="1:11" s="791" customFormat="1">
      <c r="A27" s="794" t="s">
        <v>2690</v>
      </c>
      <c r="B27" s="784"/>
      <c r="C27" s="785"/>
      <c r="D27" s="785"/>
      <c r="E27" s="786"/>
      <c r="F27" s="784"/>
      <c r="G27" s="785"/>
      <c r="H27" s="786"/>
      <c r="I27" s="785"/>
      <c r="J27" s="785"/>
      <c r="K27" s="789">
        <f>SUM(B27:J27)</f>
        <v>0</v>
      </c>
    </row>
    <row r="28" spans="1:11" s="791" customFormat="1" ht="13.5" thickBot="1">
      <c r="A28" s="795" t="s">
        <v>2691</v>
      </c>
      <c r="B28" s="834"/>
      <c r="C28" s="2486"/>
      <c r="D28" s="2486"/>
      <c r="E28" s="835"/>
      <c r="F28" s="834"/>
      <c r="G28" s="2486"/>
      <c r="H28" s="835"/>
      <c r="I28" s="2486"/>
      <c r="J28" s="835"/>
      <c r="K28" s="789">
        <f>SUM(B28:J28)</f>
        <v>0</v>
      </c>
    </row>
    <row r="29" spans="1:11" ht="13.5" thickBot="1">
      <c r="A29" s="796" t="s">
        <v>1187</v>
      </c>
      <c r="B29" s="779">
        <f t="shared" ref="B29:J29" si="5">+B30+B31</f>
        <v>0</v>
      </c>
      <c r="C29" s="780">
        <f t="shared" si="5"/>
        <v>0</v>
      </c>
      <c r="D29" s="780">
        <f t="shared" si="5"/>
        <v>0</v>
      </c>
      <c r="E29" s="781">
        <f t="shared" si="5"/>
        <v>0</v>
      </c>
      <c r="F29" s="779">
        <f t="shared" si="5"/>
        <v>0</v>
      </c>
      <c r="G29" s="780">
        <f t="shared" si="5"/>
        <v>0</v>
      </c>
      <c r="H29" s="781">
        <f t="shared" si="5"/>
        <v>0</v>
      </c>
      <c r="I29" s="780">
        <f t="shared" si="5"/>
        <v>0</v>
      </c>
      <c r="J29" s="780">
        <f t="shared" si="5"/>
        <v>0</v>
      </c>
      <c r="K29" s="788">
        <f>+K30+K31</f>
        <v>0</v>
      </c>
    </row>
    <row r="30" spans="1:11">
      <c r="A30" s="794" t="s">
        <v>2690</v>
      </c>
      <c r="B30" s="784"/>
      <c r="C30" s="785"/>
      <c r="D30" s="785"/>
      <c r="E30" s="786"/>
      <c r="F30" s="784"/>
      <c r="G30" s="785"/>
      <c r="H30" s="786"/>
      <c r="I30" s="785"/>
      <c r="J30" s="785"/>
      <c r="K30" s="788">
        <f t="shared" ref="K30:K35" si="6">SUM(B30:J30)</f>
        <v>0</v>
      </c>
    </row>
    <row r="31" spans="1:11" ht="13.5" thickBot="1">
      <c r="A31" s="795" t="s">
        <v>2691</v>
      </c>
      <c r="B31" s="834"/>
      <c r="C31" s="2486"/>
      <c r="D31" s="2486"/>
      <c r="E31" s="835"/>
      <c r="F31" s="834"/>
      <c r="G31" s="2486"/>
      <c r="H31" s="835"/>
      <c r="I31" s="2486"/>
      <c r="J31" s="835"/>
      <c r="K31" s="789">
        <f t="shared" si="6"/>
        <v>0</v>
      </c>
    </row>
    <row r="32" spans="1:11">
      <c r="A32" s="783" t="s">
        <v>1188</v>
      </c>
      <c r="B32" s="2481"/>
      <c r="C32" s="2482"/>
      <c r="D32" s="2482"/>
      <c r="E32" s="2483"/>
      <c r="F32" s="2481"/>
      <c r="G32" s="2482"/>
      <c r="H32" s="2483"/>
      <c r="I32" s="785"/>
      <c r="J32" s="785"/>
      <c r="K32" s="789">
        <f t="shared" si="6"/>
        <v>0</v>
      </c>
    </row>
    <row r="33" spans="1:11">
      <c r="A33" s="783" t="s">
        <v>1189</v>
      </c>
      <c r="B33" s="2481"/>
      <c r="C33" s="2482"/>
      <c r="D33" s="2482"/>
      <c r="E33" s="2483"/>
      <c r="F33" s="2481"/>
      <c r="G33" s="2482"/>
      <c r="H33" s="2483"/>
      <c r="I33" s="785"/>
      <c r="J33" s="785"/>
      <c r="K33" s="789">
        <f t="shared" si="6"/>
        <v>0</v>
      </c>
    </row>
    <row r="34" spans="1:11">
      <c r="A34" s="783" t="s">
        <v>1190</v>
      </c>
      <c r="B34" s="2481"/>
      <c r="C34" s="2482"/>
      <c r="D34" s="2482"/>
      <c r="E34" s="2483"/>
      <c r="F34" s="2481"/>
      <c r="G34" s="2482"/>
      <c r="H34" s="2483"/>
      <c r="I34" s="785"/>
      <c r="J34" s="785"/>
      <c r="K34" s="789">
        <f t="shared" si="6"/>
        <v>0</v>
      </c>
    </row>
    <row r="35" spans="1:11" ht="13.5" thickBot="1">
      <c r="A35" s="783" t="s">
        <v>1097</v>
      </c>
      <c r="B35" s="784"/>
      <c r="C35" s="785"/>
      <c r="D35" s="785"/>
      <c r="E35" s="786"/>
      <c r="F35" s="784"/>
      <c r="G35" s="785"/>
      <c r="H35" s="786"/>
      <c r="I35" s="785"/>
      <c r="J35" s="785"/>
      <c r="K35" s="792">
        <f t="shared" si="6"/>
        <v>0</v>
      </c>
    </row>
    <row r="36" spans="1:11" ht="23.25" customHeight="1" thickBot="1">
      <c r="A36" s="778" t="s">
        <v>2606</v>
      </c>
      <c r="B36" s="779">
        <f t="shared" ref="B36:K36" si="7">SUM(B37:B39)</f>
        <v>0</v>
      </c>
      <c r="C36" s="780">
        <f t="shared" si="7"/>
        <v>0</v>
      </c>
      <c r="D36" s="780">
        <f t="shared" si="7"/>
        <v>0</v>
      </c>
      <c r="E36" s="781">
        <f t="shared" si="7"/>
        <v>0</v>
      </c>
      <c r="F36" s="780">
        <f t="shared" si="7"/>
        <v>0</v>
      </c>
      <c r="G36" s="780">
        <f t="shared" si="7"/>
        <v>0</v>
      </c>
      <c r="H36" s="781">
        <f t="shared" si="7"/>
        <v>0</v>
      </c>
      <c r="I36" s="780">
        <f t="shared" si="7"/>
        <v>0</v>
      </c>
      <c r="J36" s="780">
        <f t="shared" si="7"/>
        <v>0</v>
      </c>
      <c r="K36" s="797">
        <f t="shared" si="7"/>
        <v>0</v>
      </c>
    </row>
    <row r="37" spans="1:11" s="801" customFormat="1">
      <c r="A37" s="783" t="s">
        <v>1069</v>
      </c>
      <c r="B37" s="798"/>
      <c r="C37" s="799"/>
      <c r="D37" s="799"/>
      <c r="E37" s="800"/>
      <c r="F37" s="798"/>
      <c r="G37" s="799"/>
      <c r="H37" s="800"/>
      <c r="I37" s="799"/>
      <c r="J37" s="799"/>
      <c r="K37" s="789">
        <f>SUM(B37:J37)</f>
        <v>0</v>
      </c>
    </row>
    <row r="38" spans="1:11">
      <c r="A38" s="783" t="s">
        <v>2692</v>
      </c>
      <c r="B38" s="784"/>
      <c r="C38" s="785"/>
      <c r="D38" s="785"/>
      <c r="E38" s="786"/>
      <c r="F38" s="784"/>
      <c r="G38" s="785"/>
      <c r="H38" s="786"/>
      <c r="I38" s="785"/>
      <c r="J38" s="785"/>
      <c r="K38" s="789">
        <f>SUM(B38:J38)</f>
        <v>0</v>
      </c>
    </row>
    <row r="39" spans="1:11" ht="13.5" thickBot="1">
      <c r="A39" s="783" t="s">
        <v>78</v>
      </c>
      <c r="B39" s="784"/>
      <c r="C39" s="785"/>
      <c r="D39" s="785"/>
      <c r="E39" s="786"/>
      <c r="F39" s="784"/>
      <c r="G39" s="785"/>
      <c r="H39" s="786"/>
      <c r="I39" s="785"/>
      <c r="J39" s="785"/>
      <c r="K39" s="789">
        <f>SUM(B39:J39)</f>
        <v>0</v>
      </c>
    </row>
    <row r="40" spans="1:11" ht="20.25" customHeight="1" thickBot="1">
      <c r="A40" s="778" t="s">
        <v>2693</v>
      </c>
      <c r="B40" s="779">
        <f t="shared" ref="B40:K40" si="8">SUM(B41:B44)</f>
        <v>0</v>
      </c>
      <c r="C40" s="780">
        <f t="shared" si="8"/>
        <v>0</v>
      </c>
      <c r="D40" s="780">
        <f t="shared" si="8"/>
        <v>0</v>
      </c>
      <c r="E40" s="781">
        <f t="shared" si="8"/>
        <v>0</v>
      </c>
      <c r="F40" s="780">
        <f t="shared" si="8"/>
        <v>0</v>
      </c>
      <c r="G40" s="780">
        <f t="shared" si="8"/>
        <v>0</v>
      </c>
      <c r="H40" s="781">
        <f t="shared" si="8"/>
        <v>0</v>
      </c>
      <c r="I40" s="780">
        <f t="shared" si="8"/>
        <v>0</v>
      </c>
      <c r="J40" s="780">
        <f t="shared" si="8"/>
        <v>0</v>
      </c>
      <c r="K40" s="802">
        <f t="shared" si="8"/>
        <v>0</v>
      </c>
    </row>
    <row r="41" spans="1:11">
      <c r="A41" s="783" t="s">
        <v>2694</v>
      </c>
      <c r="B41" s="803"/>
      <c r="C41" s="804"/>
      <c r="D41" s="804"/>
      <c r="E41" s="805"/>
      <c r="F41" s="803"/>
      <c r="G41" s="804"/>
      <c r="H41" s="805"/>
      <c r="I41" s="804"/>
      <c r="J41" s="804"/>
      <c r="K41" s="789">
        <f>SUM(B41:J41)</f>
        <v>0</v>
      </c>
    </row>
    <row r="42" spans="1:11" ht="16.5" customHeight="1">
      <c r="A42" s="783" t="s">
        <v>2695</v>
      </c>
      <c r="B42" s="806"/>
      <c r="C42" s="807"/>
      <c r="D42" s="807"/>
      <c r="E42" s="808"/>
      <c r="F42" s="806"/>
      <c r="G42" s="807"/>
      <c r="H42" s="808"/>
      <c r="I42" s="807"/>
      <c r="J42" s="807"/>
      <c r="K42" s="789">
        <f>SUM(B42:J42)</f>
        <v>0</v>
      </c>
    </row>
    <row r="43" spans="1:11" ht="26.25" customHeight="1">
      <c r="A43" s="790" t="s">
        <v>2696</v>
      </c>
      <c r="B43" s="806"/>
      <c r="C43" s="807"/>
      <c r="D43" s="807"/>
      <c r="E43" s="808"/>
      <c r="F43" s="806"/>
      <c r="G43" s="807"/>
      <c r="H43" s="808"/>
      <c r="I43" s="807"/>
      <c r="J43" s="807"/>
      <c r="K43" s="789">
        <f>SUM(B43:J43)</f>
        <v>0</v>
      </c>
    </row>
    <row r="44" spans="1:11" ht="15" customHeight="1" thickBot="1">
      <c r="A44" s="783" t="s">
        <v>74</v>
      </c>
      <c r="B44" s="803"/>
      <c r="C44" s="804"/>
      <c r="D44" s="804"/>
      <c r="E44" s="805"/>
      <c r="F44" s="803"/>
      <c r="G44" s="804"/>
      <c r="H44" s="805"/>
      <c r="I44" s="804"/>
      <c r="J44" s="804"/>
      <c r="K44" s="789">
        <f>SUM(B44:J44)</f>
        <v>0</v>
      </c>
    </row>
    <row r="45" spans="1:11" ht="19.5" customHeight="1" thickBot="1">
      <c r="A45" s="778" t="s">
        <v>2697</v>
      </c>
      <c r="B45" s="809"/>
      <c r="C45" s="810"/>
      <c r="D45" s="810"/>
      <c r="E45" s="811"/>
      <c r="F45" s="809"/>
      <c r="G45" s="810"/>
      <c r="H45" s="811"/>
      <c r="I45" s="810"/>
      <c r="J45" s="811"/>
      <c r="K45" s="802">
        <f>SUM(B45:J45)</f>
        <v>0</v>
      </c>
    </row>
    <row r="46" spans="1:11" ht="18.75" customHeight="1" thickBot="1">
      <c r="A46" s="778" t="s">
        <v>2698</v>
      </c>
      <c r="B46" s="779">
        <f t="shared" ref="B46:K46" si="9">+B45+B40+B36+B25+B9</f>
        <v>0</v>
      </c>
      <c r="C46" s="780">
        <f t="shared" si="9"/>
        <v>0</v>
      </c>
      <c r="D46" s="780">
        <f t="shared" si="9"/>
        <v>0</v>
      </c>
      <c r="E46" s="781">
        <f t="shared" si="9"/>
        <v>0</v>
      </c>
      <c r="F46" s="780">
        <f t="shared" si="9"/>
        <v>0</v>
      </c>
      <c r="G46" s="780">
        <f t="shared" si="9"/>
        <v>0</v>
      </c>
      <c r="H46" s="781">
        <f t="shared" si="9"/>
        <v>0</v>
      </c>
      <c r="I46" s="780">
        <f t="shared" si="9"/>
        <v>0</v>
      </c>
      <c r="J46" s="780">
        <f t="shared" si="9"/>
        <v>0</v>
      </c>
      <c r="K46" s="812">
        <f t="shared" si="9"/>
        <v>0</v>
      </c>
    </row>
    <row r="47" spans="1:11" ht="18.75" customHeight="1" thickBot="1">
      <c r="A47" s="778" t="s">
        <v>2699</v>
      </c>
      <c r="B47" s="779">
        <f t="shared" ref="B47:K47" si="10">SUM(B48:B50)</f>
        <v>0</v>
      </c>
      <c r="C47" s="780">
        <f t="shared" si="10"/>
        <v>0</v>
      </c>
      <c r="D47" s="780">
        <f t="shared" si="10"/>
        <v>0</v>
      </c>
      <c r="E47" s="781">
        <f t="shared" si="10"/>
        <v>0</v>
      </c>
      <c r="F47" s="780">
        <f t="shared" si="10"/>
        <v>0</v>
      </c>
      <c r="G47" s="780">
        <f t="shared" si="10"/>
        <v>0</v>
      </c>
      <c r="H47" s="781">
        <f t="shared" si="10"/>
        <v>0</v>
      </c>
      <c r="I47" s="780">
        <f t="shared" si="10"/>
        <v>0</v>
      </c>
      <c r="J47" s="780">
        <f t="shared" si="10"/>
        <v>0</v>
      </c>
      <c r="K47" s="813">
        <f t="shared" si="10"/>
        <v>0</v>
      </c>
    </row>
    <row r="48" spans="1:11" ht="26.25" customHeight="1">
      <c r="A48" s="814" t="s">
        <v>2700</v>
      </c>
      <c r="B48" s="815"/>
      <c r="C48" s="816"/>
      <c r="D48" s="816"/>
      <c r="E48" s="817"/>
      <c r="F48" s="818"/>
      <c r="G48" s="819"/>
      <c r="H48" s="820"/>
      <c r="I48" s="816"/>
      <c r="J48" s="816"/>
      <c r="K48" s="789">
        <f>SUM(B48:J48)</f>
        <v>0</v>
      </c>
    </row>
    <row r="49" spans="1:11" ht="27" customHeight="1">
      <c r="A49" s="814" t="s">
        <v>2701</v>
      </c>
      <c r="B49" s="815"/>
      <c r="C49" s="816"/>
      <c r="D49" s="816"/>
      <c r="E49" s="817"/>
      <c r="F49" s="815"/>
      <c r="G49" s="816"/>
      <c r="H49" s="817"/>
      <c r="I49" s="816"/>
      <c r="J49" s="816"/>
      <c r="K49" s="789">
        <f>SUM(B49:J49)</f>
        <v>0</v>
      </c>
    </row>
    <row r="50" spans="1:11" ht="20.25" customHeight="1" thickBot="1">
      <c r="A50" s="821" t="s">
        <v>2702</v>
      </c>
      <c r="B50" s="815"/>
      <c r="C50" s="816"/>
      <c r="D50" s="816"/>
      <c r="E50" s="817"/>
      <c r="F50" s="822"/>
      <c r="G50" s="2484"/>
      <c r="H50" s="823"/>
      <c r="I50" s="816"/>
      <c r="J50" s="816"/>
      <c r="K50" s="789">
        <f>SUM(B50:J50)</f>
        <v>0</v>
      </c>
    </row>
    <row r="51" spans="1:11" ht="18.75" customHeight="1" thickBot="1">
      <c r="A51" s="778" t="s">
        <v>2703</v>
      </c>
      <c r="B51" s="824">
        <f t="shared" ref="B51:J51" si="11">+B47+B46</f>
        <v>0</v>
      </c>
      <c r="C51" s="825">
        <f t="shared" si="11"/>
        <v>0</v>
      </c>
      <c r="D51" s="825">
        <f t="shared" si="11"/>
        <v>0</v>
      </c>
      <c r="E51" s="826">
        <f t="shared" si="11"/>
        <v>0</v>
      </c>
      <c r="F51" s="825">
        <f t="shared" si="11"/>
        <v>0</v>
      </c>
      <c r="G51" s="825">
        <f t="shared" si="11"/>
        <v>0</v>
      </c>
      <c r="H51" s="826">
        <f t="shared" si="11"/>
        <v>0</v>
      </c>
      <c r="I51" s="825">
        <f t="shared" si="11"/>
        <v>0</v>
      </c>
      <c r="J51" s="825">
        <f t="shared" si="11"/>
        <v>0</v>
      </c>
      <c r="K51" s="782">
        <f>+K47+K46</f>
        <v>0</v>
      </c>
    </row>
    <row r="52" spans="1:11" s="791" customFormat="1">
      <c r="A52" s="827"/>
      <c r="B52" s="827"/>
      <c r="C52" s="827"/>
      <c r="D52" s="827"/>
      <c r="E52" s="827"/>
      <c r="F52" s="828"/>
      <c r="G52" s="828"/>
      <c r="H52" s="828"/>
      <c r="I52" s="828"/>
      <c r="J52" s="828"/>
      <c r="K52" s="829"/>
    </row>
  </sheetData>
  <mergeCells count="4">
    <mergeCell ref="B2:H2"/>
    <mergeCell ref="B7:E7"/>
    <mergeCell ref="F7:H7"/>
    <mergeCell ref="I7:J7"/>
  </mergeCells>
  <printOptions headings="1"/>
  <pageMargins left="0.75" right="0.75" top="1" bottom="1" header="0.5" footer="0.5"/>
  <pageSetup scale="85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zoomScale="80" zoomScaleNormal="80" workbookViewId="0">
      <pane xSplit="1" ySplit="8" topLeftCell="B9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defaultRowHeight="15"/>
  <cols>
    <col min="1" max="1" width="58.7109375" style="1613" customWidth="1"/>
    <col min="2" max="2" width="10.7109375" style="1613" bestFit="1" customWidth="1"/>
    <col min="3" max="3" width="5.7109375" style="1613" bestFit="1" customWidth="1"/>
    <col min="4" max="4" width="6" style="1613" bestFit="1" customWidth="1"/>
    <col min="5" max="5" width="7.28515625" style="1613" bestFit="1" customWidth="1"/>
    <col min="6" max="6" width="5.7109375" style="1613" bestFit="1" customWidth="1"/>
    <col min="7" max="7" width="6.28515625" style="1613" bestFit="1" customWidth="1"/>
    <col min="8" max="8" width="6" style="1613" bestFit="1" customWidth="1"/>
    <col min="9" max="10" width="5.7109375" style="1613" bestFit="1" customWidth="1"/>
    <col min="11" max="11" width="7.7109375" style="1613" bestFit="1" customWidth="1"/>
    <col min="12" max="16384" width="9.140625" style="1613"/>
  </cols>
  <sheetData>
    <row r="1" spans="1:11" s="764" customFormat="1">
      <c r="A1" s="669" t="s">
        <v>2440</v>
      </c>
      <c r="B1" s="836">
        <v>37</v>
      </c>
      <c r="D1" s="837"/>
      <c r="E1" s="838"/>
    </row>
    <row r="2" spans="1:11" s="764" customFormat="1" ht="14.25" customHeight="1">
      <c r="A2" s="669" t="s">
        <v>2441</v>
      </c>
      <c r="B2" s="3242" t="s">
        <v>2558</v>
      </c>
      <c r="C2" s="3242"/>
      <c r="D2" s="3242"/>
      <c r="E2" s="3242"/>
      <c r="F2" s="3242"/>
      <c r="G2" s="3242"/>
    </row>
    <row r="3" spans="1:11" s="764" customFormat="1">
      <c r="A3" s="669" t="s">
        <v>2442</v>
      </c>
      <c r="B3" s="765" t="s">
        <v>61</v>
      </c>
      <c r="D3" s="837"/>
      <c r="E3" s="839"/>
    </row>
    <row r="4" spans="1:11" s="764" customFormat="1">
      <c r="A4" s="669" t="s">
        <v>2444</v>
      </c>
      <c r="B4" s="765" t="s">
        <v>62</v>
      </c>
      <c r="D4" s="837"/>
      <c r="E4" s="839"/>
    </row>
    <row r="5" spans="1:11" s="764" customFormat="1">
      <c r="A5" s="669" t="s">
        <v>2445</v>
      </c>
      <c r="B5" s="765" t="s">
        <v>1812</v>
      </c>
      <c r="D5" s="837"/>
      <c r="E5" s="839"/>
    </row>
    <row r="6" spans="1:11" ht="15.75" thickBot="1"/>
    <row r="7" spans="1:11" s="840" customFormat="1" ht="12.75" customHeight="1">
      <c r="A7" s="1648"/>
      <c r="B7" s="1645"/>
      <c r="C7" s="1645" t="s">
        <v>2708</v>
      </c>
      <c r="D7" s="1645"/>
      <c r="E7" s="1646"/>
      <c r="F7" s="1644"/>
      <c r="G7" s="1645" t="s">
        <v>2709</v>
      </c>
      <c r="H7" s="1646"/>
      <c r="I7" s="1645" t="s">
        <v>2710</v>
      </c>
      <c r="J7" s="1645"/>
      <c r="K7" s="3243" t="s">
        <v>2567</v>
      </c>
    </row>
    <row r="8" spans="1:11" s="840" customFormat="1" ht="20.25" customHeight="1" thickBot="1">
      <c r="A8" s="768"/>
      <c r="B8" s="2487" t="s">
        <v>2671</v>
      </c>
      <c r="C8" s="2487" t="s">
        <v>2672</v>
      </c>
      <c r="D8" s="2487" t="s">
        <v>2673</v>
      </c>
      <c r="E8" s="841" t="s">
        <v>2674</v>
      </c>
      <c r="F8" s="842" t="s">
        <v>2226</v>
      </c>
      <c r="G8" s="2487" t="s">
        <v>2227</v>
      </c>
      <c r="H8" s="841" t="s">
        <v>2228</v>
      </c>
      <c r="I8" s="2487" t="s">
        <v>2229</v>
      </c>
      <c r="J8" s="2487" t="s">
        <v>2230</v>
      </c>
      <c r="K8" s="3244"/>
    </row>
    <row r="9" spans="1:11" s="840" customFormat="1" ht="20.25" customHeight="1" thickBot="1">
      <c r="A9" s="843" t="s">
        <v>2590</v>
      </c>
      <c r="B9" s="844">
        <f t="shared" ref="B9:K9" si="0">SUM(B10:B22)</f>
        <v>0</v>
      </c>
      <c r="C9" s="845">
        <f t="shared" si="0"/>
        <v>0</v>
      </c>
      <c r="D9" s="845">
        <f t="shared" si="0"/>
        <v>0</v>
      </c>
      <c r="E9" s="846">
        <f t="shared" si="0"/>
        <v>0</v>
      </c>
      <c r="F9" s="844">
        <f t="shared" si="0"/>
        <v>0</v>
      </c>
      <c r="G9" s="845">
        <f t="shared" si="0"/>
        <v>0</v>
      </c>
      <c r="H9" s="846">
        <f t="shared" si="0"/>
        <v>0</v>
      </c>
      <c r="I9" s="845">
        <f t="shared" si="0"/>
        <v>0</v>
      </c>
      <c r="J9" s="846">
        <f t="shared" si="0"/>
        <v>0</v>
      </c>
      <c r="K9" s="793">
        <f t="shared" si="0"/>
        <v>0</v>
      </c>
    </row>
    <row r="10" spans="1:11" s="840" customFormat="1" ht="12.75">
      <c r="A10" s="847" t="s">
        <v>2592</v>
      </c>
      <c r="B10" s="784"/>
      <c r="C10" s="785"/>
      <c r="D10" s="785"/>
      <c r="E10" s="786"/>
      <c r="F10" s="784"/>
      <c r="G10" s="785"/>
      <c r="H10" s="786"/>
      <c r="I10" s="785"/>
      <c r="J10" s="786"/>
      <c r="K10" s="848">
        <f t="shared" ref="K10:K22" si="1">SUM(B10:J10)</f>
        <v>0</v>
      </c>
    </row>
    <row r="11" spans="1:11" s="840" customFormat="1" ht="12.75">
      <c r="A11" s="847" t="s">
        <v>2593</v>
      </c>
      <c r="B11" s="784"/>
      <c r="C11" s="785"/>
      <c r="D11" s="785"/>
      <c r="E11" s="786"/>
      <c r="F11" s="784"/>
      <c r="G11" s="785"/>
      <c r="H11" s="786"/>
      <c r="I11" s="785"/>
      <c r="J11" s="786"/>
      <c r="K11" s="848">
        <f t="shared" si="1"/>
        <v>0</v>
      </c>
    </row>
    <row r="12" spans="1:11" s="840" customFormat="1" ht="12.75">
      <c r="A12" s="847" t="s">
        <v>2594</v>
      </c>
      <c r="B12" s="784"/>
      <c r="C12" s="785"/>
      <c r="D12" s="785"/>
      <c r="E12" s="786"/>
      <c r="F12" s="784"/>
      <c r="G12" s="785"/>
      <c r="H12" s="786"/>
      <c r="I12" s="785"/>
      <c r="J12" s="786"/>
      <c r="K12" s="848">
        <f t="shared" si="1"/>
        <v>0</v>
      </c>
    </row>
    <row r="13" spans="1:11" s="840" customFormat="1" ht="12.75">
      <c r="A13" s="847" t="s">
        <v>2596</v>
      </c>
      <c r="B13" s="784"/>
      <c r="C13" s="785"/>
      <c r="D13" s="785"/>
      <c r="E13" s="786"/>
      <c r="F13" s="784"/>
      <c r="G13" s="785"/>
      <c r="H13" s="786"/>
      <c r="I13" s="785"/>
      <c r="J13" s="786"/>
      <c r="K13" s="848">
        <f t="shared" si="1"/>
        <v>0</v>
      </c>
    </row>
    <row r="14" spans="1:11" s="840" customFormat="1" ht="12.75">
      <c r="A14" s="847" t="s">
        <v>2711</v>
      </c>
      <c r="B14" s="784"/>
      <c r="C14" s="785"/>
      <c r="D14" s="785"/>
      <c r="E14" s="786"/>
      <c r="F14" s="784"/>
      <c r="G14" s="785"/>
      <c r="H14" s="786"/>
      <c r="I14" s="785"/>
      <c r="J14" s="786"/>
      <c r="K14" s="848">
        <f t="shared" si="1"/>
        <v>0</v>
      </c>
    </row>
    <row r="15" spans="1:11" s="840" customFormat="1" ht="12.75">
      <c r="A15" s="847" t="s">
        <v>2712</v>
      </c>
      <c r="B15" s="784"/>
      <c r="C15" s="785"/>
      <c r="D15" s="785"/>
      <c r="E15" s="786"/>
      <c r="F15" s="784"/>
      <c r="G15" s="785"/>
      <c r="H15" s="786"/>
      <c r="I15" s="785"/>
      <c r="J15" s="786"/>
      <c r="K15" s="848">
        <f t="shared" si="1"/>
        <v>0</v>
      </c>
    </row>
    <row r="16" spans="1:11" s="840" customFormat="1" ht="12.75">
      <c r="A16" s="847" t="s">
        <v>2713</v>
      </c>
      <c r="B16" s="784"/>
      <c r="C16" s="785"/>
      <c r="D16" s="785"/>
      <c r="E16" s="786"/>
      <c r="F16" s="784"/>
      <c r="G16" s="785"/>
      <c r="H16" s="786"/>
      <c r="I16" s="785"/>
      <c r="J16" s="786"/>
      <c r="K16" s="848">
        <f t="shared" si="1"/>
        <v>0</v>
      </c>
    </row>
    <row r="17" spans="1:11" s="840" customFormat="1" ht="12.75">
      <c r="A17" s="847" t="s">
        <v>2714</v>
      </c>
      <c r="B17" s="784"/>
      <c r="C17" s="785"/>
      <c r="D17" s="785"/>
      <c r="E17" s="786"/>
      <c r="F17" s="784"/>
      <c r="G17" s="785"/>
      <c r="H17" s="786"/>
      <c r="I17" s="785"/>
      <c r="J17" s="786"/>
      <c r="K17" s="848">
        <f t="shared" si="1"/>
        <v>0</v>
      </c>
    </row>
    <row r="18" spans="1:11" s="840" customFormat="1" ht="12.75">
      <c r="A18" s="847" t="s">
        <v>2715</v>
      </c>
      <c r="B18" s="784"/>
      <c r="C18" s="785"/>
      <c r="D18" s="785"/>
      <c r="E18" s="786"/>
      <c r="F18" s="784"/>
      <c r="G18" s="785"/>
      <c r="H18" s="786"/>
      <c r="I18" s="785"/>
      <c r="J18" s="786"/>
      <c r="K18" s="848">
        <f t="shared" si="1"/>
        <v>0</v>
      </c>
    </row>
    <row r="19" spans="1:11" s="840" customFormat="1" ht="12.75">
      <c r="A19" s="847" t="s">
        <v>2716</v>
      </c>
      <c r="B19" s="784"/>
      <c r="C19" s="785"/>
      <c r="D19" s="785"/>
      <c r="E19" s="786"/>
      <c r="F19" s="784"/>
      <c r="G19" s="785"/>
      <c r="H19" s="786"/>
      <c r="I19" s="785"/>
      <c r="J19" s="786"/>
      <c r="K19" s="848">
        <f t="shared" si="1"/>
        <v>0</v>
      </c>
    </row>
    <row r="20" spans="1:11" s="840" customFormat="1" ht="12.75">
      <c r="A20" s="847" t="s">
        <v>2717</v>
      </c>
      <c r="B20" s="784"/>
      <c r="C20" s="785"/>
      <c r="D20" s="785"/>
      <c r="E20" s="786"/>
      <c r="F20" s="784"/>
      <c r="G20" s="785"/>
      <c r="H20" s="786"/>
      <c r="I20" s="785"/>
      <c r="J20" s="786"/>
      <c r="K20" s="848">
        <f t="shared" si="1"/>
        <v>0</v>
      </c>
    </row>
    <row r="21" spans="1:11" s="840" customFormat="1" ht="12.75">
      <c r="A21" s="847" t="s">
        <v>2718</v>
      </c>
      <c r="B21" s="784"/>
      <c r="C21" s="785"/>
      <c r="D21" s="785"/>
      <c r="E21" s="786"/>
      <c r="F21" s="784"/>
      <c r="G21" s="785"/>
      <c r="H21" s="786"/>
      <c r="I21" s="785"/>
      <c r="J21" s="786"/>
      <c r="K21" s="848">
        <f t="shared" si="1"/>
        <v>0</v>
      </c>
    </row>
    <row r="22" spans="1:11" s="840" customFormat="1" ht="13.5" thickBot="1">
      <c r="A22" s="847" t="s">
        <v>2604</v>
      </c>
      <c r="B22" s="784"/>
      <c r="C22" s="785"/>
      <c r="D22" s="785"/>
      <c r="E22" s="786"/>
      <c r="F22" s="784"/>
      <c r="G22" s="785"/>
      <c r="H22" s="786"/>
      <c r="I22" s="785"/>
      <c r="J22" s="786"/>
      <c r="K22" s="848">
        <f t="shared" si="1"/>
        <v>0</v>
      </c>
    </row>
    <row r="23" spans="1:11" s="840" customFormat="1" ht="18.75" customHeight="1" thickBot="1">
      <c r="A23" s="849" t="s">
        <v>2605</v>
      </c>
      <c r="B23" s="844">
        <f t="shared" ref="B23:K23" si="2">SUM(B24:B28)</f>
        <v>0</v>
      </c>
      <c r="C23" s="845">
        <f t="shared" si="2"/>
        <v>0</v>
      </c>
      <c r="D23" s="845">
        <f t="shared" si="2"/>
        <v>0</v>
      </c>
      <c r="E23" s="846">
        <f t="shared" si="2"/>
        <v>0</v>
      </c>
      <c r="F23" s="844">
        <f t="shared" si="2"/>
        <v>0</v>
      </c>
      <c r="G23" s="845">
        <f t="shared" si="2"/>
        <v>0</v>
      </c>
      <c r="H23" s="846">
        <f t="shared" si="2"/>
        <v>0</v>
      </c>
      <c r="I23" s="845">
        <f t="shared" si="2"/>
        <v>0</v>
      </c>
      <c r="J23" s="846">
        <f t="shared" si="2"/>
        <v>0</v>
      </c>
      <c r="K23" s="793">
        <f t="shared" si="2"/>
        <v>0</v>
      </c>
    </row>
    <row r="24" spans="1:11" s="840" customFormat="1" ht="12.75">
      <c r="A24" s="850" t="s">
        <v>1069</v>
      </c>
      <c r="B24" s="784"/>
      <c r="C24" s="785"/>
      <c r="D24" s="785"/>
      <c r="E24" s="786"/>
      <c r="F24" s="784"/>
      <c r="G24" s="785"/>
      <c r="H24" s="786"/>
      <c r="I24" s="785"/>
      <c r="J24" s="786"/>
      <c r="K24" s="848">
        <f>SUM(B24:J24)</f>
        <v>0</v>
      </c>
    </row>
    <row r="25" spans="1:11" s="840" customFormat="1" ht="12.75">
      <c r="A25" s="850" t="s">
        <v>1079</v>
      </c>
      <c r="B25" s="784"/>
      <c r="C25" s="785"/>
      <c r="D25" s="785"/>
      <c r="E25" s="786"/>
      <c r="F25" s="784"/>
      <c r="G25" s="785"/>
      <c r="H25" s="786"/>
      <c r="I25" s="785"/>
      <c r="J25" s="786"/>
      <c r="K25" s="848">
        <f>SUM(B25:J25)</f>
        <v>0</v>
      </c>
    </row>
    <row r="26" spans="1:11" s="840" customFormat="1" ht="12.75">
      <c r="A26" s="850" t="s">
        <v>1080</v>
      </c>
      <c r="B26" s="784"/>
      <c r="C26" s="785"/>
      <c r="D26" s="785"/>
      <c r="E26" s="786"/>
      <c r="F26" s="784"/>
      <c r="G26" s="785"/>
      <c r="H26" s="786"/>
      <c r="I26" s="785"/>
      <c r="J26" s="786"/>
      <c r="K26" s="848">
        <f>SUM(B26:J26)</f>
        <v>0</v>
      </c>
    </row>
    <row r="27" spans="1:11" s="840" customFormat="1" ht="12.75">
      <c r="A27" s="850" t="s">
        <v>2719</v>
      </c>
      <c r="B27" s="784"/>
      <c r="C27" s="785"/>
      <c r="D27" s="785"/>
      <c r="E27" s="786"/>
      <c r="F27" s="784"/>
      <c r="G27" s="785"/>
      <c r="H27" s="786"/>
      <c r="I27" s="785"/>
      <c r="J27" s="786"/>
      <c r="K27" s="848">
        <f>SUM(B27:J27)</f>
        <v>0</v>
      </c>
    </row>
    <row r="28" spans="1:11" s="840" customFormat="1" ht="13.5" thickBot="1">
      <c r="A28" s="850" t="s">
        <v>1097</v>
      </c>
      <c r="B28" s="784"/>
      <c r="C28" s="785"/>
      <c r="D28" s="785"/>
      <c r="E28" s="786"/>
      <c r="F28" s="784"/>
      <c r="G28" s="785"/>
      <c r="H28" s="786"/>
      <c r="I28" s="785"/>
      <c r="J28" s="786"/>
      <c r="K28" s="848">
        <f>SUM(B28:J28)</f>
        <v>0</v>
      </c>
    </row>
    <row r="29" spans="1:11" s="840" customFormat="1" ht="21" customHeight="1" thickBot="1">
      <c r="A29" s="849" t="s">
        <v>2720</v>
      </c>
      <c r="B29" s="844">
        <f t="shared" ref="B29:K29" si="3">SUM(B30:B34)</f>
        <v>0</v>
      </c>
      <c r="C29" s="845">
        <f t="shared" si="3"/>
        <v>0</v>
      </c>
      <c r="D29" s="845">
        <f t="shared" si="3"/>
        <v>0</v>
      </c>
      <c r="E29" s="846">
        <f t="shared" si="3"/>
        <v>0</v>
      </c>
      <c r="F29" s="844">
        <f t="shared" si="3"/>
        <v>0</v>
      </c>
      <c r="G29" s="845">
        <f t="shared" si="3"/>
        <v>0</v>
      </c>
      <c r="H29" s="846">
        <f t="shared" si="3"/>
        <v>0</v>
      </c>
      <c r="I29" s="845">
        <f t="shared" si="3"/>
        <v>0</v>
      </c>
      <c r="J29" s="846">
        <f t="shared" si="3"/>
        <v>0</v>
      </c>
      <c r="K29" s="793">
        <f t="shared" si="3"/>
        <v>0</v>
      </c>
    </row>
    <row r="30" spans="1:11" s="840" customFormat="1" ht="12.75">
      <c r="A30" s="847" t="s">
        <v>1069</v>
      </c>
      <c r="B30" s="784"/>
      <c r="C30" s="785"/>
      <c r="D30" s="785"/>
      <c r="E30" s="786"/>
      <c r="F30" s="784"/>
      <c r="G30" s="785"/>
      <c r="H30" s="786"/>
      <c r="I30" s="785"/>
      <c r="J30" s="786"/>
      <c r="K30" s="789">
        <f>SUM(B30:J30)</f>
        <v>0</v>
      </c>
    </row>
    <row r="31" spans="1:11" s="840" customFormat="1" ht="12.75">
      <c r="A31" s="847" t="s">
        <v>1079</v>
      </c>
      <c r="B31" s="851"/>
      <c r="C31" s="787"/>
      <c r="D31" s="787"/>
      <c r="E31" s="852"/>
      <c r="F31" s="851"/>
      <c r="G31" s="787"/>
      <c r="H31" s="852"/>
      <c r="I31" s="787"/>
      <c r="J31" s="852"/>
      <c r="K31" s="789">
        <f>SUM(B31:J31)</f>
        <v>0</v>
      </c>
    </row>
    <row r="32" spans="1:11" s="840" customFormat="1" ht="12.75">
      <c r="A32" s="847" t="s">
        <v>1080</v>
      </c>
      <c r="B32" s="784"/>
      <c r="C32" s="785"/>
      <c r="D32" s="785"/>
      <c r="E32" s="786"/>
      <c r="F32" s="784"/>
      <c r="G32" s="785"/>
      <c r="H32" s="786"/>
      <c r="I32" s="785"/>
      <c r="J32" s="786"/>
      <c r="K32" s="789">
        <f>SUM(B32:J32)</f>
        <v>0</v>
      </c>
    </row>
    <row r="33" spans="1:11" s="840" customFormat="1" ht="12.75">
      <c r="A33" s="847" t="s">
        <v>2608</v>
      </c>
      <c r="B33" s="784"/>
      <c r="C33" s="785"/>
      <c r="D33" s="785"/>
      <c r="E33" s="786"/>
      <c r="F33" s="784"/>
      <c r="G33" s="785"/>
      <c r="H33" s="786"/>
      <c r="I33" s="785"/>
      <c r="J33" s="786"/>
      <c r="K33" s="789">
        <f>SUM(B33:J33)</f>
        <v>0</v>
      </c>
    </row>
    <row r="34" spans="1:11" s="840" customFormat="1" ht="13.5" thickBot="1">
      <c r="A34" s="847" t="s">
        <v>2610</v>
      </c>
      <c r="B34" s="784"/>
      <c r="C34" s="785"/>
      <c r="D34" s="785"/>
      <c r="E34" s="786"/>
      <c r="F34" s="784"/>
      <c r="G34" s="785"/>
      <c r="H34" s="786"/>
      <c r="I34" s="785"/>
      <c r="J34" s="786"/>
      <c r="K34" s="789">
        <f>SUM(B34:J34)</f>
        <v>0</v>
      </c>
    </row>
    <row r="35" spans="1:11" s="840" customFormat="1" ht="24.75" customHeight="1" thickBot="1">
      <c r="A35" s="849" t="s">
        <v>944</v>
      </c>
      <c r="B35" s="844">
        <f t="shared" ref="B35:K35" si="4">SUM(B36:B38)</f>
        <v>0</v>
      </c>
      <c r="C35" s="845">
        <f t="shared" si="4"/>
        <v>0</v>
      </c>
      <c r="D35" s="845">
        <f t="shared" si="4"/>
        <v>0</v>
      </c>
      <c r="E35" s="846">
        <f t="shared" si="4"/>
        <v>0</v>
      </c>
      <c r="F35" s="844">
        <f t="shared" si="4"/>
        <v>0</v>
      </c>
      <c r="G35" s="845">
        <f t="shared" si="4"/>
        <v>0</v>
      </c>
      <c r="H35" s="846">
        <f t="shared" si="4"/>
        <v>0</v>
      </c>
      <c r="I35" s="845">
        <f t="shared" si="4"/>
        <v>0</v>
      </c>
      <c r="J35" s="846">
        <f t="shared" si="4"/>
        <v>0</v>
      </c>
      <c r="K35" s="793">
        <f t="shared" si="4"/>
        <v>0</v>
      </c>
    </row>
    <row r="36" spans="1:11" s="840" customFormat="1" ht="20.25" customHeight="1">
      <c r="A36" s="847" t="s">
        <v>2721</v>
      </c>
      <c r="B36" s="784"/>
      <c r="C36" s="785"/>
      <c r="D36" s="785"/>
      <c r="E36" s="786"/>
      <c r="F36" s="784"/>
      <c r="G36" s="785"/>
      <c r="H36" s="786"/>
      <c r="I36" s="785"/>
      <c r="J36" s="786"/>
      <c r="K36" s="788">
        <f>SUM(B36:J36)</f>
        <v>0</v>
      </c>
    </row>
    <row r="37" spans="1:11" s="840" customFormat="1" ht="21" customHeight="1">
      <c r="A37" s="847" t="s">
        <v>2722</v>
      </c>
      <c r="B37" s="784"/>
      <c r="C37" s="785"/>
      <c r="D37" s="785"/>
      <c r="E37" s="786"/>
      <c r="F37" s="784"/>
      <c r="G37" s="785"/>
      <c r="H37" s="786"/>
      <c r="I37" s="785"/>
      <c r="J37" s="786"/>
      <c r="K37" s="789">
        <f>SUM(B37:J37)</f>
        <v>0</v>
      </c>
    </row>
    <row r="38" spans="1:11" s="840" customFormat="1" ht="18" customHeight="1" thickBot="1">
      <c r="A38" s="847" t="s">
        <v>74</v>
      </c>
      <c r="B38" s="784"/>
      <c r="C38" s="785"/>
      <c r="D38" s="785"/>
      <c r="E38" s="786"/>
      <c r="F38" s="784"/>
      <c r="G38" s="785"/>
      <c r="H38" s="786"/>
      <c r="I38" s="785"/>
      <c r="J38" s="786"/>
      <c r="K38" s="789">
        <f>SUM(B38:J38)</f>
        <v>0</v>
      </c>
    </row>
    <row r="39" spans="1:11" s="840" customFormat="1" ht="19.5" customHeight="1" thickBot="1">
      <c r="A39" s="853" t="s">
        <v>2612</v>
      </c>
      <c r="B39" s="854"/>
      <c r="C39" s="855"/>
      <c r="D39" s="855"/>
      <c r="E39" s="856"/>
      <c r="F39" s="854"/>
      <c r="G39" s="855"/>
      <c r="H39" s="856"/>
      <c r="I39" s="855"/>
      <c r="J39" s="856"/>
      <c r="K39" s="793">
        <f>SUM(B39:J39)</f>
        <v>0</v>
      </c>
    </row>
    <row r="40" spans="1:11" s="840" customFormat="1" ht="22.5" customHeight="1" thickBot="1">
      <c r="A40" s="853" t="s">
        <v>2618</v>
      </c>
      <c r="B40" s="854"/>
      <c r="C40" s="855"/>
      <c r="D40" s="855"/>
      <c r="E40" s="856"/>
      <c r="F40" s="854"/>
      <c r="G40" s="855"/>
      <c r="H40" s="856"/>
      <c r="I40" s="855"/>
      <c r="J40" s="856"/>
      <c r="K40" s="792">
        <f>SUM(B40:J40)</f>
        <v>0</v>
      </c>
    </row>
    <row r="41" spans="1:11" s="764" customFormat="1" ht="18.75" customHeight="1">
      <c r="A41" s="857" t="s">
        <v>2723</v>
      </c>
      <c r="B41" s="858">
        <f t="shared" ref="B41:K41" si="5">+B40+B39+B35+B29+B23+B9</f>
        <v>0</v>
      </c>
      <c r="C41" s="2488">
        <f t="shared" si="5"/>
        <v>0</v>
      </c>
      <c r="D41" s="2488">
        <f t="shared" si="5"/>
        <v>0</v>
      </c>
      <c r="E41" s="2489">
        <f t="shared" si="5"/>
        <v>0</v>
      </c>
      <c r="F41" s="858">
        <f t="shared" si="5"/>
        <v>0</v>
      </c>
      <c r="G41" s="2488">
        <f t="shared" si="5"/>
        <v>0</v>
      </c>
      <c r="H41" s="2489">
        <f t="shared" si="5"/>
        <v>0</v>
      </c>
      <c r="I41" s="2488">
        <f t="shared" si="5"/>
        <v>0</v>
      </c>
      <c r="J41" s="2489">
        <f t="shared" si="5"/>
        <v>0</v>
      </c>
      <c r="K41" s="2490">
        <f t="shared" si="5"/>
        <v>0</v>
      </c>
    </row>
    <row r="42" spans="1:11" s="764" customFormat="1" ht="21" customHeight="1">
      <c r="A42" s="2491" t="s">
        <v>2699</v>
      </c>
      <c r="B42" s="2492">
        <f t="shared" ref="B42:K42" si="6">SUM(B43:B44)</f>
        <v>0</v>
      </c>
      <c r="C42" s="2493">
        <f t="shared" si="6"/>
        <v>0</v>
      </c>
      <c r="D42" s="2493">
        <f t="shared" si="6"/>
        <v>0</v>
      </c>
      <c r="E42" s="2494">
        <f t="shared" si="6"/>
        <v>0</v>
      </c>
      <c r="F42" s="2492">
        <f t="shared" si="6"/>
        <v>0</v>
      </c>
      <c r="G42" s="2493">
        <f t="shared" si="6"/>
        <v>0</v>
      </c>
      <c r="H42" s="2494">
        <f t="shared" si="6"/>
        <v>0</v>
      </c>
      <c r="I42" s="2493">
        <f t="shared" si="6"/>
        <v>0</v>
      </c>
      <c r="J42" s="2494">
        <f t="shared" si="6"/>
        <v>0</v>
      </c>
      <c r="K42" s="2495">
        <f t="shared" si="6"/>
        <v>0</v>
      </c>
    </row>
    <row r="43" spans="1:11" s="764" customFormat="1" ht="29.25" customHeight="1">
      <c r="A43" s="2496" t="s">
        <v>2724</v>
      </c>
      <c r="B43" s="2497"/>
      <c r="C43" s="2498"/>
      <c r="D43" s="2498"/>
      <c r="E43" s="2499"/>
      <c r="F43" s="2497"/>
      <c r="G43" s="2498"/>
      <c r="H43" s="2499"/>
      <c r="I43" s="2498"/>
      <c r="J43" s="2499"/>
      <c r="K43" s="2495">
        <f>SUM(B43:J43)</f>
        <v>0</v>
      </c>
    </row>
    <row r="44" spans="1:11" s="764" customFormat="1" ht="20.25" customHeight="1" thickBot="1">
      <c r="A44" s="2496" t="s">
        <v>2725</v>
      </c>
      <c r="B44" s="2497"/>
      <c r="C44" s="2498"/>
      <c r="D44" s="2498"/>
      <c r="E44" s="2499"/>
      <c r="F44" s="2497"/>
      <c r="G44" s="2498"/>
      <c r="H44" s="2499"/>
      <c r="I44" s="2498"/>
      <c r="J44" s="2499"/>
      <c r="K44" s="2500">
        <f>SUM(B44:J44)</f>
        <v>0</v>
      </c>
    </row>
    <row r="45" spans="1:11" s="764" customFormat="1" ht="19.5" customHeight="1" thickBot="1">
      <c r="A45" s="2491" t="s">
        <v>2703</v>
      </c>
      <c r="B45" s="859">
        <f t="shared" ref="B45:K45" si="7">+B42+B41</f>
        <v>0</v>
      </c>
      <c r="C45" s="860">
        <f t="shared" si="7"/>
        <v>0</v>
      </c>
      <c r="D45" s="860">
        <f t="shared" si="7"/>
        <v>0</v>
      </c>
      <c r="E45" s="861">
        <f t="shared" si="7"/>
        <v>0</v>
      </c>
      <c r="F45" s="859">
        <f t="shared" si="7"/>
        <v>0</v>
      </c>
      <c r="G45" s="860">
        <f t="shared" si="7"/>
        <v>0</v>
      </c>
      <c r="H45" s="861">
        <f t="shared" si="7"/>
        <v>0</v>
      </c>
      <c r="I45" s="860">
        <f t="shared" si="7"/>
        <v>0</v>
      </c>
      <c r="J45" s="861">
        <f t="shared" si="7"/>
        <v>0</v>
      </c>
      <c r="K45" s="862">
        <f t="shared" si="7"/>
        <v>0</v>
      </c>
    </row>
  </sheetData>
  <mergeCells count="2">
    <mergeCell ref="B2:G2"/>
    <mergeCell ref="K7:K8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zoomScale="80" zoomScaleNormal="80" workbookViewId="0">
      <pane xSplit="1" ySplit="8" topLeftCell="B9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defaultRowHeight="15"/>
  <cols>
    <col min="1" max="1" width="58.7109375" style="1613" customWidth="1"/>
    <col min="2" max="2" width="10.7109375" style="1613" bestFit="1" customWidth="1"/>
    <col min="3" max="3" width="5.7109375" style="1613" bestFit="1" customWidth="1"/>
    <col min="4" max="4" width="6" style="1613" bestFit="1" customWidth="1"/>
    <col min="5" max="5" width="7.28515625" style="1613" bestFit="1" customWidth="1"/>
    <col min="6" max="6" width="5.7109375" style="1613" bestFit="1" customWidth="1"/>
    <col min="7" max="7" width="6.28515625" style="1613" bestFit="1" customWidth="1"/>
    <col min="8" max="8" width="6" style="1613" bestFit="1" customWidth="1"/>
    <col min="9" max="10" width="5.7109375" style="1613" bestFit="1" customWidth="1"/>
    <col min="11" max="11" width="7.7109375" style="1613" bestFit="1" customWidth="1"/>
    <col min="12" max="16384" width="9.140625" style="1613"/>
  </cols>
  <sheetData>
    <row r="1" spans="1:11" s="764" customFormat="1">
      <c r="A1" s="669" t="s">
        <v>2440</v>
      </c>
      <c r="B1" s="836" t="s">
        <v>2726</v>
      </c>
    </row>
    <row r="2" spans="1:11" s="764" customFormat="1" ht="16.5" customHeight="1">
      <c r="A2" s="669" t="s">
        <v>2441</v>
      </c>
      <c r="B2" s="3242" t="s">
        <v>2559</v>
      </c>
      <c r="C2" s="3242"/>
      <c r="D2" s="3242"/>
      <c r="E2" s="3242"/>
      <c r="F2" s="3242"/>
      <c r="G2" s="3242"/>
    </row>
    <row r="3" spans="1:11" s="764" customFormat="1">
      <c r="A3" s="669" t="s">
        <v>2442</v>
      </c>
      <c r="B3" s="765" t="s">
        <v>61</v>
      </c>
    </row>
    <row r="4" spans="1:11" s="764" customFormat="1">
      <c r="A4" s="669" t="s">
        <v>2444</v>
      </c>
      <c r="B4" s="765" t="s">
        <v>62</v>
      </c>
    </row>
    <row r="5" spans="1:11" s="764" customFormat="1">
      <c r="A5" s="669" t="s">
        <v>2445</v>
      </c>
      <c r="B5" s="765" t="s">
        <v>1812</v>
      </c>
    </row>
    <row r="6" spans="1:11" ht="15.75" thickBot="1"/>
    <row r="7" spans="1:11" s="840" customFormat="1" ht="12.75" customHeight="1">
      <c r="A7" s="1648"/>
      <c r="B7" s="1645"/>
      <c r="C7" s="1645" t="s">
        <v>2708</v>
      </c>
      <c r="D7" s="1645"/>
      <c r="E7" s="1646"/>
      <c r="F7" s="1644"/>
      <c r="G7" s="1645" t="s">
        <v>2709</v>
      </c>
      <c r="H7" s="1646"/>
      <c r="I7" s="1645" t="s">
        <v>2710</v>
      </c>
      <c r="J7" s="1645"/>
      <c r="K7" s="3243" t="s">
        <v>2567</v>
      </c>
    </row>
    <row r="8" spans="1:11" s="840" customFormat="1" ht="20.25" customHeight="1" thickBot="1">
      <c r="A8" s="768"/>
      <c r="B8" s="2487" t="s">
        <v>2671</v>
      </c>
      <c r="C8" s="2487" t="s">
        <v>2672</v>
      </c>
      <c r="D8" s="2487" t="s">
        <v>2673</v>
      </c>
      <c r="E8" s="841" t="s">
        <v>2674</v>
      </c>
      <c r="F8" s="842" t="s">
        <v>2226</v>
      </c>
      <c r="G8" s="2487" t="s">
        <v>2227</v>
      </c>
      <c r="H8" s="841" t="s">
        <v>2228</v>
      </c>
      <c r="I8" s="2487" t="s">
        <v>2229</v>
      </c>
      <c r="J8" s="2487" t="s">
        <v>2230</v>
      </c>
      <c r="K8" s="3244"/>
    </row>
    <row r="9" spans="1:11" s="840" customFormat="1" ht="20.25" customHeight="1" thickBot="1">
      <c r="A9" s="843" t="s">
        <v>2590</v>
      </c>
      <c r="B9" s="844">
        <f t="shared" ref="B9:K9" si="0">SUM(B10:B22)</f>
        <v>0</v>
      </c>
      <c r="C9" s="845">
        <f t="shared" si="0"/>
        <v>0</v>
      </c>
      <c r="D9" s="845">
        <f t="shared" si="0"/>
        <v>0</v>
      </c>
      <c r="E9" s="846">
        <f t="shared" si="0"/>
        <v>0</v>
      </c>
      <c r="F9" s="844">
        <f t="shared" si="0"/>
        <v>0</v>
      </c>
      <c r="G9" s="845">
        <f t="shared" si="0"/>
        <v>0</v>
      </c>
      <c r="H9" s="846">
        <f t="shared" si="0"/>
        <v>0</v>
      </c>
      <c r="I9" s="845">
        <f t="shared" si="0"/>
        <v>0</v>
      </c>
      <c r="J9" s="846">
        <f t="shared" si="0"/>
        <v>0</v>
      </c>
      <c r="K9" s="793">
        <f t="shared" si="0"/>
        <v>0</v>
      </c>
    </row>
    <row r="10" spans="1:11" s="840" customFormat="1" ht="12.75">
      <c r="A10" s="847" t="s">
        <v>2592</v>
      </c>
      <c r="B10" s="784"/>
      <c r="C10" s="785"/>
      <c r="D10" s="785"/>
      <c r="E10" s="786"/>
      <c r="F10" s="784"/>
      <c r="G10" s="785"/>
      <c r="H10" s="786"/>
      <c r="I10" s="785"/>
      <c r="J10" s="786"/>
      <c r="K10" s="848">
        <f t="shared" ref="K10:K22" si="1">SUM(B10:J10)</f>
        <v>0</v>
      </c>
    </row>
    <row r="11" spans="1:11" s="840" customFormat="1" ht="12.75">
      <c r="A11" s="847" t="s">
        <v>2593</v>
      </c>
      <c r="B11" s="784"/>
      <c r="C11" s="785"/>
      <c r="D11" s="785"/>
      <c r="E11" s="786"/>
      <c r="F11" s="784"/>
      <c r="G11" s="785"/>
      <c r="H11" s="786"/>
      <c r="I11" s="785"/>
      <c r="J11" s="786"/>
      <c r="K11" s="848">
        <f t="shared" si="1"/>
        <v>0</v>
      </c>
    </row>
    <row r="12" spans="1:11" s="840" customFormat="1" ht="12.75">
      <c r="A12" s="847" t="s">
        <v>2594</v>
      </c>
      <c r="B12" s="784"/>
      <c r="C12" s="785"/>
      <c r="D12" s="785"/>
      <c r="E12" s="786"/>
      <c r="F12" s="784"/>
      <c r="G12" s="785"/>
      <c r="H12" s="786"/>
      <c r="I12" s="785"/>
      <c r="J12" s="786"/>
      <c r="K12" s="848">
        <f t="shared" si="1"/>
        <v>0</v>
      </c>
    </row>
    <row r="13" spans="1:11" s="840" customFormat="1" ht="12.75">
      <c r="A13" s="847" t="s">
        <v>2596</v>
      </c>
      <c r="B13" s="784"/>
      <c r="C13" s="785"/>
      <c r="D13" s="785"/>
      <c r="E13" s="786"/>
      <c r="F13" s="784"/>
      <c r="G13" s="785"/>
      <c r="H13" s="786"/>
      <c r="I13" s="785"/>
      <c r="J13" s="786"/>
      <c r="K13" s="848">
        <f t="shared" si="1"/>
        <v>0</v>
      </c>
    </row>
    <row r="14" spans="1:11" s="840" customFormat="1" ht="12.75">
      <c r="A14" s="847" t="s">
        <v>2711</v>
      </c>
      <c r="B14" s="784"/>
      <c r="C14" s="785"/>
      <c r="D14" s="785"/>
      <c r="E14" s="786"/>
      <c r="F14" s="784"/>
      <c r="G14" s="785"/>
      <c r="H14" s="786"/>
      <c r="I14" s="785"/>
      <c r="J14" s="786"/>
      <c r="K14" s="848">
        <f t="shared" si="1"/>
        <v>0</v>
      </c>
    </row>
    <row r="15" spans="1:11" s="840" customFormat="1" ht="12.75">
      <c r="A15" s="847" t="s">
        <v>2712</v>
      </c>
      <c r="B15" s="784"/>
      <c r="C15" s="785"/>
      <c r="D15" s="785"/>
      <c r="E15" s="786"/>
      <c r="F15" s="784"/>
      <c r="G15" s="785"/>
      <c r="H15" s="786"/>
      <c r="I15" s="785"/>
      <c r="J15" s="786"/>
      <c r="K15" s="848">
        <f t="shared" si="1"/>
        <v>0</v>
      </c>
    </row>
    <row r="16" spans="1:11" s="840" customFormat="1" ht="12.75">
      <c r="A16" s="847" t="s">
        <v>2713</v>
      </c>
      <c r="B16" s="784"/>
      <c r="C16" s="785"/>
      <c r="D16" s="785"/>
      <c r="E16" s="786"/>
      <c r="F16" s="784"/>
      <c r="G16" s="785"/>
      <c r="H16" s="786"/>
      <c r="I16" s="785"/>
      <c r="J16" s="786"/>
      <c r="K16" s="848">
        <f t="shared" si="1"/>
        <v>0</v>
      </c>
    </row>
    <row r="17" spans="1:11" s="840" customFormat="1" ht="12.75">
      <c r="A17" s="847" t="s">
        <v>2714</v>
      </c>
      <c r="B17" s="784"/>
      <c r="C17" s="785"/>
      <c r="D17" s="785"/>
      <c r="E17" s="786"/>
      <c r="F17" s="784"/>
      <c r="G17" s="785"/>
      <c r="H17" s="786"/>
      <c r="I17" s="785"/>
      <c r="J17" s="786"/>
      <c r="K17" s="848">
        <f t="shared" si="1"/>
        <v>0</v>
      </c>
    </row>
    <row r="18" spans="1:11" s="840" customFormat="1" ht="12.75">
      <c r="A18" s="847" t="s">
        <v>2715</v>
      </c>
      <c r="B18" s="784"/>
      <c r="C18" s="785"/>
      <c r="D18" s="785"/>
      <c r="E18" s="786"/>
      <c r="F18" s="784"/>
      <c r="G18" s="785"/>
      <c r="H18" s="786"/>
      <c r="I18" s="785"/>
      <c r="J18" s="786"/>
      <c r="K18" s="848">
        <f t="shared" si="1"/>
        <v>0</v>
      </c>
    </row>
    <row r="19" spans="1:11" s="840" customFormat="1" ht="12.75">
      <c r="A19" s="847" t="s">
        <v>2716</v>
      </c>
      <c r="B19" s="784"/>
      <c r="C19" s="785"/>
      <c r="D19" s="785"/>
      <c r="E19" s="786"/>
      <c r="F19" s="784"/>
      <c r="G19" s="785"/>
      <c r="H19" s="786"/>
      <c r="I19" s="785"/>
      <c r="J19" s="786"/>
      <c r="K19" s="848">
        <f t="shared" si="1"/>
        <v>0</v>
      </c>
    </row>
    <row r="20" spans="1:11" s="840" customFormat="1" ht="12.75">
      <c r="A20" s="847" t="s">
        <v>2717</v>
      </c>
      <c r="B20" s="784"/>
      <c r="C20" s="785"/>
      <c r="D20" s="785"/>
      <c r="E20" s="786"/>
      <c r="F20" s="784"/>
      <c r="G20" s="785"/>
      <c r="H20" s="786"/>
      <c r="I20" s="785"/>
      <c r="J20" s="786"/>
      <c r="K20" s="848">
        <f t="shared" si="1"/>
        <v>0</v>
      </c>
    </row>
    <row r="21" spans="1:11" s="840" customFormat="1" ht="12.75">
      <c r="A21" s="847" t="s">
        <v>2718</v>
      </c>
      <c r="B21" s="784"/>
      <c r="C21" s="785"/>
      <c r="D21" s="785"/>
      <c r="E21" s="786"/>
      <c r="F21" s="784"/>
      <c r="G21" s="785"/>
      <c r="H21" s="786"/>
      <c r="I21" s="785"/>
      <c r="J21" s="786"/>
      <c r="K21" s="848">
        <f t="shared" si="1"/>
        <v>0</v>
      </c>
    </row>
    <row r="22" spans="1:11" s="840" customFormat="1" ht="13.5" thickBot="1">
      <c r="A22" s="847" t="s">
        <v>2604</v>
      </c>
      <c r="B22" s="784"/>
      <c r="C22" s="785"/>
      <c r="D22" s="785"/>
      <c r="E22" s="786"/>
      <c r="F22" s="784"/>
      <c r="G22" s="785"/>
      <c r="H22" s="786"/>
      <c r="I22" s="785"/>
      <c r="J22" s="786"/>
      <c r="K22" s="848">
        <f t="shared" si="1"/>
        <v>0</v>
      </c>
    </row>
    <row r="23" spans="1:11" s="840" customFormat="1" ht="18.75" customHeight="1" thickBot="1">
      <c r="A23" s="849" t="s">
        <v>2605</v>
      </c>
      <c r="B23" s="844">
        <f t="shared" ref="B23:K23" si="2">SUM(B24:B28)</f>
        <v>0</v>
      </c>
      <c r="C23" s="845">
        <f t="shared" si="2"/>
        <v>0</v>
      </c>
      <c r="D23" s="845">
        <f t="shared" si="2"/>
        <v>0</v>
      </c>
      <c r="E23" s="846">
        <f t="shared" si="2"/>
        <v>0</v>
      </c>
      <c r="F23" s="844">
        <f t="shared" si="2"/>
        <v>0</v>
      </c>
      <c r="G23" s="845">
        <f t="shared" si="2"/>
        <v>0</v>
      </c>
      <c r="H23" s="846">
        <f t="shared" si="2"/>
        <v>0</v>
      </c>
      <c r="I23" s="845">
        <f t="shared" si="2"/>
        <v>0</v>
      </c>
      <c r="J23" s="846">
        <f t="shared" si="2"/>
        <v>0</v>
      </c>
      <c r="K23" s="793">
        <f t="shared" si="2"/>
        <v>0</v>
      </c>
    </row>
    <row r="24" spans="1:11" s="840" customFormat="1" ht="12.75">
      <c r="A24" s="850" t="s">
        <v>1069</v>
      </c>
      <c r="B24" s="784"/>
      <c r="C24" s="785"/>
      <c r="D24" s="785"/>
      <c r="E24" s="786"/>
      <c r="F24" s="784"/>
      <c r="G24" s="785"/>
      <c r="H24" s="786"/>
      <c r="I24" s="785"/>
      <c r="J24" s="786"/>
      <c r="K24" s="848">
        <f>SUM(B24:J24)</f>
        <v>0</v>
      </c>
    </row>
    <row r="25" spans="1:11" s="840" customFormat="1" ht="12.75">
      <c r="A25" s="850" t="s">
        <v>1079</v>
      </c>
      <c r="B25" s="784"/>
      <c r="C25" s="785"/>
      <c r="D25" s="785"/>
      <c r="E25" s="786"/>
      <c r="F25" s="784"/>
      <c r="G25" s="785"/>
      <c r="H25" s="786"/>
      <c r="I25" s="785"/>
      <c r="J25" s="786"/>
      <c r="K25" s="848">
        <f>SUM(B25:J25)</f>
        <v>0</v>
      </c>
    </row>
    <row r="26" spans="1:11" s="840" customFormat="1" ht="12.75">
      <c r="A26" s="850" t="s">
        <v>1080</v>
      </c>
      <c r="B26" s="784"/>
      <c r="C26" s="785"/>
      <c r="D26" s="785"/>
      <c r="E26" s="786"/>
      <c r="F26" s="784"/>
      <c r="G26" s="785"/>
      <c r="H26" s="786"/>
      <c r="I26" s="785"/>
      <c r="J26" s="786"/>
      <c r="K26" s="848">
        <f>SUM(B26:J26)</f>
        <v>0</v>
      </c>
    </row>
    <row r="27" spans="1:11" s="840" customFormat="1" ht="12.75">
      <c r="A27" s="850" t="s">
        <v>2719</v>
      </c>
      <c r="B27" s="784"/>
      <c r="C27" s="785"/>
      <c r="D27" s="785"/>
      <c r="E27" s="786"/>
      <c r="F27" s="784"/>
      <c r="G27" s="785"/>
      <c r="H27" s="786"/>
      <c r="I27" s="785"/>
      <c r="J27" s="786"/>
      <c r="K27" s="848">
        <f>SUM(B27:J27)</f>
        <v>0</v>
      </c>
    </row>
    <row r="28" spans="1:11" s="840" customFormat="1" ht="13.5" thickBot="1">
      <c r="A28" s="850" t="s">
        <v>1097</v>
      </c>
      <c r="B28" s="784"/>
      <c r="C28" s="785"/>
      <c r="D28" s="785"/>
      <c r="E28" s="786"/>
      <c r="F28" s="784"/>
      <c r="G28" s="785"/>
      <c r="H28" s="786"/>
      <c r="I28" s="785"/>
      <c r="J28" s="786"/>
      <c r="K28" s="848">
        <f>SUM(B28:J28)</f>
        <v>0</v>
      </c>
    </row>
    <row r="29" spans="1:11" s="840" customFormat="1" ht="21" customHeight="1" thickBot="1">
      <c r="A29" s="849" t="s">
        <v>2720</v>
      </c>
      <c r="B29" s="844">
        <f t="shared" ref="B29:K29" si="3">SUM(B30:B34)</f>
        <v>0</v>
      </c>
      <c r="C29" s="845">
        <f t="shared" si="3"/>
        <v>0</v>
      </c>
      <c r="D29" s="845">
        <f t="shared" si="3"/>
        <v>0</v>
      </c>
      <c r="E29" s="846">
        <f t="shared" si="3"/>
        <v>0</v>
      </c>
      <c r="F29" s="844">
        <f t="shared" si="3"/>
        <v>0</v>
      </c>
      <c r="G29" s="845">
        <f t="shared" si="3"/>
        <v>0</v>
      </c>
      <c r="H29" s="846">
        <f t="shared" si="3"/>
        <v>0</v>
      </c>
      <c r="I29" s="845">
        <f t="shared" si="3"/>
        <v>0</v>
      </c>
      <c r="J29" s="846">
        <f t="shared" si="3"/>
        <v>0</v>
      </c>
      <c r="K29" s="793">
        <f t="shared" si="3"/>
        <v>0</v>
      </c>
    </row>
    <row r="30" spans="1:11" s="840" customFormat="1" ht="12.75">
      <c r="A30" s="847" t="s">
        <v>1069</v>
      </c>
      <c r="B30" s="784"/>
      <c r="C30" s="785"/>
      <c r="D30" s="785"/>
      <c r="E30" s="786"/>
      <c r="F30" s="784"/>
      <c r="G30" s="785"/>
      <c r="H30" s="786"/>
      <c r="I30" s="785"/>
      <c r="J30" s="786"/>
      <c r="K30" s="789">
        <f>SUM(B30:J30)</f>
        <v>0</v>
      </c>
    </row>
    <row r="31" spans="1:11" s="840" customFormat="1" ht="12.75">
      <c r="A31" s="847" t="s">
        <v>1079</v>
      </c>
      <c r="B31" s="851"/>
      <c r="C31" s="787"/>
      <c r="D31" s="787"/>
      <c r="E31" s="852"/>
      <c r="F31" s="851"/>
      <c r="G31" s="787"/>
      <c r="H31" s="852"/>
      <c r="I31" s="787"/>
      <c r="J31" s="852"/>
      <c r="K31" s="789">
        <f>SUM(B31:J31)</f>
        <v>0</v>
      </c>
    </row>
    <row r="32" spans="1:11" s="840" customFormat="1" ht="12.75">
      <c r="A32" s="847" t="s">
        <v>1080</v>
      </c>
      <c r="B32" s="784"/>
      <c r="C32" s="785"/>
      <c r="D32" s="785"/>
      <c r="E32" s="786"/>
      <c r="F32" s="784"/>
      <c r="G32" s="785"/>
      <c r="H32" s="786"/>
      <c r="I32" s="785"/>
      <c r="J32" s="786"/>
      <c r="K32" s="789">
        <f>SUM(B32:J32)</f>
        <v>0</v>
      </c>
    </row>
    <row r="33" spans="1:11" s="840" customFormat="1" ht="12.75">
      <c r="A33" s="847" t="s">
        <v>2608</v>
      </c>
      <c r="B33" s="784"/>
      <c r="C33" s="785"/>
      <c r="D33" s="785"/>
      <c r="E33" s="786"/>
      <c r="F33" s="784"/>
      <c r="G33" s="785"/>
      <c r="H33" s="786"/>
      <c r="I33" s="785"/>
      <c r="J33" s="786"/>
      <c r="K33" s="789">
        <f>SUM(B33:J33)</f>
        <v>0</v>
      </c>
    </row>
    <row r="34" spans="1:11" s="840" customFormat="1" ht="13.5" thickBot="1">
      <c r="A34" s="847" t="s">
        <v>2610</v>
      </c>
      <c r="B34" s="784"/>
      <c r="C34" s="785"/>
      <c r="D34" s="785"/>
      <c r="E34" s="786"/>
      <c r="F34" s="784"/>
      <c r="G34" s="785"/>
      <c r="H34" s="786"/>
      <c r="I34" s="785"/>
      <c r="J34" s="786"/>
      <c r="K34" s="789">
        <f>SUM(B34:J34)</f>
        <v>0</v>
      </c>
    </row>
    <row r="35" spans="1:11" s="840" customFormat="1" ht="24.75" customHeight="1" thickBot="1">
      <c r="A35" s="849" t="s">
        <v>944</v>
      </c>
      <c r="B35" s="844">
        <f t="shared" ref="B35:K35" si="4">SUM(B36:B38)</f>
        <v>0</v>
      </c>
      <c r="C35" s="845">
        <f t="shared" si="4"/>
        <v>0</v>
      </c>
      <c r="D35" s="845">
        <f t="shared" si="4"/>
        <v>0</v>
      </c>
      <c r="E35" s="846">
        <f t="shared" si="4"/>
        <v>0</v>
      </c>
      <c r="F35" s="844">
        <f t="shared" si="4"/>
        <v>0</v>
      </c>
      <c r="G35" s="845">
        <f t="shared" si="4"/>
        <v>0</v>
      </c>
      <c r="H35" s="846">
        <f t="shared" si="4"/>
        <v>0</v>
      </c>
      <c r="I35" s="845">
        <f t="shared" si="4"/>
        <v>0</v>
      </c>
      <c r="J35" s="846">
        <f t="shared" si="4"/>
        <v>0</v>
      </c>
      <c r="K35" s="793">
        <f t="shared" si="4"/>
        <v>0</v>
      </c>
    </row>
    <row r="36" spans="1:11" s="840" customFormat="1" ht="20.25" customHeight="1">
      <c r="A36" s="847" t="s">
        <v>2721</v>
      </c>
      <c r="B36" s="784"/>
      <c r="C36" s="785"/>
      <c r="D36" s="785"/>
      <c r="E36" s="786"/>
      <c r="F36" s="784"/>
      <c r="G36" s="785"/>
      <c r="H36" s="786"/>
      <c r="I36" s="785"/>
      <c r="J36" s="786"/>
      <c r="K36" s="788">
        <f>SUM(B36:J36)</f>
        <v>0</v>
      </c>
    </row>
    <row r="37" spans="1:11" s="840" customFormat="1" ht="21" customHeight="1">
      <c r="A37" s="847" t="s">
        <v>2722</v>
      </c>
      <c r="B37" s="784"/>
      <c r="C37" s="785"/>
      <c r="D37" s="785"/>
      <c r="E37" s="786"/>
      <c r="F37" s="784"/>
      <c r="G37" s="785"/>
      <c r="H37" s="786"/>
      <c r="I37" s="785"/>
      <c r="J37" s="786"/>
      <c r="K37" s="789">
        <f>SUM(B37:J37)</f>
        <v>0</v>
      </c>
    </row>
    <row r="38" spans="1:11" s="840" customFormat="1" ht="18" customHeight="1" thickBot="1">
      <c r="A38" s="847" t="s">
        <v>74</v>
      </c>
      <c r="B38" s="784"/>
      <c r="C38" s="785"/>
      <c r="D38" s="785"/>
      <c r="E38" s="786"/>
      <c r="F38" s="784"/>
      <c r="G38" s="785"/>
      <c r="H38" s="786"/>
      <c r="I38" s="785"/>
      <c r="J38" s="786"/>
      <c r="K38" s="789">
        <f>SUM(B38:J38)</f>
        <v>0</v>
      </c>
    </row>
    <row r="39" spans="1:11" s="840" customFormat="1" ht="19.5" customHeight="1" thickBot="1">
      <c r="A39" s="853" t="s">
        <v>2612</v>
      </c>
      <c r="B39" s="854"/>
      <c r="C39" s="855"/>
      <c r="D39" s="855"/>
      <c r="E39" s="856"/>
      <c r="F39" s="854"/>
      <c r="G39" s="855"/>
      <c r="H39" s="856"/>
      <c r="I39" s="855"/>
      <c r="J39" s="856"/>
      <c r="K39" s="793">
        <f>SUM(B39:J39)</f>
        <v>0</v>
      </c>
    </row>
    <row r="40" spans="1:11" s="840" customFormat="1" ht="22.5" customHeight="1" thickBot="1">
      <c r="A40" s="853" t="s">
        <v>2618</v>
      </c>
      <c r="B40" s="854"/>
      <c r="C40" s="855"/>
      <c r="D40" s="855"/>
      <c r="E40" s="856"/>
      <c r="F40" s="854"/>
      <c r="G40" s="855"/>
      <c r="H40" s="856"/>
      <c r="I40" s="855"/>
      <c r="J40" s="856"/>
      <c r="K40" s="792">
        <f>SUM(B40:J40)</f>
        <v>0</v>
      </c>
    </row>
    <row r="41" spans="1:11" s="764" customFormat="1" ht="18.75" customHeight="1">
      <c r="A41" s="857" t="s">
        <v>2723</v>
      </c>
      <c r="B41" s="858">
        <f t="shared" ref="B41:K41" si="5">+B40+B39+B35+B29+B23+B9</f>
        <v>0</v>
      </c>
      <c r="C41" s="2488">
        <f t="shared" si="5"/>
        <v>0</v>
      </c>
      <c r="D41" s="2488">
        <f t="shared" si="5"/>
        <v>0</v>
      </c>
      <c r="E41" s="2489">
        <f t="shared" si="5"/>
        <v>0</v>
      </c>
      <c r="F41" s="858">
        <f t="shared" si="5"/>
        <v>0</v>
      </c>
      <c r="G41" s="2488">
        <f t="shared" si="5"/>
        <v>0</v>
      </c>
      <c r="H41" s="2489">
        <f t="shared" si="5"/>
        <v>0</v>
      </c>
      <c r="I41" s="2488">
        <f t="shared" si="5"/>
        <v>0</v>
      </c>
      <c r="J41" s="2489">
        <f t="shared" si="5"/>
        <v>0</v>
      </c>
      <c r="K41" s="2490">
        <f t="shared" si="5"/>
        <v>0</v>
      </c>
    </row>
    <row r="42" spans="1:11" s="764" customFormat="1" ht="21" customHeight="1">
      <c r="A42" s="2491" t="s">
        <v>2699</v>
      </c>
      <c r="B42" s="2492">
        <f t="shared" ref="B42:K42" si="6">SUM(B43:B44)</f>
        <v>0</v>
      </c>
      <c r="C42" s="2493">
        <f t="shared" si="6"/>
        <v>0</v>
      </c>
      <c r="D42" s="2493">
        <f t="shared" si="6"/>
        <v>0</v>
      </c>
      <c r="E42" s="2494">
        <f t="shared" si="6"/>
        <v>0</v>
      </c>
      <c r="F42" s="2492">
        <f t="shared" si="6"/>
        <v>0</v>
      </c>
      <c r="G42" s="2493">
        <f t="shared" si="6"/>
        <v>0</v>
      </c>
      <c r="H42" s="2494">
        <f t="shared" si="6"/>
        <v>0</v>
      </c>
      <c r="I42" s="2493">
        <f t="shared" si="6"/>
        <v>0</v>
      </c>
      <c r="J42" s="2494">
        <f t="shared" si="6"/>
        <v>0</v>
      </c>
      <c r="K42" s="2495">
        <f t="shared" si="6"/>
        <v>0</v>
      </c>
    </row>
    <row r="43" spans="1:11" s="764" customFormat="1" ht="29.25" customHeight="1">
      <c r="A43" s="2496" t="s">
        <v>2724</v>
      </c>
      <c r="B43" s="2497"/>
      <c r="C43" s="2498"/>
      <c r="D43" s="2498"/>
      <c r="E43" s="2499"/>
      <c r="F43" s="2497"/>
      <c r="G43" s="2498"/>
      <c r="H43" s="2499"/>
      <c r="I43" s="2498"/>
      <c r="J43" s="2499"/>
      <c r="K43" s="2495">
        <f>SUM(B43:J43)</f>
        <v>0</v>
      </c>
    </row>
    <row r="44" spans="1:11" s="764" customFormat="1" ht="20.25" customHeight="1" thickBot="1">
      <c r="A44" s="2496" t="s">
        <v>2725</v>
      </c>
      <c r="B44" s="2497"/>
      <c r="C44" s="2498"/>
      <c r="D44" s="2498"/>
      <c r="E44" s="2499"/>
      <c r="F44" s="2497"/>
      <c r="G44" s="2498"/>
      <c r="H44" s="2499"/>
      <c r="I44" s="2498"/>
      <c r="J44" s="2499"/>
      <c r="K44" s="2500">
        <f>SUM(B44:J44)</f>
        <v>0</v>
      </c>
    </row>
    <row r="45" spans="1:11" s="764" customFormat="1" ht="19.5" customHeight="1" thickBot="1">
      <c r="A45" s="2491" t="s">
        <v>2703</v>
      </c>
      <c r="B45" s="859">
        <f t="shared" ref="B45:K45" si="7">+B42+B41</f>
        <v>0</v>
      </c>
      <c r="C45" s="860">
        <f t="shared" si="7"/>
        <v>0</v>
      </c>
      <c r="D45" s="860">
        <f t="shared" si="7"/>
        <v>0</v>
      </c>
      <c r="E45" s="861">
        <f t="shared" si="7"/>
        <v>0</v>
      </c>
      <c r="F45" s="859">
        <f t="shared" si="7"/>
        <v>0</v>
      </c>
      <c r="G45" s="860">
        <f t="shared" si="7"/>
        <v>0</v>
      </c>
      <c r="H45" s="861">
        <f t="shared" si="7"/>
        <v>0</v>
      </c>
      <c r="I45" s="860">
        <f t="shared" si="7"/>
        <v>0</v>
      </c>
      <c r="J45" s="861">
        <f t="shared" si="7"/>
        <v>0</v>
      </c>
      <c r="K45" s="862">
        <f t="shared" si="7"/>
        <v>0</v>
      </c>
    </row>
  </sheetData>
  <mergeCells count="2">
    <mergeCell ref="B2:G2"/>
    <mergeCell ref="K7:K8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zoomScale="80" zoomScaleNormal="80" workbookViewId="0">
      <pane xSplit="1" ySplit="8" topLeftCell="B9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defaultRowHeight="15"/>
  <cols>
    <col min="1" max="1" width="58.7109375" style="1613" customWidth="1"/>
    <col min="2" max="2" width="10.7109375" style="1613" bestFit="1" customWidth="1"/>
    <col min="3" max="3" width="5.7109375" style="1613" bestFit="1" customWidth="1"/>
    <col min="4" max="4" width="6" style="1613" bestFit="1" customWidth="1"/>
    <col min="5" max="5" width="7.28515625" style="1613" bestFit="1" customWidth="1"/>
    <col min="6" max="6" width="5.7109375" style="1613" bestFit="1" customWidth="1"/>
    <col min="7" max="7" width="6.28515625" style="1613" bestFit="1" customWidth="1"/>
    <col min="8" max="8" width="6" style="1613" bestFit="1" customWidth="1"/>
    <col min="9" max="10" width="5.7109375" style="1613" bestFit="1" customWidth="1"/>
    <col min="11" max="11" width="7.7109375" style="1613" bestFit="1" customWidth="1"/>
    <col min="12" max="16384" width="9.140625" style="1613"/>
  </cols>
  <sheetData>
    <row r="1" spans="1:11" s="764" customFormat="1">
      <c r="A1" s="669" t="s">
        <v>2440</v>
      </c>
      <c r="B1" s="836" t="s">
        <v>2727</v>
      </c>
    </row>
    <row r="2" spans="1:11" s="764" customFormat="1" ht="14.25" customHeight="1">
      <c r="A2" s="669" t="s">
        <v>2441</v>
      </c>
      <c r="B2" s="3242" t="s">
        <v>2560</v>
      </c>
      <c r="C2" s="3242"/>
      <c r="D2" s="3242"/>
      <c r="E2" s="3242"/>
      <c r="F2" s="3242"/>
      <c r="G2" s="3242"/>
    </row>
    <row r="3" spans="1:11" s="764" customFormat="1">
      <c r="A3" s="669" t="s">
        <v>2442</v>
      </c>
      <c r="B3" s="765" t="s">
        <v>61</v>
      </c>
    </row>
    <row r="4" spans="1:11" s="764" customFormat="1">
      <c r="A4" s="669" t="s">
        <v>2444</v>
      </c>
      <c r="B4" s="765" t="s">
        <v>62</v>
      </c>
    </row>
    <row r="5" spans="1:11" s="764" customFormat="1">
      <c r="A5" s="669" t="s">
        <v>2445</v>
      </c>
      <c r="B5" s="765" t="s">
        <v>1812</v>
      </c>
    </row>
    <row r="6" spans="1:11" ht="15.75" thickBot="1"/>
    <row r="7" spans="1:11" s="840" customFormat="1" ht="12.75" customHeight="1">
      <c r="A7" s="1648"/>
      <c r="B7" s="1645"/>
      <c r="C7" s="1645" t="s">
        <v>2708</v>
      </c>
      <c r="D7" s="1645"/>
      <c r="E7" s="1646"/>
      <c r="F7" s="1644"/>
      <c r="G7" s="1645" t="s">
        <v>2709</v>
      </c>
      <c r="H7" s="1646"/>
      <c r="I7" s="1645" t="s">
        <v>2710</v>
      </c>
      <c r="J7" s="1645"/>
      <c r="K7" s="3243" t="s">
        <v>2567</v>
      </c>
    </row>
    <row r="8" spans="1:11" s="840" customFormat="1" ht="20.25" customHeight="1" thickBot="1">
      <c r="A8" s="768"/>
      <c r="B8" s="2487" t="s">
        <v>2671</v>
      </c>
      <c r="C8" s="2487" t="s">
        <v>2672</v>
      </c>
      <c r="D8" s="2487" t="s">
        <v>2673</v>
      </c>
      <c r="E8" s="841" t="s">
        <v>2674</v>
      </c>
      <c r="F8" s="842" t="s">
        <v>2226</v>
      </c>
      <c r="G8" s="2487" t="s">
        <v>2227</v>
      </c>
      <c r="H8" s="841" t="s">
        <v>2228</v>
      </c>
      <c r="I8" s="2487" t="s">
        <v>2229</v>
      </c>
      <c r="J8" s="2487" t="s">
        <v>2230</v>
      </c>
      <c r="K8" s="3244"/>
    </row>
    <row r="9" spans="1:11" s="840" customFormat="1" ht="20.25" customHeight="1" thickBot="1">
      <c r="A9" s="843" t="s">
        <v>2590</v>
      </c>
      <c r="B9" s="844">
        <f>SUM(B10:B22)</f>
        <v>0</v>
      </c>
      <c r="C9" s="845">
        <f>SUM(C10:C22)</f>
        <v>0</v>
      </c>
      <c r="D9" s="845">
        <f t="shared" ref="D9:K9" si="0">SUM(D10:D22)</f>
        <v>0</v>
      </c>
      <c r="E9" s="846">
        <f t="shared" si="0"/>
        <v>0</v>
      </c>
      <c r="F9" s="844">
        <f t="shared" si="0"/>
        <v>0</v>
      </c>
      <c r="G9" s="845">
        <f t="shared" si="0"/>
        <v>0</v>
      </c>
      <c r="H9" s="846">
        <f t="shared" si="0"/>
        <v>0</v>
      </c>
      <c r="I9" s="845">
        <f t="shared" si="0"/>
        <v>0</v>
      </c>
      <c r="J9" s="846">
        <f t="shared" si="0"/>
        <v>0</v>
      </c>
      <c r="K9" s="793">
        <f t="shared" si="0"/>
        <v>0</v>
      </c>
    </row>
    <row r="10" spans="1:11" s="840" customFormat="1" ht="12.75">
      <c r="A10" s="847" t="s">
        <v>2592</v>
      </c>
      <c r="B10" s="784"/>
      <c r="C10" s="785"/>
      <c r="D10" s="785"/>
      <c r="E10" s="786"/>
      <c r="F10" s="784"/>
      <c r="G10" s="785"/>
      <c r="H10" s="786"/>
      <c r="I10" s="785"/>
      <c r="J10" s="786"/>
      <c r="K10" s="848">
        <f t="shared" ref="K10:K22" si="1">SUM(B10:J10)</f>
        <v>0</v>
      </c>
    </row>
    <row r="11" spans="1:11" s="840" customFormat="1" ht="12.75">
      <c r="A11" s="847" t="s">
        <v>2593</v>
      </c>
      <c r="B11" s="784"/>
      <c r="C11" s="785"/>
      <c r="D11" s="785"/>
      <c r="E11" s="786"/>
      <c r="F11" s="784"/>
      <c r="G11" s="785"/>
      <c r="H11" s="786"/>
      <c r="I11" s="785"/>
      <c r="J11" s="786"/>
      <c r="K11" s="848">
        <f t="shared" si="1"/>
        <v>0</v>
      </c>
    </row>
    <row r="12" spans="1:11" s="840" customFormat="1" ht="12.75">
      <c r="A12" s="847" t="s">
        <v>2594</v>
      </c>
      <c r="B12" s="784"/>
      <c r="C12" s="785"/>
      <c r="D12" s="785"/>
      <c r="E12" s="786"/>
      <c r="F12" s="784"/>
      <c r="G12" s="785"/>
      <c r="H12" s="786"/>
      <c r="I12" s="785"/>
      <c r="J12" s="786"/>
      <c r="K12" s="848">
        <f t="shared" si="1"/>
        <v>0</v>
      </c>
    </row>
    <row r="13" spans="1:11" s="840" customFormat="1" ht="12.75">
      <c r="A13" s="847" t="s">
        <v>2596</v>
      </c>
      <c r="B13" s="784"/>
      <c r="C13" s="785"/>
      <c r="D13" s="785"/>
      <c r="E13" s="786"/>
      <c r="F13" s="784"/>
      <c r="G13" s="785"/>
      <c r="H13" s="786"/>
      <c r="I13" s="785"/>
      <c r="J13" s="786"/>
      <c r="K13" s="848">
        <f t="shared" si="1"/>
        <v>0</v>
      </c>
    </row>
    <row r="14" spans="1:11" s="840" customFormat="1" ht="12.75">
      <c r="A14" s="847" t="s">
        <v>2711</v>
      </c>
      <c r="B14" s="784"/>
      <c r="C14" s="785"/>
      <c r="D14" s="785"/>
      <c r="E14" s="786"/>
      <c r="F14" s="784"/>
      <c r="G14" s="785"/>
      <c r="H14" s="786"/>
      <c r="I14" s="785"/>
      <c r="J14" s="786"/>
      <c r="K14" s="848">
        <f t="shared" si="1"/>
        <v>0</v>
      </c>
    </row>
    <row r="15" spans="1:11" s="840" customFormat="1" ht="12.75">
      <c r="A15" s="847" t="s">
        <v>2712</v>
      </c>
      <c r="B15" s="784"/>
      <c r="C15" s="785"/>
      <c r="D15" s="785"/>
      <c r="E15" s="786"/>
      <c r="F15" s="784"/>
      <c r="G15" s="785"/>
      <c r="H15" s="786"/>
      <c r="I15" s="785"/>
      <c r="J15" s="786"/>
      <c r="K15" s="848">
        <f t="shared" si="1"/>
        <v>0</v>
      </c>
    </row>
    <row r="16" spans="1:11" s="840" customFormat="1" ht="12.75">
      <c r="A16" s="847" t="s">
        <v>2713</v>
      </c>
      <c r="B16" s="784"/>
      <c r="C16" s="785"/>
      <c r="D16" s="785"/>
      <c r="E16" s="786"/>
      <c r="F16" s="784"/>
      <c r="G16" s="785"/>
      <c r="H16" s="786"/>
      <c r="I16" s="785"/>
      <c r="J16" s="786"/>
      <c r="K16" s="848">
        <f t="shared" si="1"/>
        <v>0</v>
      </c>
    </row>
    <row r="17" spans="1:11" s="840" customFormat="1" ht="12.75">
      <c r="A17" s="847" t="s">
        <v>2714</v>
      </c>
      <c r="B17" s="784"/>
      <c r="C17" s="785"/>
      <c r="D17" s="785"/>
      <c r="E17" s="786"/>
      <c r="F17" s="784"/>
      <c r="G17" s="785"/>
      <c r="H17" s="786"/>
      <c r="I17" s="785"/>
      <c r="J17" s="786"/>
      <c r="K17" s="848">
        <f t="shared" si="1"/>
        <v>0</v>
      </c>
    </row>
    <row r="18" spans="1:11" s="840" customFormat="1" ht="12.75">
      <c r="A18" s="847" t="s">
        <v>2715</v>
      </c>
      <c r="B18" s="784"/>
      <c r="C18" s="785"/>
      <c r="D18" s="785"/>
      <c r="E18" s="786"/>
      <c r="F18" s="784"/>
      <c r="G18" s="785"/>
      <c r="H18" s="786"/>
      <c r="I18" s="785"/>
      <c r="J18" s="786"/>
      <c r="K18" s="848">
        <f>SUM(B18:J18)</f>
        <v>0</v>
      </c>
    </row>
    <row r="19" spans="1:11" s="840" customFormat="1" ht="12.75">
      <c r="A19" s="847" t="s">
        <v>2716</v>
      </c>
      <c r="B19" s="784"/>
      <c r="C19" s="785"/>
      <c r="D19" s="785"/>
      <c r="E19" s="786"/>
      <c r="F19" s="784"/>
      <c r="G19" s="785"/>
      <c r="H19" s="786"/>
      <c r="I19" s="785"/>
      <c r="J19" s="786"/>
      <c r="K19" s="848">
        <f>SUM(B19:J19)</f>
        <v>0</v>
      </c>
    </row>
    <row r="20" spans="1:11" s="840" customFormat="1" ht="12.75">
      <c r="A20" s="847" t="s">
        <v>2717</v>
      </c>
      <c r="B20" s="784"/>
      <c r="C20" s="785"/>
      <c r="D20" s="785"/>
      <c r="E20" s="786"/>
      <c r="F20" s="784"/>
      <c r="G20" s="785"/>
      <c r="H20" s="786"/>
      <c r="I20" s="785"/>
      <c r="J20" s="786"/>
      <c r="K20" s="848">
        <f t="shared" si="1"/>
        <v>0</v>
      </c>
    </row>
    <row r="21" spans="1:11" s="840" customFormat="1" ht="12.75">
      <c r="A21" s="847" t="s">
        <v>2718</v>
      </c>
      <c r="B21" s="784"/>
      <c r="C21" s="785"/>
      <c r="D21" s="785"/>
      <c r="E21" s="786"/>
      <c r="F21" s="784"/>
      <c r="G21" s="785"/>
      <c r="H21" s="786"/>
      <c r="I21" s="785"/>
      <c r="J21" s="786"/>
      <c r="K21" s="848">
        <f t="shared" si="1"/>
        <v>0</v>
      </c>
    </row>
    <row r="22" spans="1:11" s="840" customFormat="1" ht="13.5" thickBot="1">
      <c r="A22" s="847" t="s">
        <v>2604</v>
      </c>
      <c r="B22" s="784"/>
      <c r="C22" s="785"/>
      <c r="D22" s="785"/>
      <c r="E22" s="786"/>
      <c r="F22" s="784"/>
      <c r="G22" s="785"/>
      <c r="H22" s="786"/>
      <c r="I22" s="785"/>
      <c r="J22" s="786"/>
      <c r="K22" s="848">
        <f t="shared" si="1"/>
        <v>0</v>
      </c>
    </row>
    <row r="23" spans="1:11" s="840" customFormat="1" ht="18.75" customHeight="1" thickBot="1">
      <c r="A23" s="849" t="s">
        <v>2605</v>
      </c>
      <c r="B23" s="844">
        <f t="shared" ref="B23:K23" si="2">SUM(B24:B28)</f>
        <v>0</v>
      </c>
      <c r="C23" s="845">
        <f t="shared" si="2"/>
        <v>0</v>
      </c>
      <c r="D23" s="845">
        <f t="shared" si="2"/>
        <v>0</v>
      </c>
      <c r="E23" s="846">
        <f t="shared" si="2"/>
        <v>0</v>
      </c>
      <c r="F23" s="844">
        <f t="shared" si="2"/>
        <v>0</v>
      </c>
      <c r="G23" s="845">
        <f t="shared" si="2"/>
        <v>0</v>
      </c>
      <c r="H23" s="846">
        <f t="shared" si="2"/>
        <v>0</v>
      </c>
      <c r="I23" s="845">
        <f t="shared" si="2"/>
        <v>0</v>
      </c>
      <c r="J23" s="846">
        <f t="shared" si="2"/>
        <v>0</v>
      </c>
      <c r="K23" s="793">
        <f t="shared" si="2"/>
        <v>0</v>
      </c>
    </row>
    <row r="24" spans="1:11" s="840" customFormat="1" ht="12.75">
      <c r="A24" s="850" t="s">
        <v>1069</v>
      </c>
      <c r="B24" s="784"/>
      <c r="C24" s="785"/>
      <c r="D24" s="785"/>
      <c r="E24" s="786"/>
      <c r="F24" s="784"/>
      <c r="G24" s="785"/>
      <c r="H24" s="786"/>
      <c r="I24" s="785"/>
      <c r="J24" s="786"/>
      <c r="K24" s="848">
        <f>SUM(B24:J24)</f>
        <v>0</v>
      </c>
    </row>
    <row r="25" spans="1:11" s="840" customFormat="1" ht="12.75">
      <c r="A25" s="850" t="s">
        <v>1079</v>
      </c>
      <c r="B25" s="784"/>
      <c r="C25" s="785"/>
      <c r="D25" s="785"/>
      <c r="E25" s="786"/>
      <c r="F25" s="784"/>
      <c r="G25" s="785"/>
      <c r="H25" s="786"/>
      <c r="I25" s="785"/>
      <c r="J25" s="786"/>
      <c r="K25" s="848">
        <f>SUM(B25:J25)</f>
        <v>0</v>
      </c>
    </row>
    <row r="26" spans="1:11" s="840" customFormat="1" ht="12.75">
      <c r="A26" s="850" t="s">
        <v>1080</v>
      </c>
      <c r="B26" s="784"/>
      <c r="C26" s="785"/>
      <c r="D26" s="785"/>
      <c r="E26" s="786"/>
      <c r="F26" s="784"/>
      <c r="G26" s="785"/>
      <c r="H26" s="786"/>
      <c r="I26" s="785"/>
      <c r="J26" s="786"/>
      <c r="K26" s="848">
        <f>SUM(B26:J26)</f>
        <v>0</v>
      </c>
    </row>
    <row r="27" spans="1:11" s="840" customFormat="1" ht="12.75">
      <c r="A27" s="850" t="s">
        <v>2719</v>
      </c>
      <c r="B27" s="784"/>
      <c r="C27" s="785"/>
      <c r="D27" s="785"/>
      <c r="E27" s="786"/>
      <c r="F27" s="784"/>
      <c r="G27" s="785"/>
      <c r="H27" s="786"/>
      <c r="I27" s="785"/>
      <c r="J27" s="786"/>
      <c r="K27" s="848">
        <f>SUM(B27:J27)</f>
        <v>0</v>
      </c>
    </row>
    <row r="28" spans="1:11" s="840" customFormat="1" ht="13.5" thickBot="1">
      <c r="A28" s="850" t="s">
        <v>1097</v>
      </c>
      <c r="B28" s="784"/>
      <c r="C28" s="785"/>
      <c r="D28" s="785"/>
      <c r="E28" s="786"/>
      <c r="F28" s="784"/>
      <c r="G28" s="785"/>
      <c r="H28" s="786"/>
      <c r="I28" s="785"/>
      <c r="J28" s="786"/>
      <c r="K28" s="848">
        <f>SUM(B28:J28)</f>
        <v>0</v>
      </c>
    </row>
    <row r="29" spans="1:11" s="840" customFormat="1" ht="21" customHeight="1" thickBot="1">
      <c r="A29" s="849" t="s">
        <v>2720</v>
      </c>
      <c r="B29" s="844">
        <f t="shared" ref="B29:K29" si="3">SUM(B30:B34)</f>
        <v>0</v>
      </c>
      <c r="C29" s="845">
        <f t="shared" si="3"/>
        <v>0</v>
      </c>
      <c r="D29" s="845">
        <f t="shared" si="3"/>
        <v>0</v>
      </c>
      <c r="E29" s="846">
        <f t="shared" si="3"/>
        <v>0</v>
      </c>
      <c r="F29" s="844">
        <f t="shared" si="3"/>
        <v>0</v>
      </c>
      <c r="G29" s="845">
        <f t="shared" si="3"/>
        <v>0</v>
      </c>
      <c r="H29" s="846">
        <f t="shared" si="3"/>
        <v>0</v>
      </c>
      <c r="I29" s="845">
        <f t="shared" si="3"/>
        <v>0</v>
      </c>
      <c r="J29" s="846">
        <f t="shared" si="3"/>
        <v>0</v>
      </c>
      <c r="K29" s="793">
        <f t="shared" si="3"/>
        <v>0</v>
      </c>
    </row>
    <row r="30" spans="1:11" s="840" customFormat="1" ht="12.75">
      <c r="A30" s="847" t="s">
        <v>1069</v>
      </c>
      <c r="B30" s="784"/>
      <c r="C30" s="785"/>
      <c r="D30" s="785"/>
      <c r="E30" s="786"/>
      <c r="F30" s="784"/>
      <c r="G30" s="785"/>
      <c r="H30" s="786"/>
      <c r="I30" s="785"/>
      <c r="J30" s="786"/>
      <c r="K30" s="789">
        <f>SUM(B30:J30)</f>
        <v>0</v>
      </c>
    </row>
    <row r="31" spans="1:11" s="840" customFormat="1" ht="12.75">
      <c r="A31" s="847" t="s">
        <v>1079</v>
      </c>
      <c r="B31" s="851"/>
      <c r="C31" s="787"/>
      <c r="D31" s="787"/>
      <c r="E31" s="852"/>
      <c r="F31" s="851"/>
      <c r="G31" s="787"/>
      <c r="H31" s="852"/>
      <c r="I31" s="787"/>
      <c r="J31" s="852"/>
      <c r="K31" s="789">
        <f>SUM(B31:J31)</f>
        <v>0</v>
      </c>
    </row>
    <row r="32" spans="1:11" s="840" customFormat="1" ht="12.75">
      <c r="A32" s="847" t="s">
        <v>1080</v>
      </c>
      <c r="B32" s="784"/>
      <c r="C32" s="785"/>
      <c r="D32" s="785"/>
      <c r="E32" s="786"/>
      <c r="F32" s="784"/>
      <c r="G32" s="785"/>
      <c r="H32" s="786"/>
      <c r="I32" s="785"/>
      <c r="J32" s="786"/>
      <c r="K32" s="789">
        <f>SUM(B32:J32)</f>
        <v>0</v>
      </c>
    </row>
    <row r="33" spans="1:11" s="840" customFormat="1" ht="12.75">
      <c r="A33" s="847" t="s">
        <v>2608</v>
      </c>
      <c r="B33" s="784"/>
      <c r="C33" s="785"/>
      <c r="D33" s="785"/>
      <c r="E33" s="786"/>
      <c r="F33" s="784"/>
      <c r="G33" s="785"/>
      <c r="H33" s="786"/>
      <c r="I33" s="785"/>
      <c r="J33" s="786"/>
      <c r="K33" s="789">
        <f>SUM(B33:J33)</f>
        <v>0</v>
      </c>
    </row>
    <row r="34" spans="1:11" s="840" customFormat="1" ht="13.5" thickBot="1">
      <c r="A34" s="847" t="s">
        <v>2610</v>
      </c>
      <c r="B34" s="784"/>
      <c r="C34" s="785"/>
      <c r="D34" s="785"/>
      <c r="E34" s="786"/>
      <c r="F34" s="784"/>
      <c r="G34" s="785"/>
      <c r="H34" s="786"/>
      <c r="I34" s="785"/>
      <c r="J34" s="786"/>
      <c r="K34" s="789">
        <f>SUM(B34:J34)</f>
        <v>0</v>
      </c>
    </row>
    <row r="35" spans="1:11" s="840" customFormat="1" ht="24.75" customHeight="1" thickBot="1">
      <c r="A35" s="849" t="s">
        <v>944</v>
      </c>
      <c r="B35" s="844">
        <f t="shared" ref="B35:K35" si="4">SUM(B36:B38)</f>
        <v>0</v>
      </c>
      <c r="C35" s="845">
        <f t="shared" si="4"/>
        <v>0</v>
      </c>
      <c r="D35" s="845">
        <f t="shared" si="4"/>
        <v>0</v>
      </c>
      <c r="E35" s="846">
        <f t="shared" si="4"/>
        <v>0</v>
      </c>
      <c r="F35" s="844">
        <f t="shared" si="4"/>
        <v>0</v>
      </c>
      <c r="G35" s="845">
        <f t="shared" si="4"/>
        <v>0</v>
      </c>
      <c r="H35" s="846">
        <f t="shared" si="4"/>
        <v>0</v>
      </c>
      <c r="I35" s="845">
        <f t="shared" si="4"/>
        <v>0</v>
      </c>
      <c r="J35" s="846">
        <f t="shared" si="4"/>
        <v>0</v>
      </c>
      <c r="K35" s="793">
        <f t="shared" si="4"/>
        <v>0</v>
      </c>
    </row>
    <row r="36" spans="1:11" s="840" customFormat="1" ht="20.25" customHeight="1">
      <c r="A36" s="847" t="s">
        <v>2721</v>
      </c>
      <c r="B36" s="784"/>
      <c r="C36" s="785"/>
      <c r="D36" s="785"/>
      <c r="E36" s="786"/>
      <c r="F36" s="784"/>
      <c r="G36" s="785"/>
      <c r="H36" s="786"/>
      <c r="I36" s="785"/>
      <c r="J36" s="786"/>
      <c r="K36" s="788">
        <f>SUM(B36:J36)</f>
        <v>0</v>
      </c>
    </row>
    <row r="37" spans="1:11" s="840" customFormat="1" ht="21" customHeight="1">
      <c r="A37" s="847" t="s">
        <v>2722</v>
      </c>
      <c r="B37" s="784"/>
      <c r="C37" s="785"/>
      <c r="D37" s="785"/>
      <c r="E37" s="786"/>
      <c r="F37" s="784"/>
      <c r="G37" s="785"/>
      <c r="H37" s="786"/>
      <c r="I37" s="785"/>
      <c r="J37" s="786"/>
      <c r="K37" s="789">
        <f>SUM(B37:J37)</f>
        <v>0</v>
      </c>
    </row>
    <row r="38" spans="1:11" s="840" customFormat="1" ht="18" customHeight="1" thickBot="1">
      <c r="A38" s="847" t="s">
        <v>74</v>
      </c>
      <c r="B38" s="784"/>
      <c r="C38" s="785"/>
      <c r="D38" s="785"/>
      <c r="E38" s="786"/>
      <c r="F38" s="784"/>
      <c r="G38" s="785"/>
      <c r="H38" s="786"/>
      <c r="I38" s="785"/>
      <c r="J38" s="786"/>
      <c r="K38" s="789">
        <f>SUM(B38:J38)</f>
        <v>0</v>
      </c>
    </row>
    <row r="39" spans="1:11" s="840" customFormat="1" ht="19.5" customHeight="1" thickBot="1">
      <c r="A39" s="853" t="s">
        <v>2612</v>
      </c>
      <c r="B39" s="854"/>
      <c r="C39" s="855"/>
      <c r="D39" s="855"/>
      <c r="E39" s="856"/>
      <c r="F39" s="854"/>
      <c r="G39" s="855"/>
      <c r="H39" s="856"/>
      <c r="I39" s="855"/>
      <c r="J39" s="856"/>
      <c r="K39" s="793">
        <f>SUM(B39:J39)</f>
        <v>0</v>
      </c>
    </row>
    <row r="40" spans="1:11" s="840" customFormat="1" ht="22.5" customHeight="1" thickBot="1">
      <c r="A40" s="853" t="s">
        <v>2618</v>
      </c>
      <c r="B40" s="854"/>
      <c r="C40" s="855"/>
      <c r="D40" s="855"/>
      <c r="E40" s="856"/>
      <c r="F40" s="854"/>
      <c r="G40" s="855"/>
      <c r="H40" s="856"/>
      <c r="I40" s="855"/>
      <c r="J40" s="856"/>
      <c r="K40" s="792">
        <f>SUM(B40:J40)</f>
        <v>0</v>
      </c>
    </row>
    <row r="41" spans="1:11" s="764" customFormat="1" ht="18.75" customHeight="1">
      <c r="A41" s="857" t="s">
        <v>2723</v>
      </c>
      <c r="B41" s="858">
        <f t="shared" ref="B41:K41" si="5">+B40+B39+B35+B29+B23+B9</f>
        <v>0</v>
      </c>
      <c r="C41" s="2488">
        <f t="shared" si="5"/>
        <v>0</v>
      </c>
      <c r="D41" s="2488">
        <f t="shared" si="5"/>
        <v>0</v>
      </c>
      <c r="E41" s="2489">
        <f t="shared" si="5"/>
        <v>0</v>
      </c>
      <c r="F41" s="858">
        <f t="shared" si="5"/>
        <v>0</v>
      </c>
      <c r="G41" s="2488">
        <f t="shared" si="5"/>
        <v>0</v>
      </c>
      <c r="H41" s="2489">
        <f t="shared" si="5"/>
        <v>0</v>
      </c>
      <c r="I41" s="2488">
        <f t="shared" si="5"/>
        <v>0</v>
      </c>
      <c r="J41" s="2489">
        <f t="shared" si="5"/>
        <v>0</v>
      </c>
      <c r="K41" s="2490">
        <f t="shared" si="5"/>
        <v>0</v>
      </c>
    </row>
    <row r="42" spans="1:11" s="764" customFormat="1" ht="21" customHeight="1">
      <c r="A42" s="2491" t="s">
        <v>2699</v>
      </c>
      <c r="B42" s="2492">
        <f t="shared" ref="B42:K42" si="6">SUM(B43:B44)</f>
        <v>0</v>
      </c>
      <c r="C42" s="2493">
        <f t="shared" si="6"/>
        <v>0</v>
      </c>
      <c r="D42" s="2493">
        <f t="shared" si="6"/>
        <v>0</v>
      </c>
      <c r="E42" s="2494">
        <f t="shared" si="6"/>
        <v>0</v>
      </c>
      <c r="F42" s="2492">
        <f t="shared" si="6"/>
        <v>0</v>
      </c>
      <c r="G42" s="2493">
        <f t="shared" si="6"/>
        <v>0</v>
      </c>
      <c r="H42" s="2494">
        <f t="shared" si="6"/>
        <v>0</v>
      </c>
      <c r="I42" s="2493">
        <f t="shared" si="6"/>
        <v>0</v>
      </c>
      <c r="J42" s="2494">
        <f t="shared" si="6"/>
        <v>0</v>
      </c>
      <c r="K42" s="2495">
        <f t="shared" si="6"/>
        <v>0</v>
      </c>
    </row>
    <row r="43" spans="1:11" s="764" customFormat="1" ht="29.25" customHeight="1">
      <c r="A43" s="2496" t="s">
        <v>2724</v>
      </c>
      <c r="B43" s="2497"/>
      <c r="C43" s="2498"/>
      <c r="D43" s="2498"/>
      <c r="E43" s="2499"/>
      <c r="F43" s="2497"/>
      <c r="G43" s="2498"/>
      <c r="H43" s="2499"/>
      <c r="I43" s="2498"/>
      <c r="J43" s="2499"/>
      <c r="K43" s="2495">
        <f>SUM(B43:J43)</f>
        <v>0</v>
      </c>
    </row>
    <row r="44" spans="1:11" s="764" customFormat="1" ht="20.25" customHeight="1" thickBot="1">
      <c r="A44" s="2496" t="s">
        <v>2725</v>
      </c>
      <c r="B44" s="2497"/>
      <c r="C44" s="2498"/>
      <c r="D44" s="2498"/>
      <c r="E44" s="2499"/>
      <c r="F44" s="2497"/>
      <c r="G44" s="2498"/>
      <c r="H44" s="2499"/>
      <c r="I44" s="2498"/>
      <c r="J44" s="2499"/>
      <c r="K44" s="2500">
        <f>SUM(B44:J44)</f>
        <v>0</v>
      </c>
    </row>
    <row r="45" spans="1:11" s="764" customFormat="1" ht="19.5" customHeight="1" thickBot="1">
      <c r="A45" s="2491" t="s">
        <v>2703</v>
      </c>
      <c r="B45" s="859">
        <f t="shared" ref="B45:K45" si="7">+B42+B41</f>
        <v>0</v>
      </c>
      <c r="C45" s="860">
        <f t="shared" si="7"/>
        <v>0</v>
      </c>
      <c r="D45" s="860">
        <f t="shared" si="7"/>
        <v>0</v>
      </c>
      <c r="E45" s="861">
        <f t="shared" si="7"/>
        <v>0</v>
      </c>
      <c r="F45" s="859">
        <f t="shared" si="7"/>
        <v>0</v>
      </c>
      <c r="G45" s="860">
        <f t="shared" si="7"/>
        <v>0</v>
      </c>
      <c r="H45" s="861">
        <f t="shared" si="7"/>
        <v>0</v>
      </c>
      <c r="I45" s="860">
        <f t="shared" si="7"/>
        <v>0</v>
      </c>
      <c r="J45" s="861">
        <f t="shared" si="7"/>
        <v>0</v>
      </c>
      <c r="K45" s="862">
        <f t="shared" si="7"/>
        <v>0</v>
      </c>
    </row>
  </sheetData>
  <mergeCells count="2">
    <mergeCell ref="B2:G2"/>
    <mergeCell ref="K7:K8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zoomScale="80" zoomScaleNormal="80" workbookViewId="0">
      <pane xSplit="1" ySplit="8" topLeftCell="B9" activePane="bottomRight" state="frozen"/>
      <selection activeCell="M43" sqref="M43"/>
      <selection pane="topRight" activeCell="M43" sqref="M43"/>
      <selection pane="bottomLeft" activeCell="M43" sqref="M43"/>
      <selection pane="bottomRight" activeCell="M43" sqref="M43"/>
    </sheetView>
  </sheetViews>
  <sheetFormatPr defaultRowHeight="15"/>
  <cols>
    <col min="1" max="1" width="58.7109375" style="1613" customWidth="1"/>
    <col min="2" max="2" width="10.7109375" style="1613" bestFit="1" customWidth="1"/>
    <col min="3" max="3" width="5.7109375" style="1613" bestFit="1" customWidth="1"/>
    <col min="4" max="4" width="6" style="1613" bestFit="1" customWidth="1"/>
    <col min="5" max="5" width="7.28515625" style="1613" bestFit="1" customWidth="1"/>
    <col min="6" max="6" width="5.7109375" style="1613" bestFit="1" customWidth="1"/>
    <col min="7" max="7" width="6.28515625" style="1613" bestFit="1" customWidth="1"/>
    <col min="8" max="8" width="6" style="1613" bestFit="1" customWidth="1"/>
    <col min="9" max="10" width="5.7109375" style="1613" bestFit="1" customWidth="1"/>
    <col min="11" max="11" width="7.7109375" style="1613" bestFit="1" customWidth="1"/>
    <col min="12" max="16384" width="9.140625" style="1613"/>
  </cols>
  <sheetData>
    <row r="1" spans="1:11" s="764" customFormat="1">
      <c r="A1" s="669" t="s">
        <v>2440</v>
      </c>
      <c r="B1" s="836" t="s">
        <v>2728</v>
      </c>
    </row>
    <row r="2" spans="1:11" s="764" customFormat="1" ht="14.25" customHeight="1">
      <c r="A2" s="669" t="s">
        <v>2441</v>
      </c>
      <c r="B2" s="3242" t="s">
        <v>2561</v>
      </c>
      <c r="C2" s="3242"/>
      <c r="D2" s="3242"/>
      <c r="E2" s="3242"/>
      <c r="F2" s="3242"/>
      <c r="G2" s="3242"/>
      <c r="H2" s="3242"/>
      <c r="I2" s="3242"/>
    </row>
    <row r="3" spans="1:11" s="764" customFormat="1">
      <c r="A3" s="669" t="s">
        <v>2442</v>
      </c>
      <c r="B3" s="765" t="s">
        <v>61</v>
      </c>
    </row>
    <row r="4" spans="1:11" s="764" customFormat="1">
      <c r="A4" s="669" t="s">
        <v>2444</v>
      </c>
      <c r="B4" s="765" t="s">
        <v>62</v>
      </c>
    </row>
    <row r="5" spans="1:11" s="764" customFormat="1">
      <c r="A5" s="669" t="s">
        <v>2445</v>
      </c>
      <c r="B5" s="765" t="s">
        <v>1812</v>
      </c>
    </row>
    <row r="6" spans="1:11" ht="15.75" thickBot="1"/>
    <row r="7" spans="1:11" s="840" customFormat="1" ht="12.75" customHeight="1">
      <c r="A7" s="1648"/>
      <c r="B7" s="1645"/>
      <c r="C7" s="1645" t="s">
        <v>2708</v>
      </c>
      <c r="D7" s="1645"/>
      <c r="E7" s="1646"/>
      <c r="F7" s="1644"/>
      <c r="G7" s="1645" t="s">
        <v>2709</v>
      </c>
      <c r="H7" s="1646"/>
      <c r="I7" s="1645" t="s">
        <v>2710</v>
      </c>
      <c r="J7" s="1645"/>
      <c r="K7" s="3243" t="s">
        <v>2567</v>
      </c>
    </row>
    <row r="8" spans="1:11" s="840" customFormat="1" ht="20.25" customHeight="1" thickBot="1">
      <c r="A8" s="768"/>
      <c r="B8" s="2487" t="s">
        <v>2671</v>
      </c>
      <c r="C8" s="2487" t="s">
        <v>2672</v>
      </c>
      <c r="D8" s="2487" t="s">
        <v>2673</v>
      </c>
      <c r="E8" s="841" t="s">
        <v>2674</v>
      </c>
      <c r="F8" s="842" t="s">
        <v>2226</v>
      </c>
      <c r="G8" s="2487" t="s">
        <v>2227</v>
      </c>
      <c r="H8" s="841" t="s">
        <v>2228</v>
      </c>
      <c r="I8" s="2487" t="s">
        <v>2229</v>
      </c>
      <c r="J8" s="2487" t="s">
        <v>2230</v>
      </c>
      <c r="K8" s="3244"/>
    </row>
    <row r="9" spans="1:11" s="840" customFormat="1" ht="20.25" customHeight="1" thickBot="1">
      <c r="A9" s="843" t="s">
        <v>2590</v>
      </c>
      <c r="B9" s="844">
        <f t="shared" ref="B9:K9" si="0">SUM(B10:B22)</f>
        <v>0</v>
      </c>
      <c r="C9" s="845">
        <f t="shared" si="0"/>
        <v>0</v>
      </c>
      <c r="D9" s="845">
        <f t="shared" si="0"/>
        <v>0</v>
      </c>
      <c r="E9" s="846">
        <f t="shared" si="0"/>
        <v>0</v>
      </c>
      <c r="F9" s="844">
        <f t="shared" si="0"/>
        <v>0</v>
      </c>
      <c r="G9" s="845">
        <f t="shared" si="0"/>
        <v>0</v>
      </c>
      <c r="H9" s="846">
        <f t="shared" si="0"/>
        <v>0</v>
      </c>
      <c r="I9" s="845">
        <f t="shared" si="0"/>
        <v>0</v>
      </c>
      <c r="J9" s="846">
        <f t="shared" si="0"/>
        <v>0</v>
      </c>
      <c r="K9" s="793">
        <f t="shared" si="0"/>
        <v>0</v>
      </c>
    </row>
    <row r="10" spans="1:11" s="840" customFormat="1" ht="12.75">
      <c r="A10" s="847" t="s">
        <v>2592</v>
      </c>
      <c r="B10" s="784"/>
      <c r="C10" s="785"/>
      <c r="D10" s="785"/>
      <c r="E10" s="786"/>
      <c r="F10" s="784"/>
      <c r="G10" s="785"/>
      <c r="H10" s="786"/>
      <c r="I10" s="785"/>
      <c r="J10" s="786"/>
      <c r="K10" s="848">
        <f t="shared" ref="K10:K22" si="1">SUM(B10:J10)</f>
        <v>0</v>
      </c>
    </row>
    <row r="11" spans="1:11" s="840" customFormat="1" ht="12.75">
      <c r="A11" s="847" t="s">
        <v>2593</v>
      </c>
      <c r="B11" s="784"/>
      <c r="C11" s="785"/>
      <c r="D11" s="785"/>
      <c r="E11" s="786"/>
      <c r="F11" s="784"/>
      <c r="G11" s="785"/>
      <c r="H11" s="786"/>
      <c r="I11" s="785"/>
      <c r="J11" s="786"/>
      <c r="K11" s="848">
        <f t="shared" si="1"/>
        <v>0</v>
      </c>
    </row>
    <row r="12" spans="1:11" s="840" customFormat="1" ht="12.75">
      <c r="A12" s="847" t="s">
        <v>2594</v>
      </c>
      <c r="B12" s="784"/>
      <c r="C12" s="785"/>
      <c r="D12" s="785"/>
      <c r="E12" s="786"/>
      <c r="F12" s="784"/>
      <c r="G12" s="785"/>
      <c r="H12" s="786"/>
      <c r="I12" s="785"/>
      <c r="J12" s="786"/>
      <c r="K12" s="848">
        <f t="shared" si="1"/>
        <v>0</v>
      </c>
    </row>
    <row r="13" spans="1:11" s="840" customFormat="1" ht="12.75">
      <c r="A13" s="847" t="s">
        <v>2596</v>
      </c>
      <c r="B13" s="784"/>
      <c r="C13" s="785"/>
      <c r="D13" s="785"/>
      <c r="E13" s="786"/>
      <c r="F13" s="784"/>
      <c r="G13" s="785"/>
      <c r="H13" s="786"/>
      <c r="I13" s="785"/>
      <c r="J13" s="786"/>
      <c r="K13" s="848">
        <f t="shared" si="1"/>
        <v>0</v>
      </c>
    </row>
    <row r="14" spans="1:11" s="840" customFormat="1" ht="12.75">
      <c r="A14" s="847" t="s">
        <v>2711</v>
      </c>
      <c r="B14" s="784"/>
      <c r="C14" s="785"/>
      <c r="D14" s="785"/>
      <c r="E14" s="786"/>
      <c r="F14" s="784"/>
      <c r="G14" s="785"/>
      <c r="H14" s="786"/>
      <c r="I14" s="785"/>
      <c r="J14" s="786"/>
      <c r="K14" s="848">
        <f t="shared" si="1"/>
        <v>0</v>
      </c>
    </row>
    <row r="15" spans="1:11" s="840" customFormat="1" ht="12.75">
      <c r="A15" s="847" t="s">
        <v>2712</v>
      </c>
      <c r="B15" s="784"/>
      <c r="C15" s="785"/>
      <c r="D15" s="785"/>
      <c r="E15" s="786"/>
      <c r="F15" s="784"/>
      <c r="G15" s="785"/>
      <c r="H15" s="786"/>
      <c r="I15" s="785"/>
      <c r="J15" s="786"/>
      <c r="K15" s="848">
        <f t="shared" si="1"/>
        <v>0</v>
      </c>
    </row>
    <row r="16" spans="1:11" s="840" customFormat="1" ht="12.75">
      <c r="A16" s="847" t="s">
        <v>2713</v>
      </c>
      <c r="B16" s="784"/>
      <c r="C16" s="785"/>
      <c r="D16" s="785"/>
      <c r="E16" s="786"/>
      <c r="F16" s="784"/>
      <c r="G16" s="785"/>
      <c r="H16" s="786"/>
      <c r="I16" s="785"/>
      <c r="J16" s="786"/>
      <c r="K16" s="848">
        <f t="shared" si="1"/>
        <v>0</v>
      </c>
    </row>
    <row r="17" spans="1:11" s="840" customFormat="1" ht="12.75">
      <c r="A17" s="847" t="s">
        <v>2714</v>
      </c>
      <c r="B17" s="784"/>
      <c r="C17" s="785"/>
      <c r="D17" s="785"/>
      <c r="E17" s="786"/>
      <c r="F17" s="784"/>
      <c r="G17" s="785"/>
      <c r="H17" s="786"/>
      <c r="I17" s="785"/>
      <c r="J17" s="786"/>
      <c r="K17" s="848">
        <f t="shared" si="1"/>
        <v>0</v>
      </c>
    </row>
    <row r="18" spans="1:11" s="840" customFormat="1" ht="12.75">
      <c r="A18" s="847" t="s">
        <v>2715</v>
      </c>
      <c r="B18" s="784"/>
      <c r="C18" s="785"/>
      <c r="D18" s="785"/>
      <c r="E18" s="786"/>
      <c r="F18" s="784"/>
      <c r="G18" s="785"/>
      <c r="H18" s="786"/>
      <c r="I18" s="785"/>
      <c r="J18" s="786"/>
      <c r="K18" s="848">
        <f t="shared" si="1"/>
        <v>0</v>
      </c>
    </row>
    <row r="19" spans="1:11" s="840" customFormat="1" ht="12.75">
      <c r="A19" s="847" t="s">
        <v>2716</v>
      </c>
      <c r="B19" s="784"/>
      <c r="C19" s="785"/>
      <c r="D19" s="785"/>
      <c r="E19" s="786"/>
      <c r="F19" s="784"/>
      <c r="G19" s="785"/>
      <c r="H19" s="786"/>
      <c r="I19" s="785"/>
      <c r="J19" s="786"/>
      <c r="K19" s="848">
        <f t="shared" si="1"/>
        <v>0</v>
      </c>
    </row>
    <row r="20" spans="1:11" s="840" customFormat="1" ht="12.75">
      <c r="A20" s="847" t="s">
        <v>2717</v>
      </c>
      <c r="B20" s="784"/>
      <c r="C20" s="785"/>
      <c r="D20" s="785"/>
      <c r="E20" s="786"/>
      <c r="F20" s="784"/>
      <c r="G20" s="785"/>
      <c r="H20" s="786"/>
      <c r="I20" s="785"/>
      <c r="J20" s="786"/>
      <c r="K20" s="848">
        <f t="shared" si="1"/>
        <v>0</v>
      </c>
    </row>
    <row r="21" spans="1:11" s="840" customFormat="1" ht="12.75">
      <c r="A21" s="847" t="s">
        <v>2718</v>
      </c>
      <c r="B21" s="784"/>
      <c r="C21" s="785"/>
      <c r="D21" s="785"/>
      <c r="E21" s="786"/>
      <c r="F21" s="784"/>
      <c r="G21" s="785"/>
      <c r="H21" s="786"/>
      <c r="I21" s="785"/>
      <c r="J21" s="786"/>
      <c r="K21" s="848">
        <f t="shared" si="1"/>
        <v>0</v>
      </c>
    </row>
    <row r="22" spans="1:11" s="840" customFormat="1" ht="13.5" thickBot="1">
      <c r="A22" s="847" t="s">
        <v>2604</v>
      </c>
      <c r="B22" s="784"/>
      <c r="C22" s="785"/>
      <c r="D22" s="785"/>
      <c r="E22" s="786"/>
      <c r="F22" s="784"/>
      <c r="G22" s="785"/>
      <c r="H22" s="786"/>
      <c r="I22" s="785"/>
      <c r="J22" s="786"/>
      <c r="K22" s="848">
        <f t="shared" si="1"/>
        <v>0</v>
      </c>
    </row>
    <row r="23" spans="1:11" s="840" customFormat="1" ht="18.75" customHeight="1" thickBot="1">
      <c r="A23" s="849" t="s">
        <v>2605</v>
      </c>
      <c r="B23" s="844">
        <f t="shared" ref="B23:K23" si="2">SUM(B24:B28)</f>
        <v>0</v>
      </c>
      <c r="C23" s="845">
        <f t="shared" si="2"/>
        <v>0</v>
      </c>
      <c r="D23" s="845">
        <f t="shared" si="2"/>
        <v>0</v>
      </c>
      <c r="E23" s="846">
        <f t="shared" si="2"/>
        <v>0</v>
      </c>
      <c r="F23" s="844">
        <f t="shared" si="2"/>
        <v>0</v>
      </c>
      <c r="G23" s="845">
        <f t="shared" si="2"/>
        <v>0</v>
      </c>
      <c r="H23" s="846">
        <f t="shared" si="2"/>
        <v>0</v>
      </c>
      <c r="I23" s="845">
        <f t="shared" si="2"/>
        <v>0</v>
      </c>
      <c r="J23" s="846">
        <f t="shared" si="2"/>
        <v>0</v>
      </c>
      <c r="K23" s="793">
        <f t="shared" si="2"/>
        <v>0</v>
      </c>
    </row>
    <row r="24" spans="1:11" s="840" customFormat="1" ht="12.75">
      <c r="A24" s="850" t="s">
        <v>1069</v>
      </c>
      <c r="B24" s="784"/>
      <c r="C24" s="785"/>
      <c r="D24" s="785"/>
      <c r="E24" s="786"/>
      <c r="F24" s="784"/>
      <c r="G24" s="785"/>
      <c r="H24" s="786"/>
      <c r="I24" s="785"/>
      <c r="J24" s="786"/>
      <c r="K24" s="848">
        <f>SUM(B24:J24)</f>
        <v>0</v>
      </c>
    </row>
    <row r="25" spans="1:11" s="840" customFormat="1" ht="12.75">
      <c r="A25" s="850" t="s">
        <v>1079</v>
      </c>
      <c r="B25" s="784"/>
      <c r="C25" s="785"/>
      <c r="D25" s="785"/>
      <c r="E25" s="786"/>
      <c r="F25" s="784"/>
      <c r="G25" s="785"/>
      <c r="H25" s="786"/>
      <c r="I25" s="785"/>
      <c r="J25" s="786"/>
      <c r="K25" s="848">
        <f>SUM(B25:J25)</f>
        <v>0</v>
      </c>
    </row>
    <row r="26" spans="1:11" s="840" customFormat="1" ht="12.75">
      <c r="A26" s="850" t="s">
        <v>1080</v>
      </c>
      <c r="B26" s="784"/>
      <c r="C26" s="785"/>
      <c r="D26" s="785"/>
      <c r="E26" s="786"/>
      <c r="F26" s="784"/>
      <c r="G26" s="785"/>
      <c r="H26" s="786"/>
      <c r="I26" s="785"/>
      <c r="J26" s="786"/>
      <c r="K26" s="848">
        <f>SUM(B26:J26)</f>
        <v>0</v>
      </c>
    </row>
    <row r="27" spans="1:11" s="840" customFormat="1" ht="12.75">
      <c r="A27" s="850" t="s">
        <v>2719</v>
      </c>
      <c r="B27" s="784"/>
      <c r="C27" s="785"/>
      <c r="D27" s="785"/>
      <c r="E27" s="786"/>
      <c r="F27" s="784"/>
      <c r="G27" s="785"/>
      <c r="H27" s="786"/>
      <c r="I27" s="785"/>
      <c r="J27" s="786"/>
      <c r="K27" s="848">
        <f>SUM(B27:J27)</f>
        <v>0</v>
      </c>
    </row>
    <row r="28" spans="1:11" s="840" customFormat="1" ht="13.5" thickBot="1">
      <c r="A28" s="850" t="s">
        <v>1097</v>
      </c>
      <c r="B28" s="784"/>
      <c r="C28" s="785"/>
      <c r="D28" s="785"/>
      <c r="E28" s="786"/>
      <c r="F28" s="784"/>
      <c r="G28" s="785"/>
      <c r="H28" s="786"/>
      <c r="I28" s="785"/>
      <c r="J28" s="786"/>
      <c r="K28" s="848">
        <f>SUM(B28:J28)</f>
        <v>0</v>
      </c>
    </row>
    <row r="29" spans="1:11" s="840" customFormat="1" ht="21" customHeight="1" thickBot="1">
      <c r="A29" s="849" t="s">
        <v>2720</v>
      </c>
      <c r="B29" s="844">
        <f t="shared" ref="B29:K29" si="3">SUM(B30:B34)</f>
        <v>0</v>
      </c>
      <c r="C29" s="845">
        <f t="shared" si="3"/>
        <v>0</v>
      </c>
      <c r="D29" s="845">
        <f t="shared" si="3"/>
        <v>0</v>
      </c>
      <c r="E29" s="846">
        <f t="shared" si="3"/>
        <v>0</v>
      </c>
      <c r="F29" s="844">
        <f t="shared" si="3"/>
        <v>0</v>
      </c>
      <c r="G29" s="845">
        <f t="shared" si="3"/>
        <v>0</v>
      </c>
      <c r="H29" s="846">
        <f t="shared" si="3"/>
        <v>0</v>
      </c>
      <c r="I29" s="845">
        <f t="shared" si="3"/>
        <v>0</v>
      </c>
      <c r="J29" s="846">
        <f t="shared" si="3"/>
        <v>0</v>
      </c>
      <c r="K29" s="793">
        <f t="shared" si="3"/>
        <v>0</v>
      </c>
    </row>
    <row r="30" spans="1:11" s="840" customFormat="1" ht="12.75">
      <c r="A30" s="847" t="s">
        <v>1069</v>
      </c>
      <c r="B30" s="784"/>
      <c r="C30" s="785"/>
      <c r="D30" s="785"/>
      <c r="E30" s="786"/>
      <c r="F30" s="784"/>
      <c r="G30" s="785"/>
      <c r="H30" s="786"/>
      <c r="I30" s="785"/>
      <c r="J30" s="786"/>
      <c r="K30" s="789">
        <f>SUM(B30:J30)</f>
        <v>0</v>
      </c>
    </row>
    <row r="31" spans="1:11" s="840" customFormat="1" ht="12.75">
      <c r="A31" s="847" t="s">
        <v>1079</v>
      </c>
      <c r="B31" s="851"/>
      <c r="C31" s="787"/>
      <c r="D31" s="787"/>
      <c r="E31" s="852"/>
      <c r="F31" s="851"/>
      <c r="G31" s="787"/>
      <c r="H31" s="852"/>
      <c r="I31" s="787"/>
      <c r="J31" s="852"/>
      <c r="K31" s="789">
        <f>SUM(B31:J31)</f>
        <v>0</v>
      </c>
    </row>
    <row r="32" spans="1:11" s="840" customFormat="1" ht="12.75">
      <c r="A32" s="847" t="s">
        <v>1080</v>
      </c>
      <c r="B32" s="784"/>
      <c r="C32" s="785"/>
      <c r="D32" s="785"/>
      <c r="E32" s="786"/>
      <c r="F32" s="784"/>
      <c r="G32" s="785"/>
      <c r="H32" s="786"/>
      <c r="I32" s="785"/>
      <c r="J32" s="786"/>
      <c r="K32" s="789">
        <f>SUM(B32:J32)</f>
        <v>0</v>
      </c>
    </row>
    <row r="33" spans="1:11" s="840" customFormat="1" ht="12.75">
      <c r="A33" s="847" t="s">
        <v>2608</v>
      </c>
      <c r="B33" s="784"/>
      <c r="C33" s="785"/>
      <c r="D33" s="785"/>
      <c r="E33" s="786"/>
      <c r="F33" s="784"/>
      <c r="G33" s="785"/>
      <c r="H33" s="786"/>
      <c r="I33" s="785"/>
      <c r="J33" s="786"/>
      <c r="K33" s="789">
        <f>SUM(B33:J33)</f>
        <v>0</v>
      </c>
    </row>
    <row r="34" spans="1:11" s="840" customFormat="1" ht="13.5" thickBot="1">
      <c r="A34" s="847" t="s">
        <v>2610</v>
      </c>
      <c r="B34" s="784"/>
      <c r="C34" s="785"/>
      <c r="D34" s="785"/>
      <c r="E34" s="786"/>
      <c r="F34" s="784"/>
      <c r="G34" s="785"/>
      <c r="H34" s="786"/>
      <c r="I34" s="785"/>
      <c r="J34" s="786"/>
      <c r="K34" s="789">
        <f>SUM(B34:J34)</f>
        <v>0</v>
      </c>
    </row>
    <row r="35" spans="1:11" s="840" customFormat="1" ht="24.75" customHeight="1" thickBot="1">
      <c r="A35" s="849" t="s">
        <v>944</v>
      </c>
      <c r="B35" s="844">
        <f t="shared" ref="B35:K35" si="4">SUM(B36:B38)</f>
        <v>0</v>
      </c>
      <c r="C35" s="845">
        <f t="shared" si="4"/>
        <v>0</v>
      </c>
      <c r="D35" s="845">
        <f t="shared" si="4"/>
        <v>0</v>
      </c>
      <c r="E35" s="846">
        <f t="shared" si="4"/>
        <v>0</v>
      </c>
      <c r="F35" s="844">
        <f t="shared" si="4"/>
        <v>0</v>
      </c>
      <c r="G35" s="845">
        <f t="shared" si="4"/>
        <v>0</v>
      </c>
      <c r="H35" s="846">
        <f t="shared" si="4"/>
        <v>0</v>
      </c>
      <c r="I35" s="845">
        <f t="shared" si="4"/>
        <v>0</v>
      </c>
      <c r="J35" s="846">
        <f t="shared" si="4"/>
        <v>0</v>
      </c>
      <c r="K35" s="793">
        <f t="shared" si="4"/>
        <v>0</v>
      </c>
    </row>
    <row r="36" spans="1:11" s="840" customFormat="1" ht="20.25" customHeight="1">
      <c r="A36" s="847" t="s">
        <v>2721</v>
      </c>
      <c r="B36" s="784"/>
      <c r="C36" s="785"/>
      <c r="D36" s="785"/>
      <c r="E36" s="786"/>
      <c r="F36" s="784"/>
      <c r="G36" s="785"/>
      <c r="H36" s="786"/>
      <c r="I36" s="785"/>
      <c r="J36" s="786"/>
      <c r="K36" s="788">
        <f>SUM(B36:J36)</f>
        <v>0</v>
      </c>
    </row>
    <row r="37" spans="1:11" s="840" customFormat="1" ht="21" customHeight="1">
      <c r="A37" s="847" t="s">
        <v>2722</v>
      </c>
      <c r="B37" s="784"/>
      <c r="C37" s="785"/>
      <c r="D37" s="785"/>
      <c r="E37" s="786"/>
      <c r="F37" s="784"/>
      <c r="G37" s="785"/>
      <c r="H37" s="786"/>
      <c r="I37" s="785"/>
      <c r="J37" s="786"/>
      <c r="K37" s="789">
        <f>SUM(B37:J37)</f>
        <v>0</v>
      </c>
    </row>
    <row r="38" spans="1:11" s="840" customFormat="1" ht="18" customHeight="1" thickBot="1">
      <c r="A38" s="847" t="s">
        <v>74</v>
      </c>
      <c r="B38" s="784"/>
      <c r="C38" s="785"/>
      <c r="D38" s="785"/>
      <c r="E38" s="786"/>
      <c r="F38" s="784"/>
      <c r="G38" s="785"/>
      <c r="H38" s="786"/>
      <c r="I38" s="785"/>
      <c r="J38" s="786"/>
      <c r="K38" s="789">
        <f>SUM(B38:J38)</f>
        <v>0</v>
      </c>
    </row>
    <row r="39" spans="1:11" s="840" customFormat="1" ht="19.5" customHeight="1" thickBot="1">
      <c r="A39" s="853" t="s">
        <v>2612</v>
      </c>
      <c r="B39" s="854"/>
      <c r="C39" s="855"/>
      <c r="D39" s="855"/>
      <c r="E39" s="856"/>
      <c r="F39" s="854"/>
      <c r="G39" s="855"/>
      <c r="H39" s="856"/>
      <c r="I39" s="855"/>
      <c r="J39" s="856"/>
      <c r="K39" s="793">
        <f>SUM(B39:J39)</f>
        <v>0</v>
      </c>
    </row>
    <row r="40" spans="1:11" s="840" customFormat="1" ht="22.5" customHeight="1" thickBot="1">
      <c r="A40" s="853" t="s">
        <v>2618</v>
      </c>
      <c r="B40" s="854"/>
      <c r="C40" s="855"/>
      <c r="D40" s="855"/>
      <c r="E40" s="856"/>
      <c r="F40" s="854"/>
      <c r="G40" s="855"/>
      <c r="H40" s="856"/>
      <c r="I40" s="855"/>
      <c r="J40" s="856"/>
      <c r="K40" s="792">
        <f>SUM(B40:J40)</f>
        <v>0</v>
      </c>
    </row>
    <row r="41" spans="1:11" s="764" customFormat="1" ht="18.75" customHeight="1">
      <c r="A41" s="857" t="s">
        <v>2723</v>
      </c>
      <c r="B41" s="858">
        <f t="shared" ref="B41:K41" si="5">+B40+B39+B35+B29+B23+B9</f>
        <v>0</v>
      </c>
      <c r="C41" s="2488">
        <f t="shared" si="5"/>
        <v>0</v>
      </c>
      <c r="D41" s="2488">
        <f t="shared" si="5"/>
        <v>0</v>
      </c>
      <c r="E41" s="2489">
        <f t="shared" si="5"/>
        <v>0</v>
      </c>
      <c r="F41" s="858">
        <f t="shared" si="5"/>
        <v>0</v>
      </c>
      <c r="G41" s="2488">
        <f t="shared" si="5"/>
        <v>0</v>
      </c>
      <c r="H41" s="2489">
        <f t="shared" si="5"/>
        <v>0</v>
      </c>
      <c r="I41" s="2488">
        <f t="shared" si="5"/>
        <v>0</v>
      </c>
      <c r="J41" s="2489">
        <f t="shared" si="5"/>
        <v>0</v>
      </c>
      <c r="K41" s="2490">
        <f t="shared" si="5"/>
        <v>0</v>
      </c>
    </row>
    <row r="42" spans="1:11" s="764" customFormat="1" ht="21" customHeight="1">
      <c r="A42" s="2491" t="s">
        <v>2699</v>
      </c>
      <c r="B42" s="2492">
        <f t="shared" ref="B42:K42" si="6">SUM(B43:B44)</f>
        <v>0</v>
      </c>
      <c r="C42" s="2493">
        <f t="shared" si="6"/>
        <v>0</v>
      </c>
      <c r="D42" s="2493">
        <f t="shared" si="6"/>
        <v>0</v>
      </c>
      <c r="E42" s="2494">
        <f t="shared" si="6"/>
        <v>0</v>
      </c>
      <c r="F42" s="2492">
        <f t="shared" si="6"/>
        <v>0</v>
      </c>
      <c r="G42" s="2493">
        <f t="shared" si="6"/>
        <v>0</v>
      </c>
      <c r="H42" s="2494">
        <f t="shared" si="6"/>
        <v>0</v>
      </c>
      <c r="I42" s="2493">
        <f t="shared" si="6"/>
        <v>0</v>
      </c>
      <c r="J42" s="2494">
        <f t="shared" si="6"/>
        <v>0</v>
      </c>
      <c r="K42" s="2495">
        <f t="shared" si="6"/>
        <v>0</v>
      </c>
    </row>
    <row r="43" spans="1:11" s="764" customFormat="1" ht="29.25" customHeight="1">
      <c r="A43" s="2496" t="s">
        <v>2724</v>
      </c>
      <c r="B43" s="2497"/>
      <c r="C43" s="2498"/>
      <c r="D43" s="2498"/>
      <c r="E43" s="2499"/>
      <c r="F43" s="2497"/>
      <c r="G43" s="2498"/>
      <c r="H43" s="2499"/>
      <c r="I43" s="2498"/>
      <c r="J43" s="2499"/>
      <c r="K43" s="2495">
        <f>SUM(B43:J43)</f>
        <v>0</v>
      </c>
    </row>
    <row r="44" spans="1:11" s="764" customFormat="1" ht="20.25" customHeight="1" thickBot="1">
      <c r="A44" s="2496" t="s">
        <v>2725</v>
      </c>
      <c r="B44" s="2497"/>
      <c r="C44" s="2498"/>
      <c r="D44" s="2498"/>
      <c r="E44" s="2499"/>
      <c r="F44" s="2497"/>
      <c r="G44" s="2498"/>
      <c r="H44" s="2499"/>
      <c r="I44" s="2498"/>
      <c r="J44" s="2499"/>
      <c r="K44" s="2500">
        <f>SUM(B44:J44)</f>
        <v>0</v>
      </c>
    </row>
    <row r="45" spans="1:11" s="764" customFormat="1" ht="19.5" customHeight="1" thickBot="1">
      <c r="A45" s="2491" t="s">
        <v>2703</v>
      </c>
      <c r="B45" s="859">
        <f t="shared" ref="B45:K45" si="7">+B42+B41</f>
        <v>0</v>
      </c>
      <c r="C45" s="860">
        <f t="shared" si="7"/>
        <v>0</v>
      </c>
      <c r="D45" s="860">
        <f t="shared" si="7"/>
        <v>0</v>
      </c>
      <c r="E45" s="861">
        <f t="shared" si="7"/>
        <v>0</v>
      </c>
      <c r="F45" s="859">
        <f t="shared" si="7"/>
        <v>0</v>
      </c>
      <c r="G45" s="860">
        <f t="shared" si="7"/>
        <v>0</v>
      </c>
      <c r="H45" s="861">
        <f t="shared" si="7"/>
        <v>0</v>
      </c>
      <c r="I45" s="860">
        <f t="shared" si="7"/>
        <v>0</v>
      </c>
      <c r="J45" s="861">
        <f t="shared" si="7"/>
        <v>0</v>
      </c>
      <c r="K45" s="862">
        <f t="shared" si="7"/>
        <v>0</v>
      </c>
    </row>
  </sheetData>
  <mergeCells count="2">
    <mergeCell ref="B2:I2"/>
    <mergeCell ref="K7:K8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5"/>
  <sheetViews>
    <sheetView showGridLines="0" zoomScale="80" zoomScaleNormal="80" workbookViewId="0">
      <pane xSplit="1" ySplit="8" topLeftCell="B9" activePane="bottomRight" state="frozen"/>
      <selection activeCell="O38" sqref="O38"/>
      <selection pane="topRight" activeCell="O38" sqref="O38"/>
      <selection pane="bottomLeft" activeCell="O38" sqref="O38"/>
      <selection pane="bottomRight" activeCell="M43" sqref="M43"/>
    </sheetView>
  </sheetViews>
  <sheetFormatPr defaultRowHeight="15"/>
  <cols>
    <col min="1" max="1" width="63" style="1613" customWidth="1"/>
    <col min="2" max="2" width="10.7109375" style="1613" bestFit="1" customWidth="1"/>
    <col min="3" max="3" width="5.7109375" style="1613" bestFit="1" customWidth="1"/>
    <col min="4" max="4" width="6" style="1613" bestFit="1" customWidth="1"/>
    <col min="5" max="5" width="7.28515625" style="1613" bestFit="1" customWidth="1"/>
    <col min="6" max="6" width="5.7109375" style="1613" bestFit="1" customWidth="1"/>
    <col min="7" max="7" width="6.28515625" style="1613" bestFit="1" customWidth="1"/>
    <col min="8" max="8" width="6" style="1613" bestFit="1" customWidth="1"/>
    <col min="9" max="10" width="5.7109375" style="1613" bestFit="1" customWidth="1"/>
    <col min="11" max="11" width="7.7109375" style="1613" bestFit="1" customWidth="1"/>
    <col min="12" max="16384" width="9.140625" style="1613"/>
  </cols>
  <sheetData>
    <row r="1" spans="1:11" s="764" customFormat="1">
      <c r="A1" s="669" t="s">
        <v>2440</v>
      </c>
      <c r="B1" s="836" t="s">
        <v>2729</v>
      </c>
    </row>
    <row r="2" spans="1:11" s="764" customFormat="1" ht="14.25" customHeight="1">
      <c r="A2" s="669" t="s">
        <v>2441</v>
      </c>
      <c r="B2" s="3242" t="s">
        <v>2562</v>
      </c>
      <c r="C2" s="3242"/>
      <c r="D2" s="3242"/>
      <c r="E2" s="3242"/>
      <c r="F2" s="3242"/>
      <c r="G2" s="3242"/>
      <c r="H2" s="3242"/>
      <c r="I2" s="3242"/>
    </row>
    <row r="3" spans="1:11" s="764" customFormat="1">
      <c r="A3" s="669" t="s">
        <v>2442</v>
      </c>
      <c r="B3" s="765" t="s">
        <v>61</v>
      </c>
    </row>
    <row r="4" spans="1:11" s="764" customFormat="1">
      <c r="A4" s="669" t="s">
        <v>2444</v>
      </c>
      <c r="B4" s="765" t="s">
        <v>62</v>
      </c>
    </row>
    <row r="5" spans="1:11" s="764" customFormat="1">
      <c r="A5" s="669" t="s">
        <v>2445</v>
      </c>
      <c r="B5" s="765" t="s">
        <v>1812</v>
      </c>
    </row>
    <row r="6" spans="1:11" ht="15.75" thickBot="1"/>
    <row r="7" spans="1:11" s="840" customFormat="1" ht="12.75" customHeight="1">
      <c r="A7" s="1648"/>
      <c r="B7" s="1645"/>
      <c r="C7" s="1645" t="s">
        <v>2708</v>
      </c>
      <c r="D7" s="1645"/>
      <c r="E7" s="1646"/>
      <c r="F7" s="1644"/>
      <c r="G7" s="1645" t="s">
        <v>2709</v>
      </c>
      <c r="H7" s="1646"/>
      <c r="I7" s="1645" t="s">
        <v>2710</v>
      </c>
      <c r="J7" s="1645"/>
      <c r="K7" s="3243" t="s">
        <v>2567</v>
      </c>
    </row>
    <row r="8" spans="1:11" s="840" customFormat="1" ht="20.25" customHeight="1" thickBot="1">
      <c r="A8" s="768"/>
      <c r="B8" s="2487" t="s">
        <v>2671</v>
      </c>
      <c r="C8" s="2487" t="s">
        <v>2672</v>
      </c>
      <c r="D8" s="2487" t="s">
        <v>2673</v>
      </c>
      <c r="E8" s="841" t="s">
        <v>2674</v>
      </c>
      <c r="F8" s="842" t="s">
        <v>2226</v>
      </c>
      <c r="G8" s="2487" t="s">
        <v>2227</v>
      </c>
      <c r="H8" s="841" t="s">
        <v>2228</v>
      </c>
      <c r="I8" s="2487" t="s">
        <v>2229</v>
      </c>
      <c r="J8" s="2487" t="s">
        <v>2230</v>
      </c>
      <c r="K8" s="3244"/>
    </row>
    <row r="9" spans="1:11" s="840" customFormat="1" ht="20.25" customHeight="1" thickBot="1">
      <c r="A9" s="843" t="s">
        <v>2590</v>
      </c>
      <c r="B9" s="844">
        <f t="shared" ref="B9:K9" si="0">SUM(B10:B22)</f>
        <v>0</v>
      </c>
      <c r="C9" s="845">
        <f t="shared" si="0"/>
        <v>0</v>
      </c>
      <c r="D9" s="845">
        <f t="shared" si="0"/>
        <v>0</v>
      </c>
      <c r="E9" s="846">
        <f t="shared" si="0"/>
        <v>0</v>
      </c>
      <c r="F9" s="844">
        <f t="shared" si="0"/>
        <v>0</v>
      </c>
      <c r="G9" s="845">
        <f t="shared" si="0"/>
        <v>0</v>
      </c>
      <c r="H9" s="846">
        <f t="shared" si="0"/>
        <v>0</v>
      </c>
      <c r="I9" s="845">
        <f t="shared" si="0"/>
        <v>0</v>
      </c>
      <c r="J9" s="846">
        <f t="shared" si="0"/>
        <v>0</v>
      </c>
      <c r="K9" s="793">
        <f t="shared" si="0"/>
        <v>0</v>
      </c>
    </row>
    <row r="10" spans="1:11" s="840" customFormat="1" ht="12.75">
      <c r="A10" s="847" t="s">
        <v>2592</v>
      </c>
      <c r="B10" s="784"/>
      <c r="C10" s="785"/>
      <c r="D10" s="785"/>
      <c r="E10" s="786"/>
      <c r="F10" s="784"/>
      <c r="G10" s="785"/>
      <c r="H10" s="786"/>
      <c r="I10" s="785"/>
      <c r="J10" s="786"/>
      <c r="K10" s="848">
        <f t="shared" ref="K10:K22" si="1">SUM(B10:J10)</f>
        <v>0</v>
      </c>
    </row>
    <row r="11" spans="1:11" s="840" customFormat="1" ht="12.75">
      <c r="A11" s="847" t="s">
        <v>2593</v>
      </c>
      <c r="B11" s="784"/>
      <c r="C11" s="785"/>
      <c r="D11" s="785"/>
      <c r="E11" s="786"/>
      <c r="F11" s="784"/>
      <c r="G11" s="785"/>
      <c r="H11" s="786"/>
      <c r="I11" s="785"/>
      <c r="J11" s="786"/>
      <c r="K11" s="848">
        <f t="shared" si="1"/>
        <v>0</v>
      </c>
    </row>
    <row r="12" spans="1:11" s="840" customFormat="1" ht="12.75">
      <c r="A12" s="847" t="s">
        <v>2594</v>
      </c>
      <c r="B12" s="784"/>
      <c r="C12" s="785"/>
      <c r="D12" s="785"/>
      <c r="E12" s="786"/>
      <c r="F12" s="784"/>
      <c r="G12" s="785"/>
      <c r="H12" s="786"/>
      <c r="I12" s="785"/>
      <c r="J12" s="786"/>
      <c r="K12" s="848">
        <f t="shared" si="1"/>
        <v>0</v>
      </c>
    </row>
    <row r="13" spans="1:11" s="840" customFormat="1" ht="12.75">
      <c r="A13" s="847" t="s">
        <v>2596</v>
      </c>
      <c r="B13" s="784"/>
      <c r="C13" s="785"/>
      <c r="D13" s="785"/>
      <c r="E13" s="786"/>
      <c r="F13" s="784"/>
      <c r="G13" s="785"/>
      <c r="H13" s="786"/>
      <c r="I13" s="785"/>
      <c r="J13" s="786"/>
      <c r="K13" s="848">
        <f t="shared" si="1"/>
        <v>0</v>
      </c>
    </row>
    <row r="14" spans="1:11" s="840" customFormat="1" ht="12.75">
      <c r="A14" s="847" t="s">
        <v>2711</v>
      </c>
      <c r="B14" s="784"/>
      <c r="C14" s="785"/>
      <c r="D14" s="785"/>
      <c r="E14" s="786"/>
      <c r="F14" s="784"/>
      <c r="G14" s="785"/>
      <c r="H14" s="786"/>
      <c r="I14" s="785"/>
      <c r="J14" s="786"/>
      <c r="K14" s="848">
        <f t="shared" si="1"/>
        <v>0</v>
      </c>
    </row>
    <row r="15" spans="1:11" s="840" customFormat="1" ht="12.75">
      <c r="A15" s="847" t="s">
        <v>2712</v>
      </c>
      <c r="B15" s="784"/>
      <c r="C15" s="785"/>
      <c r="D15" s="785"/>
      <c r="E15" s="786"/>
      <c r="F15" s="784"/>
      <c r="G15" s="785"/>
      <c r="H15" s="786"/>
      <c r="I15" s="785"/>
      <c r="J15" s="786"/>
      <c r="K15" s="848">
        <f t="shared" si="1"/>
        <v>0</v>
      </c>
    </row>
    <row r="16" spans="1:11" s="840" customFormat="1" ht="12.75">
      <c r="A16" s="847" t="s">
        <v>2713</v>
      </c>
      <c r="B16" s="784"/>
      <c r="C16" s="785"/>
      <c r="D16" s="785"/>
      <c r="E16" s="786"/>
      <c r="F16" s="784"/>
      <c r="G16" s="785"/>
      <c r="H16" s="786"/>
      <c r="I16" s="785"/>
      <c r="J16" s="786"/>
      <c r="K16" s="848">
        <f t="shared" si="1"/>
        <v>0</v>
      </c>
    </row>
    <row r="17" spans="1:11" s="840" customFormat="1" ht="12.75">
      <c r="A17" s="847" t="s">
        <v>2714</v>
      </c>
      <c r="B17" s="784"/>
      <c r="C17" s="785"/>
      <c r="D17" s="785"/>
      <c r="E17" s="786"/>
      <c r="F17" s="784"/>
      <c r="G17" s="785"/>
      <c r="H17" s="786"/>
      <c r="I17" s="785"/>
      <c r="J17" s="786"/>
      <c r="K17" s="848">
        <f t="shared" si="1"/>
        <v>0</v>
      </c>
    </row>
    <row r="18" spans="1:11" s="840" customFormat="1" ht="12.75">
      <c r="A18" s="847" t="s">
        <v>2715</v>
      </c>
      <c r="B18" s="784"/>
      <c r="C18" s="785"/>
      <c r="D18" s="785"/>
      <c r="E18" s="786"/>
      <c r="F18" s="784"/>
      <c r="G18" s="785"/>
      <c r="H18" s="786"/>
      <c r="I18" s="785"/>
      <c r="J18" s="786"/>
      <c r="K18" s="848">
        <f t="shared" si="1"/>
        <v>0</v>
      </c>
    </row>
    <row r="19" spans="1:11" s="840" customFormat="1" ht="12.75">
      <c r="A19" s="847" t="s">
        <v>2716</v>
      </c>
      <c r="B19" s="784"/>
      <c r="C19" s="785"/>
      <c r="D19" s="785"/>
      <c r="E19" s="786"/>
      <c r="F19" s="784"/>
      <c r="G19" s="785"/>
      <c r="H19" s="786"/>
      <c r="I19" s="785"/>
      <c r="J19" s="786"/>
      <c r="K19" s="848">
        <f t="shared" si="1"/>
        <v>0</v>
      </c>
    </row>
    <row r="20" spans="1:11" s="840" customFormat="1" ht="12.75">
      <c r="A20" s="847" t="s">
        <v>2717</v>
      </c>
      <c r="B20" s="784"/>
      <c r="C20" s="785"/>
      <c r="D20" s="785"/>
      <c r="E20" s="786"/>
      <c r="F20" s="784"/>
      <c r="G20" s="785"/>
      <c r="H20" s="786"/>
      <c r="I20" s="785"/>
      <c r="J20" s="786"/>
      <c r="K20" s="848">
        <f t="shared" si="1"/>
        <v>0</v>
      </c>
    </row>
    <row r="21" spans="1:11" s="840" customFormat="1" ht="12.75">
      <c r="A21" s="847" t="s">
        <v>2718</v>
      </c>
      <c r="B21" s="784"/>
      <c r="C21" s="785"/>
      <c r="D21" s="785"/>
      <c r="E21" s="786"/>
      <c r="F21" s="784"/>
      <c r="G21" s="785"/>
      <c r="H21" s="786"/>
      <c r="I21" s="785"/>
      <c r="J21" s="786"/>
      <c r="K21" s="848">
        <f t="shared" si="1"/>
        <v>0</v>
      </c>
    </row>
    <row r="22" spans="1:11" s="840" customFormat="1" ht="13.5" thickBot="1">
      <c r="A22" s="847" t="s">
        <v>2604</v>
      </c>
      <c r="B22" s="784"/>
      <c r="C22" s="785"/>
      <c r="D22" s="785"/>
      <c r="E22" s="786"/>
      <c r="F22" s="784"/>
      <c r="G22" s="785"/>
      <c r="H22" s="786"/>
      <c r="I22" s="785"/>
      <c r="J22" s="786"/>
      <c r="K22" s="848">
        <f t="shared" si="1"/>
        <v>0</v>
      </c>
    </row>
    <row r="23" spans="1:11" s="840" customFormat="1" ht="18.75" customHeight="1" thickBot="1">
      <c r="A23" s="849" t="s">
        <v>2605</v>
      </c>
      <c r="B23" s="844">
        <f t="shared" ref="B23:K23" si="2">SUM(B24:B28)</f>
        <v>0</v>
      </c>
      <c r="C23" s="845">
        <f t="shared" si="2"/>
        <v>0</v>
      </c>
      <c r="D23" s="845">
        <f t="shared" si="2"/>
        <v>0</v>
      </c>
      <c r="E23" s="846">
        <f t="shared" si="2"/>
        <v>0</v>
      </c>
      <c r="F23" s="844">
        <f t="shared" si="2"/>
        <v>0</v>
      </c>
      <c r="G23" s="845">
        <f t="shared" si="2"/>
        <v>0</v>
      </c>
      <c r="H23" s="846">
        <f t="shared" si="2"/>
        <v>0</v>
      </c>
      <c r="I23" s="845">
        <f t="shared" si="2"/>
        <v>0</v>
      </c>
      <c r="J23" s="846">
        <f t="shared" si="2"/>
        <v>0</v>
      </c>
      <c r="K23" s="793">
        <f t="shared" si="2"/>
        <v>0</v>
      </c>
    </row>
    <row r="24" spans="1:11" s="840" customFormat="1" ht="12.75">
      <c r="A24" s="847" t="s">
        <v>1069</v>
      </c>
      <c r="B24" s="784"/>
      <c r="C24" s="785"/>
      <c r="D24" s="785"/>
      <c r="E24" s="786"/>
      <c r="F24" s="784"/>
      <c r="G24" s="785"/>
      <c r="H24" s="786"/>
      <c r="I24" s="785"/>
      <c r="J24" s="786"/>
      <c r="K24" s="848">
        <f>SUM(B24:J24)</f>
        <v>0</v>
      </c>
    </row>
    <row r="25" spans="1:11" s="840" customFormat="1" ht="12.75">
      <c r="A25" s="847" t="s">
        <v>1079</v>
      </c>
      <c r="B25" s="784"/>
      <c r="C25" s="785"/>
      <c r="D25" s="785"/>
      <c r="E25" s="786"/>
      <c r="F25" s="784"/>
      <c r="G25" s="785"/>
      <c r="H25" s="786"/>
      <c r="I25" s="785"/>
      <c r="J25" s="786"/>
      <c r="K25" s="848">
        <f>SUM(B25:J25)</f>
        <v>0</v>
      </c>
    </row>
    <row r="26" spans="1:11" s="840" customFormat="1" ht="12.75">
      <c r="A26" s="847" t="s">
        <v>1080</v>
      </c>
      <c r="B26" s="784"/>
      <c r="C26" s="785"/>
      <c r="D26" s="785"/>
      <c r="E26" s="786"/>
      <c r="F26" s="784"/>
      <c r="G26" s="785"/>
      <c r="H26" s="786"/>
      <c r="I26" s="785"/>
      <c r="J26" s="786"/>
      <c r="K26" s="848">
        <f>SUM(B26:J26)</f>
        <v>0</v>
      </c>
    </row>
    <row r="27" spans="1:11" s="840" customFormat="1" ht="12.75">
      <c r="A27" s="847" t="s">
        <v>2719</v>
      </c>
      <c r="B27" s="784"/>
      <c r="C27" s="785"/>
      <c r="D27" s="785"/>
      <c r="E27" s="786"/>
      <c r="F27" s="784"/>
      <c r="G27" s="785"/>
      <c r="H27" s="786"/>
      <c r="I27" s="785"/>
      <c r="J27" s="786"/>
      <c r="K27" s="848">
        <f>SUM(B27:J27)</f>
        <v>0</v>
      </c>
    </row>
    <row r="28" spans="1:11" s="840" customFormat="1" ht="13.5" thickBot="1">
      <c r="A28" s="847" t="s">
        <v>1097</v>
      </c>
      <c r="B28" s="784"/>
      <c r="C28" s="785"/>
      <c r="D28" s="785"/>
      <c r="E28" s="786"/>
      <c r="F28" s="784"/>
      <c r="G28" s="785"/>
      <c r="H28" s="786"/>
      <c r="I28" s="785"/>
      <c r="J28" s="786"/>
      <c r="K28" s="848">
        <f>SUM(B28:J28)</f>
        <v>0</v>
      </c>
    </row>
    <row r="29" spans="1:11" s="840" customFormat="1" ht="21" customHeight="1" thickBot="1">
      <c r="A29" s="849" t="s">
        <v>2720</v>
      </c>
      <c r="B29" s="844">
        <f t="shared" ref="B29:K29" si="3">SUM(B30:B34)</f>
        <v>0</v>
      </c>
      <c r="C29" s="845">
        <f t="shared" si="3"/>
        <v>0</v>
      </c>
      <c r="D29" s="845">
        <f t="shared" si="3"/>
        <v>0</v>
      </c>
      <c r="E29" s="846">
        <f t="shared" si="3"/>
        <v>0</v>
      </c>
      <c r="F29" s="844">
        <f t="shared" si="3"/>
        <v>0</v>
      </c>
      <c r="G29" s="845">
        <f t="shared" si="3"/>
        <v>0</v>
      </c>
      <c r="H29" s="846">
        <f t="shared" si="3"/>
        <v>0</v>
      </c>
      <c r="I29" s="845">
        <f t="shared" si="3"/>
        <v>0</v>
      </c>
      <c r="J29" s="846">
        <f t="shared" si="3"/>
        <v>0</v>
      </c>
      <c r="K29" s="793">
        <f t="shared" si="3"/>
        <v>0</v>
      </c>
    </row>
    <row r="30" spans="1:11" s="840" customFormat="1" ht="12.75">
      <c r="A30" s="847" t="s">
        <v>1069</v>
      </c>
      <c r="B30" s="784"/>
      <c r="C30" s="785"/>
      <c r="D30" s="785"/>
      <c r="E30" s="786"/>
      <c r="F30" s="784"/>
      <c r="G30" s="785"/>
      <c r="H30" s="786"/>
      <c r="I30" s="785"/>
      <c r="J30" s="786"/>
      <c r="K30" s="789">
        <f>SUM(B30:J30)</f>
        <v>0</v>
      </c>
    </row>
    <row r="31" spans="1:11" s="840" customFormat="1" ht="12.75">
      <c r="A31" s="847" t="s">
        <v>1079</v>
      </c>
      <c r="B31" s="851"/>
      <c r="C31" s="787"/>
      <c r="D31" s="787"/>
      <c r="E31" s="852"/>
      <c r="F31" s="851"/>
      <c r="G31" s="787"/>
      <c r="H31" s="852"/>
      <c r="I31" s="787"/>
      <c r="J31" s="852"/>
      <c r="K31" s="789">
        <f>SUM(B31:J31)</f>
        <v>0</v>
      </c>
    </row>
    <row r="32" spans="1:11" s="840" customFormat="1" ht="12.75">
      <c r="A32" s="847" t="s">
        <v>1080</v>
      </c>
      <c r="B32" s="784"/>
      <c r="C32" s="785"/>
      <c r="D32" s="785"/>
      <c r="E32" s="786"/>
      <c r="F32" s="784"/>
      <c r="G32" s="785"/>
      <c r="H32" s="786"/>
      <c r="I32" s="785"/>
      <c r="J32" s="786"/>
      <c r="K32" s="789">
        <f>SUM(B32:J32)</f>
        <v>0</v>
      </c>
    </row>
    <row r="33" spans="1:11" s="840" customFormat="1" ht="12.75">
      <c r="A33" s="847" t="s">
        <v>2608</v>
      </c>
      <c r="B33" s="784"/>
      <c r="C33" s="785"/>
      <c r="D33" s="785"/>
      <c r="E33" s="786"/>
      <c r="F33" s="784"/>
      <c r="G33" s="785"/>
      <c r="H33" s="786"/>
      <c r="I33" s="785"/>
      <c r="J33" s="786"/>
      <c r="K33" s="789">
        <f>SUM(B33:J33)</f>
        <v>0</v>
      </c>
    </row>
    <row r="34" spans="1:11" s="840" customFormat="1" ht="13.5" thickBot="1">
      <c r="A34" s="847" t="s">
        <v>2610</v>
      </c>
      <c r="B34" s="784"/>
      <c r="C34" s="785"/>
      <c r="D34" s="785"/>
      <c r="E34" s="786"/>
      <c r="F34" s="784"/>
      <c r="G34" s="785"/>
      <c r="H34" s="786"/>
      <c r="I34" s="785"/>
      <c r="J34" s="786"/>
      <c r="K34" s="789">
        <f>SUM(B34:J34)</f>
        <v>0</v>
      </c>
    </row>
    <row r="35" spans="1:11" s="840" customFormat="1" ht="24.75" customHeight="1" thickBot="1">
      <c r="A35" s="849" t="s">
        <v>944</v>
      </c>
      <c r="B35" s="844">
        <f t="shared" ref="B35:K35" si="4">SUM(B36:B38)</f>
        <v>0</v>
      </c>
      <c r="C35" s="845">
        <f t="shared" si="4"/>
        <v>0</v>
      </c>
      <c r="D35" s="845">
        <f t="shared" si="4"/>
        <v>0</v>
      </c>
      <c r="E35" s="846">
        <f t="shared" si="4"/>
        <v>0</v>
      </c>
      <c r="F35" s="844">
        <f t="shared" si="4"/>
        <v>0</v>
      </c>
      <c r="G35" s="845">
        <f t="shared" si="4"/>
        <v>0</v>
      </c>
      <c r="H35" s="846">
        <f t="shared" si="4"/>
        <v>0</v>
      </c>
      <c r="I35" s="845">
        <f t="shared" si="4"/>
        <v>0</v>
      </c>
      <c r="J35" s="846">
        <f t="shared" si="4"/>
        <v>0</v>
      </c>
      <c r="K35" s="793">
        <f t="shared" si="4"/>
        <v>0</v>
      </c>
    </row>
    <row r="36" spans="1:11" s="840" customFormat="1" ht="20.25" customHeight="1">
      <c r="A36" s="847" t="s">
        <v>2721</v>
      </c>
      <c r="B36" s="784"/>
      <c r="C36" s="785"/>
      <c r="D36" s="785"/>
      <c r="E36" s="786"/>
      <c r="F36" s="784"/>
      <c r="G36" s="785"/>
      <c r="H36" s="786"/>
      <c r="I36" s="785"/>
      <c r="J36" s="786"/>
      <c r="K36" s="788">
        <f>SUM(B36:J36)</f>
        <v>0</v>
      </c>
    </row>
    <row r="37" spans="1:11" s="840" customFormat="1" ht="21" customHeight="1">
      <c r="A37" s="847" t="s">
        <v>2722</v>
      </c>
      <c r="B37" s="784"/>
      <c r="C37" s="785"/>
      <c r="D37" s="785"/>
      <c r="E37" s="786"/>
      <c r="F37" s="784"/>
      <c r="G37" s="785"/>
      <c r="H37" s="786"/>
      <c r="I37" s="785"/>
      <c r="J37" s="786"/>
      <c r="K37" s="789">
        <f>SUM(B37:J37)</f>
        <v>0</v>
      </c>
    </row>
    <row r="38" spans="1:11" s="840" customFormat="1" ht="18" customHeight="1" thickBot="1">
      <c r="A38" s="847" t="s">
        <v>74</v>
      </c>
      <c r="B38" s="784"/>
      <c r="C38" s="785"/>
      <c r="D38" s="785"/>
      <c r="E38" s="786"/>
      <c r="F38" s="784"/>
      <c r="G38" s="785"/>
      <c r="H38" s="786"/>
      <c r="I38" s="785"/>
      <c r="J38" s="786"/>
      <c r="K38" s="789">
        <f>SUM(B38:J38)</f>
        <v>0</v>
      </c>
    </row>
    <row r="39" spans="1:11" s="840" customFormat="1" ht="19.5" customHeight="1" thickBot="1">
      <c r="A39" s="853" t="s">
        <v>2612</v>
      </c>
      <c r="B39" s="854"/>
      <c r="C39" s="855"/>
      <c r="D39" s="855"/>
      <c r="E39" s="856"/>
      <c r="F39" s="854"/>
      <c r="G39" s="855"/>
      <c r="H39" s="856"/>
      <c r="I39" s="855"/>
      <c r="J39" s="856"/>
      <c r="K39" s="793">
        <f>SUM(B39:J39)</f>
        <v>0</v>
      </c>
    </row>
    <row r="40" spans="1:11" s="840" customFormat="1" ht="22.5" customHeight="1" thickBot="1">
      <c r="A40" s="853" t="s">
        <v>2618</v>
      </c>
      <c r="B40" s="854"/>
      <c r="C40" s="855"/>
      <c r="D40" s="855"/>
      <c r="E40" s="856"/>
      <c r="F40" s="854"/>
      <c r="G40" s="855"/>
      <c r="H40" s="856"/>
      <c r="I40" s="855"/>
      <c r="J40" s="856"/>
      <c r="K40" s="792">
        <f>SUM(B40:J40)</f>
        <v>0</v>
      </c>
    </row>
    <row r="41" spans="1:11" s="764" customFormat="1" ht="18.75" customHeight="1">
      <c r="A41" s="857" t="s">
        <v>2723</v>
      </c>
      <c r="B41" s="858">
        <f t="shared" ref="B41:K41" si="5">+B40+B39+B35+B29+B23+B9</f>
        <v>0</v>
      </c>
      <c r="C41" s="2488">
        <f t="shared" si="5"/>
        <v>0</v>
      </c>
      <c r="D41" s="2488">
        <f t="shared" si="5"/>
        <v>0</v>
      </c>
      <c r="E41" s="2489">
        <f t="shared" si="5"/>
        <v>0</v>
      </c>
      <c r="F41" s="858">
        <f t="shared" si="5"/>
        <v>0</v>
      </c>
      <c r="G41" s="2488">
        <f t="shared" si="5"/>
        <v>0</v>
      </c>
      <c r="H41" s="2489">
        <f t="shared" si="5"/>
        <v>0</v>
      </c>
      <c r="I41" s="2488">
        <f t="shared" si="5"/>
        <v>0</v>
      </c>
      <c r="J41" s="2489">
        <f t="shared" si="5"/>
        <v>0</v>
      </c>
      <c r="K41" s="2490">
        <f t="shared" si="5"/>
        <v>0</v>
      </c>
    </row>
    <row r="42" spans="1:11" s="764" customFormat="1" ht="21" customHeight="1">
      <c r="A42" s="2491" t="s">
        <v>2699</v>
      </c>
      <c r="B42" s="2492">
        <f t="shared" ref="B42:K42" si="6">SUM(B43:B44)</f>
        <v>0</v>
      </c>
      <c r="C42" s="2493">
        <f t="shared" si="6"/>
        <v>0</v>
      </c>
      <c r="D42" s="2493">
        <f t="shared" si="6"/>
        <v>0</v>
      </c>
      <c r="E42" s="2494">
        <f t="shared" si="6"/>
        <v>0</v>
      </c>
      <c r="F42" s="2492">
        <f t="shared" si="6"/>
        <v>0</v>
      </c>
      <c r="G42" s="2493">
        <f t="shared" si="6"/>
        <v>0</v>
      </c>
      <c r="H42" s="2494">
        <f t="shared" si="6"/>
        <v>0</v>
      </c>
      <c r="I42" s="2493">
        <f t="shared" si="6"/>
        <v>0</v>
      </c>
      <c r="J42" s="2494">
        <f t="shared" si="6"/>
        <v>0</v>
      </c>
      <c r="K42" s="2495">
        <f t="shared" si="6"/>
        <v>0</v>
      </c>
    </row>
    <row r="43" spans="1:11" s="764" customFormat="1" ht="29.25" customHeight="1">
      <c r="A43" s="2501" t="s">
        <v>2724</v>
      </c>
      <c r="B43" s="2497"/>
      <c r="C43" s="2498"/>
      <c r="D43" s="2498"/>
      <c r="E43" s="2499"/>
      <c r="F43" s="2497"/>
      <c r="G43" s="2498"/>
      <c r="H43" s="2499"/>
      <c r="I43" s="2498"/>
      <c r="J43" s="2499"/>
      <c r="K43" s="2495">
        <f>SUM(B43:J43)</f>
        <v>0</v>
      </c>
    </row>
    <row r="44" spans="1:11" s="764" customFormat="1" ht="20.25" customHeight="1" thickBot="1">
      <c r="A44" s="2501" t="s">
        <v>2725</v>
      </c>
      <c r="B44" s="2497"/>
      <c r="C44" s="2498"/>
      <c r="D44" s="2498"/>
      <c r="E44" s="2499"/>
      <c r="F44" s="2497"/>
      <c r="G44" s="2498"/>
      <c r="H44" s="2499"/>
      <c r="I44" s="2498"/>
      <c r="J44" s="2499"/>
      <c r="K44" s="2500">
        <f>SUM(B44:J44)</f>
        <v>0</v>
      </c>
    </row>
    <row r="45" spans="1:11" s="764" customFormat="1" ht="19.5" customHeight="1" thickBot="1">
      <c r="A45" s="2491" t="s">
        <v>2703</v>
      </c>
      <c r="B45" s="859">
        <f t="shared" ref="B45:K45" si="7">+B42+B41</f>
        <v>0</v>
      </c>
      <c r="C45" s="860">
        <f t="shared" si="7"/>
        <v>0</v>
      </c>
      <c r="D45" s="860">
        <f t="shared" si="7"/>
        <v>0</v>
      </c>
      <c r="E45" s="861">
        <f t="shared" si="7"/>
        <v>0</v>
      </c>
      <c r="F45" s="859">
        <f t="shared" si="7"/>
        <v>0</v>
      </c>
      <c r="G45" s="860">
        <f t="shared" si="7"/>
        <v>0</v>
      </c>
      <c r="H45" s="861">
        <f t="shared" si="7"/>
        <v>0</v>
      </c>
      <c r="I45" s="860">
        <f t="shared" si="7"/>
        <v>0</v>
      </c>
      <c r="J45" s="861">
        <f t="shared" si="7"/>
        <v>0</v>
      </c>
      <c r="K45" s="862">
        <f t="shared" si="7"/>
        <v>0</v>
      </c>
    </row>
  </sheetData>
  <mergeCells count="2">
    <mergeCell ref="B2:I2"/>
    <mergeCell ref="K7:K8"/>
  </mergeCells>
  <printOptions headings="1"/>
  <pageMargins left="0.7" right="0.7" top="0.75" bottom="0.75" header="0.3" footer="0.3"/>
  <pageSetup paperSize="9" scale="88" fitToHeight="2" orientation="landscape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"/>
  <sheetViews>
    <sheetView showGridLines="0" zoomScale="90" zoomScaleNormal="90" workbookViewId="0"/>
  </sheetViews>
  <sheetFormatPr defaultRowHeight="15"/>
  <cols>
    <col min="1" max="1" width="22.85546875" style="1613" customWidth="1"/>
    <col min="2" max="2" width="45" style="1613" customWidth="1"/>
    <col min="3" max="3" width="11" style="1613" bestFit="1" customWidth="1"/>
    <col min="4" max="4" width="77.42578125" style="1613" customWidth="1"/>
    <col min="5" max="7" width="9.140625" style="657"/>
    <col min="8" max="16384" width="9.140625" style="1613"/>
  </cols>
  <sheetData>
    <row r="1" spans="1:4">
      <c r="A1" s="2" t="s">
        <v>2440</v>
      </c>
      <c r="B1" s="2" t="s">
        <v>2833</v>
      </c>
    </row>
    <row r="2" spans="1:4">
      <c r="A2" s="2" t="s">
        <v>2441</v>
      </c>
      <c r="B2" s="2" t="s">
        <v>2834</v>
      </c>
    </row>
    <row r="3" spans="1:4">
      <c r="A3" s="2" t="s">
        <v>2442</v>
      </c>
      <c r="B3" s="2" t="s">
        <v>2843</v>
      </c>
    </row>
    <row r="4" spans="1:4">
      <c r="A4" s="2" t="s">
        <v>2444</v>
      </c>
      <c r="B4" s="2" t="s">
        <v>62</v>
      </c>
    </row>
    <row r="5" spans="1:4">
      <c r="A5" s="2" t="s">
        <v>2445</v>
      </c>
      <c r="B5" s="2" t="s">
        <v>1812</v>
      </c>
    </row>
    <row r="6" spans="1:4" ht="14.25" customHeight="1" thickBot="1"/>
    <row r="7" spans="1:4" ht="20.100000000000001" customHeight="1">
      <c r="A7" s="864" t="s">
        <v>1809</v>
      </c>
      <c r="B7" s="865" t="s">
        <v>2844</v>
      </c>
      <c r="C7" s="866" t="s">
        <v>2845</v>
      </c>
      <c r="D7" s="867" t="s">
        <v>2846</v>
      </c>
    </row>
    <row r="8" spans="1:4" ht="15" customHeight="1">
      <c r="A8" s="2502">
        <v>1</v>
      </c>
      <c r="B8" s="2503" t="s">
        <v>2847</v>
      </c>
      <c r="C8" s="2504"/>
      <c r="D8" s="2505"/>
    </row>
    <row r="9" spans="1:4" ht="15" customHeight="1">
      <c r="A9" s="2502">
        <v>2</v>
      </c>
      <c r="B9" s="2503" t="s">
        <v>2848</v>
      </c>
      <c r="C9" s="2504"/>
      <c r="D9" s="2505"/>
    </row>
    <row r="10" spans="1:4" ht="15" customHeight="1">
      <c r="A10" s="2502">
        <v>3</v>
      </c>
      <c r="B10" s="2503" t="s">
        <v>2849</v>
      </c>
      <c r="C10" s="2504"/>
      <c r="D10" s="2505"/>
    </row>
    <row r="11" spans="1:4" ht="15" customHeight="1">
      <c r="A11" s="2502">
        <v>4</v>
      </c>
      <c r="B11" s="2503" t="s">
        <v>2850</v>
      </c>
      <c r="C11" s="2504"/>
      <c r="D11" s="2505"/>
    </row>
    <row r="12" spans="1:4" ht="15" customHeight="1">
      <c r="A12" s="2502">
        <v>5</v>
      </c>
      <c r="B12" s="2503" t="s">
        <v>2851</v>
      </c>
      <c r="C12" s="2504"/>
      <c r="D12" s="2505"/>
    </row>
    <row r="13" spans="1:4" ht="15" customHeight="1">
      <c r="A13" s="2502">
        <v>6</v>
      </c>
      <c r="B13" s="2503" t="s">
        <v>2852</v>
      </c>
      <c r="C13" s="2504"/>
      <c r="D13" s="2505"/>
    </row>
    <row r="14" spans="1:4" ht="15" customHeight="1">
      <c r="A14" s="2502">
        <v>7</v>
      </c>
      <c r="B14" s="2503" t="s">
        <v>2853</v>
      </c>
      <c r="C14" s="2504"/>
      <c r="D14" s="2505"/>
    </row>
    <row r="15" spans="1:4" ht="15" customHeight="1">
      <c r="A15" s="2502">
        <v>8</v>
      </c>
      <c r="B15" s="2503" t="s">
        <v>2854</v>
      </c>
      <c r="C15" s="2504"/>
      <c r="D15" s="2505"/>
    </row>
    <row r="16" spans="1:4" ht="15" customHeight="1">
      <c r="A16" s="2502">
        <v>9</v>
      </c>
      <c r="B16" s="2503" t="s">
        <v>2855</v>
      </c>
      <c r="C16" s="2504"/>
      <c r="D16" s="2505"/>
    </row>
    <row r="17" spans="1:4" ht="15" customHeight="1">
      <c r="A17" s="2502">
        <v>10</v>
      </c>
      <c r="B17" s="2503" t="s">
        <v>2856</v>
      </c>
      <c r="C17" s="2504"/>
      <c r="D17" s="2505"/>
    </row>
    <row r="18" spans="1:4" ht="15" customHeight="1" thickBot="1">
      <c r="A18" s="868">
        <v>11</v>
      </c>
      <c r="B18" s="869" t="s">
        <v>2856</v>
      </c>
      <c r="C18" s="2504"/>
      <c r="D18" s="870"/>
    </row>
    <row r="19" spans="1:4" s="657" customFormat="1"/>
    <row r="20" spans="1:4" s="657" customFormat="1"/>
  </sheetData>
  <pageMargins left="0.7" right="0.7" top="0.75" bottom="0.75" header="0.3" footer="0.3"/>
  <pageSetup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"/>
  <sheetViews>
    <sheetView showGridLines="0" zoomScale="90" zoomScaleNormal="90" workbookViewId="0">
      <selection activeCell="C23" sqref="C23"/>
    </sheetView>
  </sheetViews>
  <sheetFormatPr defaultRowHeight="15"/>
  <cols>
    <col min="1" max="1" width="25.7109375" style="1613" customWidth="1"/>
    <col min="2" max="2" width="17.140625" style="1613" customWidth="1"/>
    <col min="3" max="3" width="33" style="1613" customWidth="1"/>
    <col min="4" max="4" width="23" style="1613" customWidth="1"/>
    <col min="5" max="16384" width="9.140625" style="1613"/>
  </cols>
  <sheetData>
    <row r="1" spans="1:4">
      <c r="A1" s="2" t="s">
        <v>2440</v>
      </c>
      <c r="B1" s="2" t="s">
        <v>2835</v>
      </c>
    </row>
    <row r="2" spans="1:4">
      <c r="A2" s="2" t="s">
        <v>2441</v>
      </c>
      <c r="B2" s="2" t="s">
        <v>2836</v>
      </c>
    </row>
    <row r="3" spans="1:4">
      <c r="A3" s="2" t="s">
        <v>2442</v>
      </c>
      <c r="B3" s="2" t="s">
        <v>2843</v>
      </c>
    </row>
    <row r="4" spans="1:4">
      <c r="A4" s="2" t="s">
        <v>2444</v>
      </c>
      <c r="B4" s="2" t="s">
        <v>62</v>
      </c>
    </row>
    <row r="5" spans="1:4">
      <c r="A5" s="2" t="s">
        <v>2445</v>
      </c>
      <c r="B5" s="2" t="s">
        <v>1812</v>
      </c>
    </row>
    <row r="7" spans="1:4">
      <c r="A7" s="2506" t="s">
        <v>2857</v>
      </c>
      <c r="B7" s="2507" t="s">
        <v>2858</v>
      </c>
      <c r="C7" s="2507" t="s">
        <v>2859</v>
      </c>
      <c r="D7" s="2507" t="s">
        <v>2860</v>
      </c>
    </row>
    <row r="8" spans="1:4">
      <c r="A8" s="2508" t="s">
        <v>2861</v>
      </c>
      <c r="B8" s="2509"/>
      <c r="C8" s="2509"/>
      <c r="D8" s="2509"/>
    </row>
    <row r="9" spans="1:4">
      <c r="A9" s="2508" t="s">
        <v>2862</v>
      </c>
      <c r="B9" s="2509"/>
      <c r="C9" s="2509"/>
      <c r="D9" s="2509"/>
    </row>
    <row r="10" spans="1:4">
      <c r="A10" s="2508" t="s">
        <v>2863</v>
      </c>
      <c r="B10" s="2509"/>
      <c r="C10" s="2509"/>
      <c r="D10" s="2509"/>
    </row>
    <row r="11" spans="1:4">
      <c r="A11" s="2508" t="s">
        <v>2864</v>
      </c>
      <c r="B11" s="2509"/>
      <c r="C11" s="2509"/>
      <c r="D11" s="2509"/>
    </row>
    <row r="12" spans="1:4">
      <c r="A12" s="2508" t="s">
        <v>2865</v>
      </c>
      <c r="B12" s="2509"/>
      <c r="C12" s="2509"/>
      <c r="D12" s="2509"/>
    </row>
    <row r="13" spans="1:4">
      <c r="A13" s="871" t="s">
        <v>2866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"/>
  <sheetViews>
    <sheetView showGridLines="0" zoomScale="90" zoomScaleNormal="90" workbookViewId="0">
      <selection activeCell="C23" sqref="C23"/>
    </sheetView>
  </sheetViews>
  <sheetFormatPr defaultRowHeight="15"/>
  <cols>
    <col min="1" max="1" width="47.140625" style="881" bestFit="1" customWidth="1"/>
    <col min="2" max="2" width="24.85546875" style="881" customWidth="1"/>
    <col min="3" max="3" width="12.5703125" style="881" customWidth="1"/>
    <col min="4" max="4" width="11.28515625" style="881" customWidth="1"/>
    <col min="5" max="5" width="11.7109375" style="881" customWidth="1"/>
    <col min="6" max="6" width="12.42578125" style="881" customWidth="1"/>
    <col min="7" max="7" width="14.140625" style="881" customWidth="1"/>
    <col min="8" max="8" width="17.7109375" style="881" bestFit="1" customWidth="1"/>
    <col min="9" max="256" width="9.140625" style="881"/>
    <col min="257" max="257" width="6" style="881" customWidth="1"/>
    <col min="258" max="258" width="58.42578125" style="881" customWidth="1"/>
    <col min="259" max="259" width="10" style="881" bestFit="1" customWidth="1"/>
    <col min="260" max="260" width="12.85546875" style="881" bestFit="1" customWidth="1"/>
    <col min="261" max="261" width="9" style="881" bestFit="1" customWidth="1"/>
    <col min="262" max="262" width="8.5703125" style="881" customWidth="1"/>
    <col min="263" max="263" width="19.5703125" style="881" customWidth="1"/>
    <col min="264" max="264" width="17.7109375" style="881" bestFit="1" customWidth="1"/>
    <col min="265" max="512" width="9.140625" style="881"/>
    <col min="513" max="513" width="6" style="881" customWidth="1"/>
    <col min="514" max="514" width="58.42578125" style="881" customWidth="1"/>
    <col min="515" max="515" width="10" style="881" bestFit="1" customWidth="1"/>
    <col min="516" max="516" width="12.85546875" style="881" bestFit="1" customWidth="1"/>
    <col min="517" max="517" width="9" style="881" bestFit="1" customWidth="1"/>
    <col min="518" max="518" width="8.5703125" style="881" customWidth="1"/>
    <col min="519" max="519" width="19.5703125" style="881" customWidth="1"/>
    <col min="520" max="520" width="17.7109375" style="881" bestFit="1" customWidth="1"/>
    <col min="521" max="768" width="9.140625" style="881"/>
    <col min="769" max="769" width="6" style="881" customWidth="1"/>
    <col min="770" max="770" width="58.42578125" style="881" customWidth="1"/>
    <col min="771" max="771" width="10" style="881" bestFit="1" customWidth="1"/>
    <col min="772" max="772" width="12.85546875" style="881" bestFit="1" customWidth="1"/>
    <col min="773" max="773" width="9" style="881" bestFit="1" customWidth="1"/>
    <col min="774" max="774" width="8.5703125" style="881" customWidth="1"/>
    <col min="775" max="775" width="19.5703125" style="881" customWidth="1"/>
    <col min="776" max="776" width="17.7109375" style="881" bestFit="1" customWidth="1"/>
    <col min="777" max="1024" width="9.140625" style="881"/>
    <col min="1025" max="1025" width="6" style="881" customWidth="1"/>
    <col min="1026" max="1026" width="58.42578125" style="881" customWidth="1"/>
    <col min="1027" max="1027" width="10" style="881" bestFit="1" customWidth="1"/>
    <col min="1028" max="1028" width="12.85546875" style="881" bestFit="1" customWidth="1"/>
    <col min="1029" max="1029" width="9" style="881" bestFit="1" customWidth="1"/>
    <col min="1030" max="1030" width="8.5703125" style="881" customWidth="1"/>
    <col min="1031" max="1031" width="19.5703125" style="881" customWidth="1"/>
    <col min="1032" max="1032" width="17.7109375" style="881" bestFit="1" customWidth="1"/>
    <col min="1033" max="1280" width="9.140625" style="881"/>
    <col min="1281" max="1281" width="6" style="881" customWidth="1"/>
    <col min="1282" max="1282" width="58.42578125" style="881" customWidth="1"/>
    <col min="1283" max="1283" width="10" style="881" bestFit="1" customWidth="1"/>
    <col min="1284" max="1284" width="12.85546875" style="881" bestFit="1" customWidth="1"/>
    <col min="1285" max="1285" width="9" style="881" bestFit="1" customWidth="1"/>
    <col min="1286" max="1286" width="8.5703125" style="881" customWidth="1"/>
    <col min="1287" max="1287" width="19.5703125" style="881" customWidth="1"/>
    <col min="1288" max="1288" width="17.7109375" style="881" bestFit="1" customWidth="1"/>
    <col min="1289" max="1536" width="9.140625" style="881"/>
    <col min="1537" max="1537" width="6" style="881" customWidth="1"/>
    <col min="1538" max="1538" width="58.42578125" style="881" customWidth="1"/>
    <col min="1539" max="1539" width="10" style="881" bestFit="1" customWidth="1"/>
    <col min="1540" max="1540" width="12.85546875" style="881" bestFit="1" customWidth="1"/>
    <col min="1541" max="1541" width="9" style="881" bestFit="1" customWidth="1"/>
    <col min="1542" max="1542" width="8.5703125" style="881" customWidth="1"/>
    <col min="1543" max="1543" width="19.5703125" style="881" customWidth="1"/>
    <col min="1544" max="1544" width="17.7109375" style="881" bestFit="1" customWidth="1"/>
    <col min="1545" max="1792" width="9.140625" style="881"/>
    <col min="1793" max="1793" width="6" style="881" customWidth="1"/>
    <col min="1794" max="1794" width="58.42578125" style="881" customWidth="1"/>
    <col min="1795" max="1795" width="10" style="881" bestFit="1" customWidth="1"/>
    <col min="1796" max="1796" width="12.85546875" style="881" bestFit="1" customWidth="1"/>
    <col min="1797" max="1797" width="9" style="881" bestFit="1" customWidth="1"/>
    <col min="1798" max="1798" width="8.5703125" style="881" customWidth="1"/>
    <col min="1799" max="1799" width="19.5703125" style="881" customWidth="1"/>
    <col min="1800" max="1800" width="17.7109375" style="881" bestFit="1" customWidth="1"/>
    <col min="1801" max="2048" width="9.140625" style="881"/>
    <col min="2049" max="2049" width="6" style="881" customWidth="1"/>
    <col min="2050" max="2050" width="58.42578125" style="881" customWidth="1"/>
    <col min="2051" max="2051" width="10" style="881" bestFit="1" customWidth="1"/>
    <col min="2052" max="2052" width="12.85546875" style="881" bestFit="1" customWidth="1"/>
    <col min="2053" max="2053" width="9" style="881" bestFit="1" customWidth="1"/>
    <col min="2054" max="2054" width="8.5703125" style="881" customWidth="1"/>
    <col min="2055" max="2055" width="19.5703125" style="881" customWidth="1"/>
    <col min="2056" max="2056" width="17.7109375" style="881" bestFit="1" customWidth="1"/>
    <col min="2057" max="2304" width="9.140625" style="881"/>
    <col min="2305" max="2305" width="6" style="881" customWidth="1"/>
    <col min="2306" max="2306" width="58.42578125" style="881" customWidth="1"/>
    <col min="2307" max="2307" width="10" style="881" bestFit="1" customWidth="1"/>
    <col min="2308" max="2308" width="12.85546875" style="881" bestFit="1" customWidth="1"/>
    <col min="2309" max="2309" width="9" style="881" bestFit="1" customWidth="1"/>
    <col min="2310" max="2310" width="8.5703125" style="881" customWidth="1"/>
    <col min="2311" max="2311" width="19.5703125" style="881" customWidth="1"/>
    <col min="2312" max="2312" width="17.7109375" style="881" bestFit="1" customWidth="1"/>
    <col min="2313" max="2560" width="9.140625" style="881"/>
    <col min="2561" max="2561" width="6" style="881" customWidth="1"/>
    <col min="2562" max="2562" width="58.42578125" style="881" customWidth="1"/>
    <col min="2563" max="2563" width="10" style="881" bestFit="1" customWidth="1"/>
    <col min="2564" max="2564" width="12.85546875" style="881" bestFit="1" customWidth="1"/>
    <col min="2565" max="2565" width="9" style="881" bestFit="1" customWidth="1"/>
    <col min="2566" max="2566" width="8.5703125" style="881" customWidth="1"/>
    <col min="2567" max="2567" width="19.5703125" style="881" customWidth="1"/>
    <col min="2568" max="2568" width="17.7109375" style="881" bestFit="1" customWidth="1"/>
    <col min="2569" max="2816" width="9.140625" style="881"/>
    <col min="2817" max="2817" width="6" style="881" customWidth="1"/>
    <col min="2818" max="2818" width="58.42578125" style="881" customWidth="1"/>
    <col min="2819" max="2819" width="10" style="881" bestFit="1" customWidth="1"/>
    <col min="2820" max="2820" width="12.85546875" style="881" bestFit="1" customWidth="1"/>
    <col min="2821" max="2821" width="9" style="881" bestFit="1" customWidth="1"/>
    <col min="2822" max="2822" width="8.5703125" style="881" customWidth="1"/>
    <col min="2823" max="2823" width="19.5703125" style="881" customWidth="1"/>
    <col min="2824" max="2824" width="17.7109375" style="881" bestFit="1" customWidth="1"/>
    <col min="2825" max="3072" width="9.140625" style="881"/>
    <col min="3073" max="3073" width="6" style="881" customWidth="1"/>
    <col min="3074" max="3074" width="58.42578125" style="881" customWidth="1"/>
    <col min="3075" max="3075" width="10" style="881" bestFit="1" customWidth="1"/>
    <col min="3076" max="3076" width="12.85546875" style="881" bestFit="1" customWidth="1"/>
    <col min="3077" max="3077" width="9" style="881" bestFit="1" customWidth="1"/>
    <col min="3078" max="3078" width="8.5703125" style="881" customWidth="1"/>
    <col min="3079" max="3079" width="19.5703125" style="881" customWidth="1"/>
    <col min="3080" max="3080" width="17.7109375" style="881" bestFit="1" customWidth="1"/>
    <col min="3081" max="3328" width="9.140625" style="881"/>
    <col min="3329" max="3329" width="6" style="881" customWidth="1"/>
    <col min="3330" max="3330" width="58.42578125" style="881" customWidth="1"/>
    <col min="3331" max="3331" width="10" style="881" bestFit="1" customWidth="1"/>
    <col min="3332" max="3332" width="12.85546875" style="881" bestFit="1" customWidth="1"/>
    <col min="3333" max="3333" width="9" style="881" bestFit="1" customWidth="1"/>
    <col min="3334" max="3334" width="8.5703125" style="881" customWidth="1"/>
    <col min="3335" max="3335" width="19.5703125" style="881" customWidth="1"/>
    <col min="3336" max="3336" width="17.7109375" style="881" bestFit="1" customWidth="1"/>
    <col min="3337" max="3584" width="9.140625" style="881"/>
    <col min="3585" max="3585" width="6" style="881" customWidth="1"/>
    <col min="3586" max="3586" width="58.42578125" style="881" customWidth="1"/>
    <col min="3587" max="3587" width="10" style="881" bestFit="1" customWidth="1"/>
    <col min="3588" max="3588" width="12.85546875" style="881" bestFit="1" customWidth="1"/>
    <col min="3589" max="3589" width="9" style="881" bestFit="1" customWidth="1"/>
    <col min="3590" max="3590" width="8.5703125" style="881" customWidth="1"/>
    <col min="3591" max="3591" width="19.5703125" style="881" customWidth="1"/>
    <col min="3592" max="3592" width="17.7109375" style="881" bestFit="1" customWidth="1"/>
    <col min="3593" max="3840" width="9.140625" style="881"/>
    <col min="3841" max="3841" width="6" style="881" customWidth="1"/>
    <col min="3842" max="3842" width="58.42578125" style="881" customWidth="1"/>
    <col min="3843" max="3843" width="10" style="881" bestFit="1" customWidth="1"/>
    <col min="3844" max="3844" width="12.85546875" style="881" bestFit="1" customWidth="1"/>
    <col min="3845" max="3845" width="9" style="881" bestFit="1" customWidth="1"/>
    <col min="3846" max="3846" width="8.5703125" style="881" customWidth="1"/>
    <col min="3847" max="3847" width="19.5703125" style="881" customWidth="1"/>
    <col min="3848" max="3848" width="17.7109375" style="881" bestFit="1" customWidth="1"/>
    <col min="3849" max="4096" width="9.140625" style="881"/>
    <col min="4097" max="4097" width="6" style="881" customWidth="1"/>
    <col min="4098" max="4098" width="58.42578125" style="881" customWidth="1"/>
    <col min="4099" max="4099" width="10" style="881" bestFit="1" customWidth="1"/>
    <col min="4100" max="4100" width="12.85546875" style="881" bestFit="1" customWidth="1"/>
    <col min="4101" max="4101" width="9" style="881" bestFit="1" customWidth="1"/>
    <col min="4102" max="4102" width="8.5703125" style="881" customWidth="1"/>
    <col min="4103" max="4103" width="19.5703125" style="881" customWidth="1"/>
    <col min="4104" max="4104" width="17.7109375" style="881" bestFit="1" customWidth="1"/>
    <col min="4105" max="4352" width="9.140625" style="881"/>
    <col min="4353" max="4353" width="6" style="881" customWidth="1"/>
    <col min="4354" max="4354" width="58.42578125" style="881" customWidth="1"/>
    <col min="4355" max="4355" width="10" style="881" bestFit="1" customWidth="1"/>
    <col min="4356" max="4356" width="12.85546875" style="881" bestFit="1" customWidth="1"/>
    <col min="4357" max="4357" width="9" style="881" bestFit="1" customWidth="1"/>
    <col min="4358" max="4358" width="8.5703125" style="881" customWidth="1"/>
    <col min="4359" max="4359" width="19.5703125" style="881" customWidth="1"/>
    <col min="4360" max="4360" width="17.7109375" style="881" bestFit="1" customWidth="1"/>
    <col min="4361" max="4608" width="9.140625" style="881"/>
    <col min="4609" max="4609" width="6" style="881" customWidth="1"/>
    <col min="4610" max="4610" width="58.42578125" style="881" customWidth="1"/>
    <col min="4611" max="4611" width="10" style="881" bestFit="1" customWidth="1"/>
    <col min="4612" max="4612" width="12.85546875" style="881" bestFit="1" customWidth="1"/>
    <col min="4613" max="4613" width="9" style="881" bestFit="1" customWidth="1"/>
    <col min="4614" max="4614" width="8.5703125" style="881" customWidth="1"/>
    <col min="4615" max="4615" width="19.5703125" style="881" customWidth="1"/>
    <col min="4616" max="4616" width="17.7109375" style="881" bestFit="1" customWidth="1"/>
    <col min="4617" max="4864" width="9.140625" style="881"/>
    <col min="4865" max="4865" width="6" style="881" customWidth="1"/>
    <col min="4866" max="4866" width="58.42578125" style="881" customWidth="1"/>
    <col min="4867" max="4867" width="10" style="881" bestFit="1" customWidth="1"/>
    <col min="4868" max="4868" width="12.85546875" style="881" bestFit="1" customWidth="1"/>
    <col min="4869" max="4869" width="9" style="881" bestFit="1" customWidth="1"/>
    <col min="4870" max="4870" width="8.5703125" style="881" customWidth="1"/>
    <col min="4871" max="4871" width="19.5703125" style="881" customWidth="1"/>
    <col min="4872" max="4872" width="17.7109375" style="881" bestFit="1" customWidth="1"/>
    <col min="4873" max="5120" width="9.140625" style="881"/>
    <col min="5121" max="5121" width="6" style="881" customWidth="1"/>
    <col min="5122" max="5122" width="58.42578125" style="881" customWidth="1"/>
    <col min="5123" max="5123" width="10" style="881" bestFit="1" customWidth="1"/>
    <col min="5124" max="5124" width="12.85546875" style="881" bestFit="1" customWidth="1"/>
    <col min="5125" max="5125" width="9" style="881" bestFit="1" customWidth="1"/>
    <col min="5126" max="5126" width="8.5703125" style="881" customWidth="1"/>
    <col min="5127" max="5127" width="19.5703125" style="881" customWidth="1"/>
    <col min="5128" max="5128" width="17.7109375" style="881" bestFit="1" customWidth="1"/>
    <col min="5129" max="5376" width="9.140625" style="881"/>
    <col min="5377" max="5377" width="6" style="881" customWidth="1"/>
    <col min="5378" max="5378" width="58.42578125" style="881" customWidth="1"/>
    <col min="5379" max="5379" width="10" style="881" bestFit="1" customWidth="1"/>
    <col min="5380" max="5380" width="12.85546875" style="881" bestFit="1" customWidth="1"/>
    <col min="5381" max="5381" width="9" style="881" bestFit="1" customWidth="1"/>
    <col min="5382" max="5382" width="8.5703125" style="881" customWidth="1"/>
    <col min="5383" max="5383" width="19.5703125" style="881" customWidth="1"/>
    <col min="5384" max="5384" width="17.7109375" style="881" bestFit="1" customWidth="1"/>
    <col min="5385" max="5632" width="9.140625" style="881"/>
    <col min="5633" max="5633" width="6" style="881" customWidth="1"/>
    <col min="5634" max="5634" width="58.42578125" style="881" customWidth="1"/>
    <col min="5635" max="5635" width="10" style="881" bestFit="1" customWidth="1"/>
    <col min="5636" max="5636" width="12.85546875" style="881" bestFit="1" customWidth="1"/>
    <col min="5637" max="5637" width="9" style="881" bestFit="1" customWidth="1"/>
    <col min="5638" max="5638" width="8.5703125" style="881" customWidth="1"/>
    <col min="5639" max="5639" width="19.5703125" style="881" customWidth="1"/>
    <col min="5640" max="5640" width="17.7109375" style="881" bestFit="1" customWidth="1"/>
    <col min="5641" max="5888" width="9.140625" style="881"/>
    <col min="5889" max="5889" width="6" style="881" customWidth="1"/>
    <col min="5890" max="5890" width="58.42578125" style="881" customWidth="1"/>
    <col min="5891" max="5891" width="10" style="881" bestFit="1" customWidth="1"/>
    <col min="5892" max="5892" width="12.85546875" style="881" bestFit="1" customWidth="1"/>
    <col min="5893" max="5893" width="9" style="881" bestFit="1" customWidth="1"/>
    <col min="5894" max="5894" width="8.5703125" style="881" customWidth="1"/>
    <col min="5895" max="5895" width="19.5703125" style="881" customWidth="1"/>
    <col min="5896" max="5896" width="17.7109375" style="881" bestFit="1" customWidth="1"/>
    <col min="5897" max="6144" width="9.140625" style="881"/>
    <col min="6145" max="6145" width="6" style="881" customWidth="1"/>
    <col min="6146" max="6146" width="58.42578125" style="881" customWidth="1"/>
    <col min="6147" max="6147" width="10" style="881" bestFit="1" customWidth="1"/>
    <col min="6148" max="6148" width="12.85546875" style="881" bestFit="1" customWidth="1"/>
    <col min="6149" max="6149" width="9" style="881" bestFit="1" customWidth="1"/>
    <col min="6150" max="6150" width="8.5703125" style="881" customWidth="1"/>
    <col min="6151" max="6151" width="19.5703125" style="881" customWidth="1"/>
    <col min="6152" max="6152" width="17.7109375" style="881" bestFit="1" customWidth="1"/>
    <col min="6153" max="6400" width="9.140625" style="881"/>
    <col min="6401" max="6401" width="6" style="881" customWidth="1"/>
    <col min="6402" max="6402" width="58.42578125" style="881" customWidth="1"/>
    <col min="6403" max="6403" width="10" style="881" bestFit="1" customWidth="1"/>
    <col min="6404" max="6404" width="12.85546875" style="881" bestFit="1" customWidth="1"/>
    <col min="6405" max="6405" width="9" style="881" bestFit="1" customWidth="1"/>
    <col min="6406" max="6406" width="8.5703125" style="881" customWidth="1"/>
    <col min="6407" max="6407" width="19.5703125" style="881" customWidth="1"/>
    <col min="6408" max="6408" width="17.7109375" style="881" bestFit="1" customWidth="1"/>
    <col min="6409" max="6656" width="9.140625" style="881"/>
    <col min="6657" max="6657" width="6" style="881" customWidth="1"/>
    <col min="6658" max="6658" width="58.42578125" style="881" customWidth="1"/>
    <col min="6659" max="6659" width="10" style="881" bestFit="1" customWidth="1"/>
    <col min="6660" max="6660" width="12.85546875" style="881" bestFit="1" customWidth="1"/>
    <col min="6661" max="6661" width="9" style="881" bestFit="1" customWidth="1"/>
    <col min="6662" max="6662" width="8.5703125" style="881" customWidth="1"/>
    <col min="6663" max="6663" width="19.5703125" style="881" customWidth="1"/>
    <col min="6664" max="6664" width="17.7109375" style="881" bestFit="1" customWidth="1"/>
    <col min="6665" max="6912" width="9.140625" style="881"/>
    <col min="6913" max="6913" width="6" style="881" customWidth="1"/>
    <col min="6914" max="6914" width="58.42578125" style="881" customWidth="1"/>
    <col min="6915" max="6915" width="10" style="881" bestFit="1" customWidth="1"/>
    <col min="6916" max="6916" width="12.85546875" style="881" bestFit="1" customWidth="1"/>
    <col min="6917" max="6917" width="9" style="881" bestFit="1" customWidth="1"/>
    <col min="6918" max="6918" width="8.5703125" style="881" customWidth="1"/>
    <col min="6919" max="6919" width="19.5703125" style="881" customWidth="1"/>
    <col min="6920" max="6920" width="17.7109375" style="881" bestFit="1" customWidth="1"/>
    <col min="6921" max="7168" width="9.140625" style="881"/>
    <col min="7169" max="7169" width="6" style="881" customWidth="1"/>
    <col min="7170" max="7170" width="58.42578125" style="881" customWidth="1"/>
    <col min="7171" max="7171" width="10" style="881" bestFit="1" customWidth="1"/>
    <col min="7172" max="7172" width="12.85546875" style="881" bestFit="1" customWidth="1"/>
    <col min="7173" max="7173" width="9" style="881" bestFit="1" customWidth="1"/>
    <col min="7174" max="7174" width="8.5703125" style="881" customWidth="1"/>
    <col min="7175" max="7175" width="19.5703125" style="881" customWidth="1"/>
    <col min="7176" max="7176" width="17.7109375" style="881" bestFit="1" customWidth="1"/>
    <col min="7177" max="7424" width="9.140625" style="881"/>
    <col min="7425" max="7425" width="6" style="881" customWidth="1"/>
    <col min="7426" max="7426" width="58.42578125" style="881" customWidth="1"/>
    <col min="7427" max="7427" width="10" style="881" bestFit="1" customWidth="1"/>
    <col min="7428" max="7428" width="12.85546875" style="881" bestFit="1" customWidth="1"/>
    <col min="7429" max="7429" width="9" style="881" bestFit="1" customWidth="1"/>
    <col min="7430" max="7430" width="8.5703125" style="881" customWidth="1"/>
    <col min="7431" max="7431" width="19.5703125" style="881" customWidth="1"/>
    <col min="7432" max="7432" width="17.7109375" style="881" bestFit="1" customWidth="1"/>
    <col min="7433" max="7680" width="9.140625" style="881"/>
    <col min="7681" max="7681" width="6" style="881" customWidth="1"/>
    <col min="7682" max="7682" width="58.42578125" style="881" customWidth="1"/>
    <col min="7683" max="7683" width="10" style="881" bestFit="1" customWidth="1"/>
    <col min="7684" max="7684" width="12.85546875" style="881" bestFit="1" customWidth="1"/>
    <col min="7685" max="7685" width="9" style="881" bestFit="1" customWidth="1"/>
    <col min="7686" max="7686" width="8.5703125" style="881" customWidth="1"/>
    <col min="7687" max="7687" width="19.5703125" style="881" customWidth="1"/>
    <col min="7688" max="7688" width="17.7109375" style="881" bestFit="1" customWidth="1"/>
    <col min="7689" max="7936" width="9.140625" style="881"/>
    <col min="7937" max="7937" width="6" style="881" customWidth="1"/>
    <col min="7938" max="7938" width="58.42578125" style="881" customWidth="1"/>
    <col min="7939" max="7939" width="10" style="881" bestFit="1" customWidth="1"/>
    <col min="7940" max="7940" width="12.85546875" style="881" bestFit="1" customWidth="1"/>
    <col min="7941" max="7941" width="9" style="881" bestFit="1" customWidth="1"/>
    <col min="7942" max="7942" width="8.5703125" style="881" customWidth="1"/>
    <col min="7943" max="7943" width="19.5703125" style="881" customWidth="1"/>
    <col min="7944" max="7944" width="17.7109375" style="881" bestFit="1" customWidth="1"/>
    <col min="7945" max="8192" width="9.140625" style="881"/>
    <col min="8193" max="8193" width="6" style="881" customWidth="1"/>
    <col min="8194" max="8194" width="58.42578125" style="881" customWidth="1"/>
    <col min="8195" max="8195" width="10" style="881" bestFit="1" customWidth="1"/>
    <col min="8196" max="8196" width="12.85546875" style="881" bestFit="1" customWidth="1"/>
    <col min="8197" max="8197" width="9" style="881" bestFit="1" customWidth="1"/>
    <col min="8198" max="8198" width="8.5703125" style="881" customWidth="1"/>
    <col min="8199" max="8199" width="19.5703125" style="881" customWidth="1"/>
    <col min="8200" max="8200" width="17.7109375" style="881" bestFit="1" customWidth="1"/>
    <col min="8201" max="8448" width="9.140625" style="881"/>
    <col min="8449" max="8449" width="6" style="881" customWidth="1"/>
    <col min="8450" max="8450" width="58.42578125" style="881" customWidth="1"/>
    <col min="8451" max="8451" width="10" style="881" bestFit="1" customWidth="1"/>
    <col min="8452" max="8452" width="12.85546875" style="881" bestFit="1" customWidth="1"/>
    <col min="8453" max="8453" width="9" style="881" bestFit="1" customWidth="1"/>
    <col min="8454" max="8454" width="8.5703125" style="881" customWidth="1"/>
    <col min="8455" max="8455" width="19.5703125" style="881" customWidth="1"/>
    <col min="8456" max="8456" width="17.7109375" style="881" bestFit="1" customWidth="1"/>
    <col min="8457" max="8704" width="9.140625" style="881"/>
    <col min="8705" max="8705" width="6" style="881" customWidth="1"/>
    <col min="8706" max="8706" width="58.42578125" style="881" customWidth="1"/>
    <col min="8707" max="8707" width="10" style="881" bestFit="1" customWidth="1"/>
    <col min="8708" max="8708" width="12.85546875" style="881" bestFit="1" customWidth="1"/>
    <col min="8709" max="8709" width="9" style="881" bestFit="1" customWidth="1"/>
    <col min="8710" max="8710" width="8.5703125" style="881" customWidth="1"/>
    <col min="8711" max="8711" width="19.5703125" style="881" customWidth="1"/>
    <col min="8712" max="8712" width="17.7109375" style="881" bestFit="1" customWidth="1"/>
    <col min="8713" max="8960" width="9.140625" style="881"/>
    <col min="8961" max="8961" width="6" style="881" customWidth="1"/>
    <col min="8962" max="8962" width="58.42578125" style="881" customWidth="1"/>
    <col min="8963" max="8963" width="10" style="881" bestFit="1" customWidth="1"/>
    <col min="8964" max="8964" width="12.85546875" style="881" bestFit="1" customWidth="1"/>
    <col min="8965" max="8965" width="9" style="881" bestFit="1" customWidth="1"/>
    <col min="8966" max="8966" width="8.5703125" style="881" customWidth="1"/>
    <col min="8967" max="8967" width="19.5703125" style="881" customWidth="1"/>
    <col min="8968" max="8968" width="17.7109375" style="881" bestFit="1" customWidth="1"/>
    <col min="8969" max="9216" width="9.140625" style="881"/>
    <col min="9217" max="9217" width="6" style="881" customWidth="1"/>
    <col min="9218" max="9218" width="58.42578125" style="881" customWidth="1"/>
    <col min="9219" max="9219" width="10" style="881" bestFit="1" customWidth="1"/>
    <col min="9220" max="9220" width="12.85546875" style="881" bestFit="1" customWidth="1"/>
    <col min="9221" max="9221" width="9" style="881" bestFit="1" customWidth="1"/>
    <col min="9222" max="9222" width="8.5703125" style="881" customWidth="1"/>
    <col min="9223" max="9223" width="19.5703125" style="881" customWidth="1"/>
    <col min="9224" max="9224" width="17.7109375" style="881" bestFit="1" customWidth="1"/>
    <col min="9225" max="9472" width="9.140625" style="881"/>
    <col min="9473" max="9473" width="6" style="881" customWidth="1"/>
    <col min="9474" max="9474" width="58.42578125" style="881" customWidth="1"/>
    <col min="9475" max="9475" width="10" style="881" bestFit="1" customWidth="1"/>
    <col min="9476" max="9476" width="12.85546875" style="881" bestFit="1" customWidth="1"/>
    <col min="9477" max="9477" width="9" style="881" bestFit="1" customWidth="1"/>
    <col min="9478" max="9478" width="8.5703125" style="881" customWidth="1"/>
    <col min="9479" max="9479" width="19.5703125" style="881" customWidth="1"/>
    <col min="9480" max="9480" width="17.7109375" style="881" bestFit="1" customWidth="1"/>
    <col min="9481" max="9728" width="9.140625" style="881"/>
    <col min="9729" max="9729" width="6" style="881" customWidth="1"/>
    <col min="9730" max="9730" width="58.42578125" style="881" customWidth="1"/>
    <col min="9731" max="9731" width="10" style="881" bestFit="1" customWidth="1"/>
    <col min="9732" max="9732" width="12.85546875" style="881" bestFit="1" customWidth="1"/>
    <col min="9733" max="9733" width="9" style="881" bestFit="1" customWidth="1"/>
    <col min="9734" max="9734" width="8.5703125" style="881" customWidth="1"/>
    <col min="9735" max="9735" width="19.5703125" style="881" customWidth="1"/>
    <col min="9736" max="9736" width="17.7109375" style="881" bestFit="1" customWidth="1"/>
    <col min="9737" max="9984" width="9.140625" style="881"/>
    <col min="9985" max="9985" width="6" style="881" customWidth="1"/>
    <col min="9986" max="9986" width="58.42578125" style="881" customWidth="1"/>
    <col min="9987" max="9987" width="10" style="881" bestFit="1" customWidth="1"/>
    <col min="9988" max="9988" width="12.85546875" style="881" bestFit="1" customWidth="1"/>
    <col min="9989" max="9989" width="9" style="881" bestFit="1" customWidth="1"/>
    <col min="9990" max="9990" width="8.5703125" style="881" customWidth="1"/>
    <col min="9991" max="9991" width="19.5703125" style="881" customWidth="1"/>
    <col min="9992" max="9992" width="17.7109375" style="881" bestFit="1" customWidth="1"/>
    <col min="9993" max="10240" width="9.140625" style="881"/>
    <col min="10241" max="10241" width="6" style="881" customWidth="1"/>
    <col min="10242" max="10242" width="58.42578125" style="881" customWidth="1"/>
    <col min="10243" max="10243" width="10" style="881" bestFit="1" customWidth="1"/>
    <col min="10244" max="10244" width="12.85546875" style="881" bestFit="1" customWidth="1"/>
    <col min="10245" max="10245" width="9" style="881" bestFit="1" customWidth="1"/>
    <col min="10246" max="10246" width="8.5703125" style="881" customWidth="1"/>
    <col min="10247" max="10247" width="19.5703125" style="881" customWidth="1"/>
    <col min="10248" max="10248" width="17.7109375" style="881" bestFit="1" customWidth="1"/>
    <col min="10249" max="10496" width="9.140625" style="881"/>
    <col min="10497" max="10497" width="6" style="881" customWidth="1"/>
    <col min="10498" max="10498" width="58.42578125" style="881" customWidth="1"/>
    <col min="10499" max="10499" width="10" style="881" bestFit="1" customWidth="1"/>
    <col min="10500" max="10500" width="12.85546875" style="881" bestFit="1" customWidth="1"/>
    <col min="10501" max="10501" width="9" style="881" bestFit="1" customWidth="1"/>
    <col min="10502" max="10502" width="8.5703125" style="881" customWidth="1"/>
    <col min="10503" max="10503" width="19.5703125" style="881" customWidth="1"/>
    <col min="10504" max="10504" width="17.7109375" style="881" bestFit="1" customWidth="1"/>
    <col min="10505" max="10752" width="9.140625" style="881"/>
    <col min="10753" max="10753" width="6" style="881" customWidth="1"/>
    <col min="10754" max="10754" width="58.42578125" style="881" customWidth="1"/>
    <col min="10755" max="10755" width="10" style="881" bestFit="1" customWidth="1"/>
    <col min="10756" max="10756" width="12.85546875" style="881" bestFit="1" customWidth="1"/>
    <col min="10757" max="10757" width="9" style="881" bestFit="1" customWidth="1"/>
    <col min="10758" max="10758" width="8.5703125" style="881" customWidth="1"/>
    <col min="10759" max="10759" width="19.5703125" style="881" customWidth="1"/>
    <col min="10760" max="10760" width="17.7109375" style="881" bestFit="1" customWidth="1"/>
    <col min="10761" max="11008" width="9.140625" style="881"/>
    <col min="11009" max="11009" width="6" style="881" customWidth="1"/>
    <col min="11010" max="11010" width="58.42578125" style="881" customWidth="1"/>
    <col min="11011" max="11011" width="10" style="881" bestFit="1" customWidth="1"/>
    <col min="11012" max="11012" width="12.85546875" style="881" bestFit="1" customWidth="1"/>
    <col min="11013" max="11013" width="9" style="881" bestFit="1" customWidth="1"/>
    <col min="11014" max="11014" width="8.5703125" style="881" customWidth="1"/>
    <col min="11015" max="11015" width="19.5703125" style="881" customWidth="1"/>
    <col min="11016" max="11016" width="17.7109375" style="881" bestFit="1" customWidth="1"/>
    <col min="11017" max="11264" width="9.140625" style="881"/>
    <col min="11265" max="11265" width="6" style="881" customWidth="1"/>
    <col min="11266" max="11266" width="58.42578125" style="881" customWidth="1"/>
    <col min="11267" max="11267" width="10" style="881" bestFit="1" customWidth="1"/>
    <col min="11268" max="11268" width="12.85546875" style="881" bestFit="1" customWidth="1"/>
    <col min="11269" max="11269" width="9" style="881" bestFit="1" customWidth="1"/>
    <col min="11270" max="11270" width="8.5703125" style="881" customWidth="1"/>
    <col min="11271" max="11271" width="19.5703125" style="881" customWidth="1"/>
    <col min="11272" max="11272" width="17.7109375" style="881" bestFit="1" customWidth="1"/>
    <col min="11273" max="11520" width="9.140625" style="881"/>
    <col min="11521" max="11521" width="6" style="881" customWidth="1"/>
    <col min="11522" max="11522" width="58.42578125" style="881" customWidth="1"/>
    <col min="11523" max="11523" width="10" style="881" bestFit="1" customWidth="1"/>
    <col min="11524" max="11524" width="12.85546875" style="881" bestFit="1" customWidth="1"/>
    <col min="11525" max="11525" width="9" style="881" bestFit="1" customWidth="1"/>
    <col min="11526" max="11526" width="8.5703125" style="881" customWidth="1"/>
    <col min="11527" max="11527" width="19.5703125" style="881" customWidth="1"/>
    <col min="11528" max="11528" width="17.7109375" style="881" bestFit="1" customWidth="1"/>
    <col min="11529" max="11776" width="9.140625" style="881"/>
    <col min="11777" max="11777" width="6" style="881" customWidth="1"/>
    <col min="11778" max="11778" width="58.42578125" style="881" customWidth="1"/>
    <col min="11779" max="11779" width="10" style="881" bestFit="1" customWidth="1"/>
    <col min="11780" max="11780" width="12.85546875" style="881" bestFit="1" customWidth="1"/>
    <col min="11781" max="11781" width="9" style="881" bestFit="1" customWidth="1"/>
    <col min="11782" max="11782" width="8.5703125" style="881" customWidth="1"/>
    <col min="11783" max="11783" width="19.5703125" style="881" customWidth="1"/>
    <col min="11784" max="11784" width="17.7109375" style="881" bestFit="1" customWidth="1"/>
    <col min="11785" max="12032" width="9.140625" style="881"/>
    <col min="12033" max="12033" width="6" style="881" customWidth="1"/>
    <col min="12034" max="12034" width="58.42578125" style="881" customWidth="1"/>
    <col min="12035" max="12035" width="10" style="881" bestFit="1" customWidth="1"/>
    <col min="12036" max="12036" width="12.85546875" style="881" bestFit="1" customWidth="1"/>
    <col min="12037" max="12037" width="9" style="881" bestFit="1" customWidth="1"/>
    <col min="12038" max="12038" width="8.5703125" style="881" customWidth="1"/>
    <col min="12039" max="12039" width="19.5703125" style="881" customWidth="1"/>
    <col min="12040" max="12040" width="17.7109375" style="881" bestFit="1" customWidth="1"/>
    <col min="12041" max="12288" width="9.140625" style="881"/>
    <col min="12289" max="12289" width="6" style="881" customWidth="1"/>
    <col min="12290" max="12290" width="58.42578125" style="881" customWidth="1"/>
    <col min="12291" max="12291" width="10" style="881" bestFit="1" customWidth="1"/>
    <col min="12292" max="12292" width="12.85546875" style="881" bestFit="1" customWidth="1"/>
    <col min="12293" max="12293" width="9" style="881" bestFit="1" customWidth="1"/>
    <col min="12294" max="12294" width="8.5703125" style="881" customWidth="1"/>
    <col min="12295" max="12295" width="19.5703125" style="881" customWidth="1"/>
    <col min="12296" max="12296" width="17.7109375" style="881" bestFit="1" customWidth="1"/>
    <col min="12297" max="12544" width="9.140625" style="881"/>
    <col min="12545" max="12545" width="6" style="881" customWidth="1"/>
    <col min="12546" max="12546" width="58.42578125" style="881" customWidth="1"/>
    <col min="12547" max="12547" width="10" style="881" bestFit="1" customWidth="1"/>
    <col min="12548" max="12548" width="12.85546875" style="881" bestFit="1" customWidth="1"/>
    <col min="12549" max="12549" width="9" style="881" bestFit="1" customWidth="1"/>
    <col min="12550" max="12550" width="8.5703125" style="881" customWidth="1"/>
    <col min="12551" max="12551" width="19.5703125" style="881" customWidth="1"/>
    <col min="12552" max="12552" width="17.7109375" style="881" bestFit="1" customWidth="1"/>
    <col min="12553" max="12800" width="9.140625" style="881"/>
    <col min="12801" max="12801" width="6" style="881" customWidth="1"/>
    <col min="12802" max="12802" width="58.42578125" style="881" customWidth="1"/>
    <col min="12803" max="12803" width="10" style="881" bestFit="1" customWidth="1"/>
    <col min="12804" max="12804" width="12.85546875" style="881" bestFit="1" customWidth="1"/>
    <col min="12805" max="12805" width="9" style="881" bestFit="1" customWidth="1"/>
    <col min="12806" max="12806" width="8.5703125" style="881" customWidth="1"/>
    <col min="12807" max="12807" width="19.5703125" style="881" customWidth="1"/>
    <col min="12808" max="12808" width="17.7109375" style="881" bestFit="1" customWidth="1"/>
    <col min="12809" max="13056" width="9.140625" style="881"/>
    <col min="13057" max="13057" width="6" style="881" customWidth="1"/>
    <col min="13058" max="13058" width="58.42578125" style="881" customWidth="1"/>
    <col min="13059" max="13059" width="10" style="881" bestFit="1" customWidth="1"/>
    <col min="13060" max="13060" width="12.85546875" style="881" bestFit="1" customWidth="1"/>
    <col min="13061" max="13061" width="9" style="881" bestFit="1" customWidth="1"/>
    <col min="13062" max="13062" width="8.5703125" style="881" customWidth="1"/>
    <col min="13063" max="13063" width="19.5703125" style="881" customWidth="1"/>
    <col min="13064" max="13064" width="17.7109375" style="881" bestFit="1" customWidth="1"/>
    <col min="13065" max="13312" width="9.140625" style="881"/>
    <col min="13313" max="13313" width="6" style="881" customWidth="1"/>
    <col min="13314" max="13314" width="58.42578125" style="881" customWidth="1"/>
    <col min="13315" max="13315" width="10" style="881" bestFit="1" customWidth="1"/>
    <col min="13316" max="13316" width="12.85546875" style="881" bestFit="1" customWidth="1"/>
    <col min="13317" max="13317" width="9" style="881" bestFit="1" customWidth="1"/>
    <col min="13318" max="13318" width="8.5703125" style="881" customWidth="1"/>
    <col min="13319" max="13319" width="19.5703125" style="881" customWidth="1"/>
    <col min="13320" max="13320" width="17.7109375" style="881" bestFit="1" customWidth="1"/>
    <col min="13321" max="13568" width="9.140625" style="881"/>
    <col min="13569" max="13569" width="6" style="881" customWidth="1"/>
    <col min="13570" max="13570" width="58.42578125" style="881" customWidth="1"/>
    <col min="13571" max="13571" width="10" style="881" bestFit="1" customWidth="1"/>
    <col min="13572" max="13572" width="12.85546875" style="881" bestFit="1" customWidth="1"/>
    <col min="13573" max="13573" width="9" style="881" bestFit="1" customWidth="1"/>
    <col min="13574" max="13574" width="8.5703125" style="881" customWidth="1"/>
    <col min="13575" max="13575" width="19.5703125" style="881" customWidth="1"/>
    <col min="13576" max="13576" width="17.7109375" style="881" bestFit="1" customWidth="1"/>
    <col min="13577" max="13824" width="9.140625" style="881"/>
    <col min="13825" max="13825" width="6" style="881" customWidth="1"/>
    <col min="13826" max="13826" width="58.42578125" style="881" customWidth="1"/>
    <col min="13827" max="13827" width="10" style="881" bestFit="1" customWidth="1"/>
    <col min="13828" max="13828" width="12.85546875" style="881" bestFit="1" customWidth="1"/>
    <col min="13829" max="13829" width="9" style="881" bestFit="1" customWidth="1"/>
    <col min="13830" max="13830" width="8.5703125" style="881" customWidth="1"/>
    <col min="13831" max="13831" width="19.5703125" style="881" customWidth="1"/>
    <col min="13832" max="13832" width="17.7109375" style="881" bestFit="1" customWidth="1"/>
    <col min="13833" max="14080" width="9.140625" style="881"/>
    <col min="14081" max="14081" width="6" style="881" customWidth="1"/>
    <col min="14082" max="14082" width="58.42578125" style="881" customWidth="1"/>
    <col min="14083" max="14083" width="10" style="881" bestFit="1" customWidth="1"/>
    <col min="14084" max="14084" width="12.85546875" style="881" bestFit="1" customWidth="1"/>
    <col min="14085" max="14085" width="9" style="881" bestFit="1" customWidth="1"/>
    <col min="14086" max="14086" width="8.5703125" style="881" customWidth="1"/>
    <col min="14087" max="14087" width="19.5703125" style="881" customWidth="1"/>
    <col min="14088" max="14088" width="17.7109375" style="881" bestFit="1" customWidth="1"/>
    <col min="14089" max="14336" width="9.140625" style="881"/>
    <col min="14337" max="14337" width="6" style="881" customWidth="1"/>
    <col min="14338" max="14338" width="58.42578125" style="881" customWidth="1"/>
    <col min="14339" max="14339" width="10" style="881" bestFit="1" customWidth="1"/>
    <col min="14340" max="14340" width="12.85546875" style="881" bestFit="1" customWidth="1"/>
    <col min="14341" max="14341" width="9" style="881" bestFit="1" customWidth="1"/>
    <col min="14342" max="14342" width="8.5703125" style="881" customWidth="1"/>
    <col min="14343" max="14343" width="19.5703125" style="881" customWidth="1"/>
    <col min="14344" max="14344" width="17.7109375" style="881" bestFit="1" customWidth="1"/>
    <col min="14345" max="14592" width="9.140625" style="881"/>
    <col min="14593" max="14593" width="6" style="881" customWidth="1"/>
    <col min="14594" max="14594" width="58.42578125" style="881" customWidth="1"/>
    <col min="14595" max="14595" width="10" style="881" bestFit="1" customWidth="1"/>
    <col min="14596" max="14596" width="12.85546875" style="881" bestFit="1" customWidth="1"/>
    <col min="14597" max="14597" width="9" style="881" bestFit="1" customWidth="1"/>
    <col min="14598" max="14598" width="8.5703125" style="881" customWidth="1"/>
    <col min="14599" max="14599" width="19.5703125" style="881" customWidth="1"/>
    <col min="14600" max="14600" width="17.7109375" style="881" bestFit="1" customWidth="1"/>
    <col min="14601" max="14848" width="9.140625" style="881"/>
    <col min="14849" max="14849" width="6" style="881" customWidth="1"/>
    <col min="14850" max="14850" width="58.42578125" style="881" customWidth="1"/>
    <col min="14851" max="14851" width="10" style="881" bestFit="1" customWidth="1"/>
    <col min="14852" max="14852" width="12.85546875" style="881" bestFit="1" customWidth="1"/>
    <col min="14853" max="14853" width="9" style="881" bestFit="1" customWidth="1"/>
    <col min="14854" max="14854" width="8.5703125" style="881" customWidth="1"/>
    <col min="14855" max="14855" width="19.5703125" style="881" customWidth="1"/>
    <col min="14856" max="14856" width="17.7109375" style="881" bestFit="1" customWidth="1"/>
    <col min="14857" max="15104" width="9.140625" style="881"/>
    <col min="15105" max="15105" width="6" style="881" customWidth="1"/>
    <col min="15106" max="15106" width="58.42578125" style="881" customWidth="1"/>
    <col min="15107" max="15107" width="10" style="881" bestFit="1" customWidth="1"/>
    <col min="15108" max="15108" width="12.85546875" style="881" bestFit="1" customWidth="1"/>
    <col min="15109" max="15109" width="9" style="881" bestFit="1" customWidth="1"/>
    <col min="15110" max="15110" width="8.5703125" style="881" customWidth="1"/>
    <col min="15111" max="15111" width="19.5703125" style="881" customWidth="1"/>
    <col min="15112" max="15112" width="17.7109375" style="881" bestFit="1" customWidth="1"/>
    <col min="15113" max="15360" width="9.140625" style="881"/>
    <col min="15361" max="15361" width="6" style="881" customWidth="1"/>
    <col min="15362" max="15362" width="58.42578125" style="881" customWidth="1"/>
    <col min="15363" max="15363" width="10" style="881" bestFit="1" customWidth="1"/>
    <col min="15364" max="15364" width="12.85546875" style="881" bestFit="1" customWidth="1"/>
    <col min="15365" max="15365" width="9" style="881" bestFit="1" customWidth="1"/>
    <col min="15366" max="15366" width="8.5703125" style="881" customWidth="1"/>
    <col min="15367" max="15367" width="19.5703125" style="881" customWidth="1"/>
    <col min="15368" max="15368" width="17.7109375" style="881" bestFit="1" customWidth="1"/>
    <col min="15369" max="15616" width="9.140625" style="881"/>
    <col min="15617" max="15617" width="6" style="881" customWidth="1"/>
    <col min="15618" max="15618" width="58.42578125" style="881" customWidth="1"/>
    <col min="15619" max="15619" width="10" style="881" bestFit="1" customWidth="1"/>
    <col min="15620" max="15620" width="12.85546875" style="881" bestFit="1" customWidth="1"/>
    <col min="15621" max="15621" width="9" style="881" bestFit="1" customWidth="1"/>
    <col min="15622" max="15622" width="8.5703125" style="881" customWidth="1"/>
    <col min="15623" max="15623" width="19.5703125" style="881" customWidth="1"/>
    <col min="15624" max="15624" width="17.7109375" style="881" bestFit="1" customWidth="1"/>
    <col min="15625" max="15872" width="9.140625" style="881"/>
    <col min="15873" max="15873" width="6" style="881" customWidth="1"/>
    <col min="15874" max="15874" width="58.42578125" style="881" customWidth="1"/>
    <col min="15875" max="15875" width="10" style="881" bestFit="1" customWidth="1"/>
    <col min="15876" max="15876" width="12.85546875" style="881" bestFit="1" customWidth="1"/>
    <col min="15877" max="15877" width="9" style="881" bestFit="1" customWidth="1"/>
    <col min="15878" max="15878" width="8.5703125" style="881" customWidth="1"/>
    <col min="15879" max="15879" width="19.5703125" style="881" customWidth="1"/>
    <col min="15880" max="15880" width="17.7109375" style="881" bestFit="1" customWidth="1"/>
    <col min="15881" max="16128" width="9.140625" style="881"/>
    <col min="16129" max="16129" width="6" style="881" customWidth="1"/>
    <col min="16130" max="16130" width="58.42578125" style="881" customWidth="1"/>
    <col min="16131" max="16131" width="10" style="881" bestFit="1" customWidth="1"/>
    <col min="16132" max="16132" width="12.85546875" style="881" bestFit="1" customWidth="1"/>
    <col min="16133" max="16133" width="9" style="881" bestFit="1" customWidth="1"/>
    <col min="16134" max="16134" width="8.5703125" style="881" customWidth="1"/>
    <col min="16135" max="16135" width="19.5703125" style="881" customWidth="1"/>
    <col min="16136" max="16136" width="17.7109375" style="881" bestFit="1" customWidth="1"/>
    <col min="16137" max="16384" width="9.140625" style="881"/>
  </cols>
  <sheetData>
    <row r="1" spans="1:10" s="1613" customFormat="1">
      <c r="A1" s="669" t="s">
        <v>2440</v>
      </c>
      <c r="B1" s="737" t="s">
        <v>2837</v>
      </c>
    </row>
    <row r="2" spans="1:10" s="1613" customFormat="1">
      <c r="A2" s="669" t="s">
        <v>2441</v>
      </c>
      <c r="B2" s="2" t="s">
        <v>2838</v>
      </c>
    </row>
    <row r="3" spans="1:10" s="1613" customFormat="1">
      <c r="A3" s="669" t="s">
        <v>2442</v>
      </c>
      <c r="B3" s="2" t="s">
        <v>2843</v>
      </c>
    </row>
    <row r="4" spans="1:10" s="1613" customFormat="1">
      <c r="A4" s="669" t="s">
        <v>2444</v>
      </c>
      <c r="B4" s="2" t="s">
        <v>2867</v>
      </c>
    </row>
    <row r="5" spans="1:10" s="1613" customFormat="1">
      <c r="A5" s="669" t="s">
        <v>2445</v>
      </c>
      <c r="B5" s="2" t="s">
        <v>1812</v>
      </c>
    </row>
    <row r="6" spans="1:10" s="670" customFormat="1" ht="19.5" thickBot="1">
      <c r="B6" s="872"/>
      <c r="C6" s="872"/>
      <c r="D6" s="873"/>
      <c r="E6" s="873"/>
      <c r="F6" s="873"/>
      <c r="G6" s="873"/>
    </row>
    <row r="7" spans="1:10" s="874" customFormat="1" ht="27" customHeight="1">
      <c r="A7" s="3245" t="s">
        <v>2868</v>
      </c>
      <c r="B7" s="3248" t="s">
        <v>2869</v>
      </c>
      <c r="C7" s="3249"/>
      <c r="D7" s="3249"/>
      <c r="E7" s="3249"/>
      <c r="F7" s="3250"/>
      <c r="G7" s="3254" t="s">
        <v>2589</v>
      </c>
      <c r="I7" s="875"/>
      <c r="J7" s="876"/>
    </row>
    <row r="8" spans="1:10" s="874" customFormat="1" ht="12.75" customHeight="1">
      <c r="A8" s="3246" t="s">
        <v>2870</v>
      </c>
      <c r="B8" s="3251"/>
      <c r="C8" s="3252"/>
      <c r="D8" s="3252"/>
      <c r="E8" s="3252"/>
      <c r="F8" s="3253"/>
      <c r="G8" s="3255"/>
      <c r="I8" s="875"/>
      <c r="J8" s="876"/>
    </row>
    <row r="9" spans="1:10" s="874" customFormat="1" ht="12.75" customHeight="1" thickBot="1">
      <c r="A9" s="3247" t="s">
        <v>2871</v>
      </c>
      <c r="B9" s="2510" t="s">
        <v>2210</v>
      </c>
      <c r="C9" s="2511" t="s">
        <v>2211</v>
      </c>
      <c r="D9" s="2511" t="s">
        <v>2212</v>
      </c>
      <c r="E9" s="2511" t="s">
        <v>2213</v>
      </c>
      <c r="F9" s="2512" t="s">
        <v>2214</v>
      </c>
      <c r="G9" s="3256"/>
      <c r="I9" s="877"/>
      <c r="J9" s="876"/>
    </row>
    <row r="10" spans="1:10" s="874" customFormat="1" ht="12.75" customHeight="1">
      <c r="A10" s="878" t="s">
        <v>2872</v>
      </c>
      <c r="B10" s="2513"/>
      <c r="C10" s="2513"/>
      <c r="D10" s="2513"/>
      <c r="E10" s="2513"/>
      <c r="F10" s="2513"/>
      <c r="G10" s="2514">
        <f>SUM(B10:F10)</f>
        <v>0</v>
      </c>
      <c r="H10" s="2515"/>
      <c r="I10" s="877"/>
      <c r="J10" s="876"/>
    </row>
    <row r="11" spans="1:10" s="874" customFormat="1" ht="12.75" customHeight="1">
      <c r="A11" s="879" t="s">
        <v>2873</v>
      </c>
      <c r="B11" s="2513"/>
      <c r="C11" s="2513"/>
      <c r="D11" s="2513"/>
      <c r="E11" s="2513"/>
      <c r="F11" s="2513"/>
      <c r="G11" s="2514">
        <f t="shared" ref="G11:G17" si="0">SUM(B11:F11)</f>
        <v>0</v>
      </c>
      <c r="H11" s="2515"/>
      <c r="I11" s="877"/>
      <c r="J11" s="876"/>
    </row>
    <row r="12" spans="1:10" s="874" customFormat="1" ht="12.75" customHeight="1">
      <c r="A12" s="879" t="s">
        <v>2874</v>
      </c>
      <c r="B12" s="2513"/>
      <c r="C12" s="2513"/>
      <c r="D12" s="2513"/>
      <c r="E12" s="2513"/>
      <c r="F12" s="2513"/>
      <c r="G12" s="2514">
        <f t="shared" si="0"/>
        <v>0</v>
      </c>
      <c r="H12" s="2515"/>
      <c r="I12" s="877"/>
      <c r="J12" s="876"/>
    </row>
    <row r="13" spans="1:10" s="874" customFormat="1" ht="12.75" customHeight="1">
      <c r="A13" s="879" t="s">
        <v>2875</v>
      </c>
      <c r="B13" s="2513"/>
      <c r="C13" s="2513"/>
      <c r="D13" s="2513"/>
      <c r="E13" s="2513"/>
      <c r="F13" s="2513"/>
      <c r="G13" s="2514">
        <f t="shared" si="0"/>
        <v>0</v>
      </c>
      <c r="H13" s="2515"/>
      <c r="I13" s="877"/>
      <c r="J13" s="876"/>
    </row>
    <row r="14" spans="1:10" s="874" customFormat="1" ht="12.75" customHeight="1">
      <c r="A14" s="879" t="s">
        <v>2876</v>
      </c>
      <c r="B14" s="2513"/>
      <c r="C14" s="2513"/>
      <c r="D14" s="2513"/>
      <c r="E14" s="2513"/>
      <c r="F14" s="2513"/>
      <c r="G14" s="2514">
        <f t="shared" si="0"/>
        <v>0</v>
      </c>
      <c r="H14" s="2516"/>
      <c r="I14" s="877"/>
      <c r="J14" s="876"/>
    </row>
    <row r="15" spans="1:10" s="874" customFormat="1" ht="12.75" customHeight="1">
      <c r="A15" s="879" t="s">
        <v>2877</v>
      </c>
      <c r="B15" s="2513"/>
      <c r="C15" s="2513"/>
      <c r="D15" s="2513"/>
      <c r="E15" s="2513"/>
      <c r="F15" s="2513"/>
      <c r="G15" s="2514">
        <f t="shared" si="0"/>
        <v>0</v>
      </c>
      <c r="H15" s="2516"/>
      <c r="I15" s="877"/>
      <c r="J15" s="876"/>
    </row>
    <row r="16" spans="1:10" s="874" customFormat="1" ht="12.75" customHeight="1">
      <c r="A16" s="879" t="s">
        <v>2878</v>
      </c>
      <c r="B16" s="2513"/>
      <c r="C16" s="2513"/>
      <c r="D16" s="2513"/>
      <c r="E16" s="2513"/>
      <c r="F16" s="2513"/>
      <c r="G16" s="2514">
        <f t="shared" si="0"/>
        <v>0</v>
      </c>
      <c r="H16" s="2515"/>
      <c r="I16" s="877"/>
      <c r="J16" s="876"/>
    </row>
    <row r="17" spans="1:11" s="874" customFormat="1" ht="12.75" customHeight="1">
      <c r="A17" s="879" t="s">
        <v>2879</v>
      </c>
      <c r="B17" s="2513"/>
      <c r="C17" s="2513"/>
      <c r="D17" s="2513"/>
      <c r="E17" s="2513"/>
      <c r="F17" s="2513"/>
      <c r="G17" s="2514">
        <f t="shared" si="0"/>
        <v>0</v>
      </c>
      <c r="H17" s="2516"/>
      <c r="I17" s="877"/>
      <c r="J17" s="876"/>
    </row>
    <row r="18" spans="1:11" s="874" customFormat="1" ht="23.25" customHeight="1" thickBot="1">
      <c r="A18" s="880" t="s">
        <v>63</v>
      </c>
      <c r="B18" s="2514">
        <f>SUM(B10:B17)</f>
        <v>0</v>
      </c>
      <c r="C18" s="2514">
        <f t="shared" ref="C18:G18" si="1">SUM(C10:C17)</f>
        <v>0</v>
      </c>
      <c r="D18" s="2514">
        <f t="shared" si="1"/>
        <v>0</v>
      </c>
      <c r="E18" s="2514">
        <f t="shared" si="1"/>
        <v>0</v>
      </c>
      <c r="F18" s="2514">
        <f t="shared" si="1"/>
        <v>0</v>
      </c>
      <c r="G18" s="2514">
        <f t="shared" si="1"/>
        <v>0</v>
      </c>
      <c r="H18" s="2515"/>
      <c r="J18" s="877"/>
      <c r="K18" s="876"/>
    </row>
    <row r="19" spans="1:11">
      <c r="H19" s="874"/>
    </row>
    <row r="20" spans="1:11">
      <c r="H20" s="874"/>
    </row>
  </sheetData>
  <mergeCells count="3">
    <mergeCell ref="A7:A9"/>
    <mergeCell ref="B7:F8"/>
    <mergeCell ref="G7:G9"/>
  </mergeCells>
  <pageMargins left="0.7" right="0.7" top="0.75" bottom="0.75" header="0.3" footer="0.3"/>
  <pageSetup paperSize="9" scale="8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142</vt:i4>
      </vt:variant>
      <vt:variant>
        <vt:lpstr>Named Ranges</vt:lpstr>
      </vt:variant>
      <vt:variant>
        <vt:i4>113</vt:i4>
      </vt:variant>
    </vt:vector>
  </HeadingPairs>
  <TitlesOfParts>
    <vt:vector size="255" baseType="lpstr">
      <vt:lpstr>Përmbajtja</vt:lpstr>
      <vt:lpstr>F20_21Pkon</vt:lpstr>
      <vt:lpstr>F20_21Pkon_Valutor</vt:lpstr>
      <vt:lpstr>F33A</vt:lpstr>
      <vt:lpstr>F33B</vt:lpstr>
      <vt:lpstr>F33B1</vt:lpstr>
      <vt:lpstr>F33B3</vt:lpstr>
      <vt:lpstr>F34</vt:lpstr>
      <vt:lpstr>F34.1</vt:lpstr>
      <vt:lpstr>F34.2</vt:lpstr>
      <vt:lpstr>F35</vt:lpstr>
      <vt:lpstr>F35.2</vt:lpstr>
      <vt:lpstr>F36.1</vt:lpstr>
      <vt:lpstr>F36.2</vt:lpstr>
      <vt:lpstr>F8.1</vt:lpstr>
      <vt:lpstr>F8.2</vt:lpstr>
      <vt:lpstr>F8.3</vt:lpstr>
      <vt:lpstr>F8.4</vt:lpstr>
      <vt:lpstr>F31.1</vt:lpstr>
      <vt:lpstr>Data types</vt:lpstr>
      <vt:lpstr>F35.1</vt:lpstr>
      <vt:lpstr>F20_21</vt:lpstr>
      <vt:lpstr>F22</vt:lpstr>
      <vt:lpstr>F22_1</vt:lpstr>
      <vt:lpstr>F23</vt:lpstr>
      <vt:lpstr>F26</vt:lpstr>
      <vt:lpstr>F27</vt:lpstr>
      <vt:lpstr>F28</vt:lpstr>
      <vt:lpstr>F29</vt:lpstr>
      <vt:lpstr>F30</vt:lpstr>
      <vt:lpstr>F30.1</vt:lpstr>
      <vt:lpstr>F30_31_31-1</vt:lpstr>
      <vt:lpstr>F16,16_1,16_2</vt:lpstr>
      <vt:lpstr>F17</vt:lpstr>
      <vt:lpstr>F37</vt:lpstr>
      <vt:lpstr>F37.1</vt:lpstr>
      <vt:lpstr>F37.2</vt:lpstr>
      <vt:lpstr>F37.3</vt:lpstr>
      <vt:lpstr>F37.4</vt:lpstr>
      <vt:lpstr>F37.5</vt:lpstr>
      <vt:lpstr>F37.6</vt:lpstr>
      <vt:lpstr>F37.7</vt:lpstr>
      <vt:lpstr>F44</vt:lpstr>
      <vt:lpstr>F45</vt:lpstr>
      <vt:lpstr>F46.ALL</vt:lpstr>
      <vt:lpstr>F46.USD</vt:lpstr>
      <vt:lpstr>F46.EUR</vt:lpstr>
      <vt:lpstr>F46.GBP</vt:lpstr>
      <vt:lpstr>F46.CHF</vt:lpstr>
      <vt:lpstr>F46.CAD</vt:lpstr>
      <vt:lpstr>F46.SEK</vt:lpstr>
      <vt:lpstr>F46.AUD</vt:lpstr>
      <vt:lpstr>F46.JPY</vt:lpstr>
      <vt:lpstr>F46.DKK</vt:lpstr>
      <vt:lpstr>F46.NOK</vt:lpstr>
      <vt:lpstr>F46.TRY</vt:lpstr>
      <vt:lpstr>F46.XAU</vt:lpstr>
      <vt:lpstr>F46.CNY</vt:lpstr>
      <vt:lpstr>F46.OTHER</vt:lpstr>
      <vt:lpstr>F47.ALL</vt:lpstr>
      <vt:lpstr>F47.USD</vt:lpstr>
      <vt:lpstr>F47.EUR</vt:lpstr>
      <vt:lpstr>F47.GBP</vt:lpstr>
      <vt:lpstr>F47.CHF</vt:lpstr>
      <vt:lpstr>F47.CAD</vt:lpstr>
      <vt:lpstr>F47.SEK</vt:lpstr>
      <vt:lpstr>F47.AUD</vt:lpstr>
      <vt:lpstr>F47.JPY</vt:lpstr>
      <vt:lpstr>F47.DKK</vt:lpstr>
      <vt:lpstr>F47.NOK</vt:lpstr>
      <vt:lpstr>F47.TRY</vt:lpstr>
      <vt:lpstr>F47.XAU</vt:lpstr>
      <vt:lpstr>F47.CNY</vt:lpstr>
      <vt:lpstr>F47.OTHER</vt:lpstr>
      <vt:lpstr>F48</vt:lpstr>
      <vt:lpstr>F61</vt:lpstr>
      <vt:lpstr>F62</vt:lpstr>
      <vt:lpstr>Data Types2</vt:lpstr>
      <vt:lpstr>F6.DM</vt:lpstr>
      <vt:lpstr>F9.DM</vt:lpstr>
      <vt:lpstr>F5.DM</vt:lpstr>
      <vt:lpstr>F3.DM</vt:lpstr>
      <vt:lpstr>F100.1</vt:lpstr>
      <vt:lpstr>DataTypes3</vt:lpstr>
      <vt:lpstr>F61.2</vt:lpstr>
      <vt:lpstr>F60.1</vt:lpstr>
      <vt:lpstr>37.4</vt:lpstr>
      <vt:lpstr>37.5</vt:lpstr>
      <vt:lpstr>37.6</vt:lpstr>
      <vt:lpstr>37.7</vt:lpstr>
      <vt:lpstr>37.9</vt:lpstr>
      <vt:lpstr>37</vt:lpstr>
      <vt:lpstr>37.1</vt:lpstr>
      <vt:lpstr>37.2</vt:lpstr>
      <vt:lpstr>37.3</vt:lpstr>
      <vt:lpstr>37.8</vt:lpstr>
      <vt:lpstr>F2.DM</vt:lpstr>
      <vt:lpstr>F7.DM</vt:lpstr>
      <vt:lpstr>F10.DM</vt:lpstr>
      <vt:lpstr>F11.DM</vt:lpstr>
      <vt:lpstr>F12.DM</vt:lpstr>
      <vt:lpstr>DataTypes4</vt:lpstr>
      <vt:lpstr>F18</vt:lpstr>
      <vt:lpstr>F18.a</vt:lpstr>
      <vt:lpstr>F18.1</vt:lpstr>
      <vt:lpstr>F18.1a</vt:lpstr>
      <vt:lpstr>F18.2</vt:lpstr>
      <vt:lpstr>F18.2a</vt:lpstr>
      <vt:lpstr>F18.3</vt:lpstr>
      <vt:lpstr>F18.3a</vt:lpstr>
      <vt:lpstr>F18.4</vt:lpstr>
      <vt:lpstr>F18.4a</vt:lpstr>
      <vt:lpstr>MKR_SA_TDI</vt:lpstr>
      <vt:lpstr>MKR_SA_EQU</vt:lpstr>
      <vt:lpstr>F49</vt:lpstr>
      <vt:lpstr>CAR</vt:lpstr>
      <vt:lpstr>CR_SA_(1)</vt:lpstr>
      <vt:lpstr>CR_SA_(2)</vt:lpstr>
      <vt:lpstr>CR_SA_(3)</vt:lpstr>
      <vt:lpstr>CR_SA_(4)</vt:lpstr>
      <vt:lpstr>CR_SA_(5)</vt:lpstr>
      <vt:lpstr>CR_SA_(6)</vt:lpstr>
      <vt:lpstr>CR_SA_(7)</vt:lpstr>
      <vt:lpstr>CR_SA_(8)</vt:lpstr>
      <vt:lpstr>CR_SA_(9)</vt:lpstr>
      <vt:lpstr>CR_SA_(10)</vt:lpstr>
      <vt:lpstr>CR_SA_(11)</vt:lpstr>
      <vt:lpstr>CR_SA_(12)</vt:lpstr>
      <vt:lpstr>CR_SA_(13)</vt:lpstr>
      <vt:lpstr>CR_SA_(14)</vt:lpstr>
      <vt:lpstr>CR_SA_(15) </vt:lpstr>
      <vt:lpstr>CR_SEC_SA</vt:lpstr>
      <vt:lpstr>MKR_SA_TDI_(usd)</vt:lpstr>
      <vt:lpstr>MKR_SA_TDI_(eur)</vt:lpstr>
      <vt:lpstr>MKR_SA_TDI_(ALL)</vt:lpstr>
      <vt:lpstr>MKR_SA_TDI_(monedha_te_tjera)</vt:lpstr>
      <vt:lpstr>MKR_SA_TDI_(total)</vt:lpstr>
      <vt:lpstr>MKR_SA_EQU (2)</vt:lpstr>
      <vt:lpstr>CR_TB_SETT</vt:lpstr>
      <vt:lpstr>MKR_SA_COM</vt:lpstr>
      <vt:lpstr>MKR_SA_FX</vt:lpstr>
      <vt:lpstr>OPR</vt:lpstr>
      <vt:lpstr>DataTypes4!afatet</vt:lpstr>
      <vt:lpstr>DataTypes4!Destinacioni</vt:lpstr>
      <vt:lpstr>DataTypes4!Ekzekutim_kolateral</vt:lpstr>
      <vt:lpstr>'Data Types2'!Emetuesi</vt:lpstr>
      <vt:lpstr>DataTypes3!Emetuesi</vt:lpstr>
      <vt:lpstr>DataTypes4!Emetuesi</vt:lpstr>
      <vt:lpstr>DataTypes4!Faya</vt:lpstr>
      <vt:lpstr>DataTypes4!Faza</vt:lpstr>
      <vt:lpstr>DataTypes4!Forma_Rist</vt:lpstr>
      <vt:lpstr>DataTypes4!Forma_ristrukt</vt:lpstr>
      <vt:lpstr>DataTypes3!Instrumenti</vt:lpstr>
      <vt:lpstr>DataTypes4!Keste</vt:lpstr>
      <vt:lpstr>DataTypes4!kl</vt:lpstr>
      <vt:lpstr>DataTypes4!Klas</vt:lpstr>
      <vt:lpstr>DataTypes4!Klas_pas</vt:lpstr>
      <vt:lpstr>'Data Types2'!Klasa</vt:lpstr>
      <vt:lpstr>DataTypes3!Klasa</vt:lpstr>
      <vt:lpstr>DataTypes4!Klasa</vt:lpstr>
      <vt:lpstr>DataTypes4!Klasifik_kredimarresi</vt:lpstr>
      <vt:lpstr>DataTypes4!Klasifik_perpara</vt:lpstr>
      <vt:lpstr>DataTypes4!Klasifikimi_pas</vt:lpstr>
      <vt:lpstr>DataTypes4!Klasifikimi2</vt:lpstr>
      <vt:lpstr>DataTypes3!Kodi</vt:lpstr>
      <vt:lpstr>DataTypes4!Kodi</vt:lpstr>
      <vt:lpstr>DataTypes3!Kodi_i_produktit</vt:lpstr>
      <vt:lpstr>DataTypes4!Kodi_i_produktit</vt:lpstr>
      <vt:lpstr>'Data Types2'!Kodi_Monedha</vt:lpstr>
      <vt:lpstr>DataTypes3!Kodi_Monedha</vt:lpstr>
      <vt:lpstr>DataTypes4!Kodi_Monedha</vt:lpstr>
      <vt:lpstr>'Data Types2'!Kodi_Shteti</vt:lpstr>
      <vt:lpstr>DataTypes3!Kodi_Shteti</vt:lpstr>
      <vt:lpstr>DataTypes4!Kodi_Shteti</vt:lpstr>
      <vt:lpstr>'Data Types2'!Kodi1</vt:lpstr>
      <vt:lpstr>'Data Types2'!Kodi2</vt:lpstr>
      <vt:lpstr>DataTypes3!Kodi2</vt:lpstr>
      <vt:lpstr>DataTypes4!Kodi2</vt:lpstr>
      <vt:lpstr>DataTypes3!Linje_Kredie</vt:lpstr>
      <vt:lpstr>'Data Types2'!lloji</vt:lpstr>
      <vt:lpstr>'Data Types2'!Lloji_inst</vt:lpstr>
      <vt:lpstr>DataTypes4!Lloji_kol</vt:lpstr>
      <vt:lpstr>DataTypes4!Lloji_produktit</vt:lpstr>
      <vt:lpstr>'Data Types2'!Monedha</vt:lpstr>
      <vt:lpstr>DataTypes3!Monedha</vt:lpstr>
      <vt:lpstr>DataTypes4!Nisja_Rist</vt:lpstr>
      <vt:lpstr>'Data Types2'!Norma</vt:lpstr>
      <vt:lpstr>DataTypes3!Norma</vt:lpstr>
      <vt:lpstr>'Data Types2'!Norma_int</vt:lpstr>
      <vt:lpstr>DataTypes3!Norma_int</vt:lpstr>
      <vt:lpstr>DataTypes4!Norma_int</vt:lpstr>
      <vt:lpstr>DataTypes4!Nr_Kesteve</vt:lpstr>
      <vt:lpstr>DataTypes4!Nr_kol</vt:lpstr>
      <vt:lpstr>DataTypes4!Nr_prod</vt:lpstr>
      <vt:lpstr>'Data Types2'!Pershkrimi</vt:lpstr>
      <vt:lpstr>DataTypes3!Pershkrimi</vt:lpstr>
      <vt:lpstr>DataTypes4!Pershkrimi</vt:lpstr>
      <vt:lpstr>'Data Types2'!Pershkrimi1</vt:lpstr>
      <vt:lpstr>DataTypes3!Pershkrimi1</vt:lpstr>
      <vt:lpstr>DataTypes4!Pershkrimi1</vt:lpstr>
      <vt:lpstr>DataTypes3!Pershkrimi11</vt:lpstr>
      <vt:lpstr>DataTypes4!Pershkrimi11</vt:lpstr>
      <vt:lpstr>DataTypes3!Pershkrimi2</vt:lpstr>
      <vt:lpstr>DataTypes4!Pershkrimi2</vt:lpstr>
      <vt:lpstr>DataTypes4!Pershkrimi3</vt:lpstr>
      <vt:lpstr>'37.8'!Print_Area</vt:lpstr>
      <vt:lpstr>'37.9'!Print_Area</vt:lpstr>
      <vt:lpstr>'CR_SA_(1)'!Print_Area</vt:lpstr>
      <vt:lpstr>'CR_SA_(10)'!Print_Area</vt:lpstr>
      <vt:lpstr>'CR_SA_(11)'!Print_Area</vt:lpstr>
      <vt:lpstr>'CR_SA_(12)'!Print_Area</vt:lpstr>
      <vt:lpstr>'CR_SA_(13)'!Print_Area</vt:lpstr>
      <vt:lpstr>'CR_SA_(14)'!Print_Area</vt:lpstr>
      <vt:lpstr>'CR_SA_(15) '!Print_Area</vt:lpstr>
      <vt:lpstr>'CR_SA_(2)'!Print_Area</vt:lpstr>
      <vt:lpstr>'CR_SA_(3)'!Print_Area</vt:lpstr>
      <vt:lpstr>'CR_SA_(4)'!Print_Area</vt:lpstr>
      <vt:lpstr>'CR_SA_(5)'!Print_Area</vt:lpstr>
      <vt:lpstr>'CR_SA_(6)'!Print_Area</vt:lpstr>
      <vt:lpstr>'CR_SA_(7)'!Print_Area</vt:lpstr>
      <vt:lpstr>'CR_SA_(8)'!Print_Area</vt:lpstr>
      <vt:lpstr>'CR_SA_(9)'!Print_Area</vt:lpstr>
      <vt:lpstr>CR_SEC_SA!Print_Area</vt:lpstr>
      <vt:lpstr>CR_TB_SETT!Print_Area</vt:lpstr>
      <vt:lpstr>F10.DM!Print_Area</vt:lpstr>
      <vt:lpstr>'F35'!Print_Area</vt:lpstr>
      <vt:lpstr>F46.ALL!Print_Area</vt:lpstr>
      <vt:lpstr>F8.1!Print_Area</vt:lpstr>
      <vt:lpstr>F8.2!Print_Area</vt:lpstr>
      <vt:lpstr>F8.3!Print_Area</vt:lpstr>
      <vt:lpstr>F8.4!Print_Area</vt:lpstr>
      <vt:lpstr>F9.DM!Print_Area</vt:lpstr>
      <vt:lpstr>'MKR_SA_EQU (2)'!Print_Area</vt:lpstr>
      <vt:lpstr>'MKR_SA_TDI_(ALL)'!Print_Area</vt:lpstr>
      <vt:lpstr>'MKR_SA_TDI_(eur)'!Print_Area</vt:lpstr>
      <vt:lpstr>'MKR_SA_TDI_(monedha_te_tjera)'!Print_Area</vt:lpstr>
      <vt:lpstr>'MKR_SA_TDI_(total)'!Print_Area</vt:lpstr>
      <vt:lpstr>'MKR_SA_TDI_(usd)'!Print_Area</vt:lpstr>
      <vt:lpstr>Përmbajtja!Print_Area</vt:lpstr>
      <vt:lpstr>'CR_SA_(1)'!Print_Titles</vt:lpstr>
      <vt:lpstr>Përmbajtja!Print_Titles</vt:lpstr>
      <vt:lpstr>DataTypes3!Produkti</vt:lpstr>
      <vt:lpstr>'Data Types2'!Rezidenca</vt:lpstr>
      <vt:lpstr>DataTypes3!Rezidenca</vt:lpstr>
      <vt:lpstr>DataTypes4!Rezidenca</vt:lpstr>
      <vt:lpstr>DataTypes3!Sektori</vt:lpstr>
      <vt:lpstr>DataTypes4!Sektori</vt:lpstr>
      <vt:lpstr>'Data Types2'!Sektori_emetues</vt:lpstr>
      <vt:lpstr>DataTypes4!Statusi_Kredise</vt:lpstr>
      <vt:lpstr>DataTypes4!Statusi2</vt:lpstr>
      <vt:lpstr>DataTypes4!Subjekti</vt:lpstr>
      <vt:lpstr>DataTypes4!Sherbimi</vt:lpstr>
      <vt:lpstr>'Data Types2'!Shteti</vt:lpstr>
      <vt:lpstr>DataTypes3!Shteti</vt:lpstr>
      <vt:lpstr>DataTypes4!UE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Juljana Babasuli</dc:creator>
  <cp:lastModifiedBy>Frenki Ktona</cp:lastModifiedBy>
  <cp:lastPrinted>2016-06-29T12:40:36Z</cp:lastPrinted>
  <dcterms:created xsi:type="dcterms:W3CDTF">2013-01-08T12:48:03Z</dcterms:created>
  <dcterms:modified xsi:type="dcterms:W3CDTF">2018-01-17T10:41:56Z</dcterms:modified>
</cp:coreProperties>
</file>